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25600" windowHeight="16060"/>
  </bookViews>
  <sheets>
    <sheet name="RANKING" sheetId="1" r:id="rId1"/>
    <sheet name="socioeconomico" sheetId="58" state="hidden" r:id="rId2"/>
    <sheet name="complejidad" sheetId="57" state="hidden" r:id="rId3"/>
    <sheet name="CALCULO FINAL" sheetId="51" state="hidden" r:id="rId4"/>
    <sheet name="ICE 2017 2019" sheetId="49" state="hidden" r:id="rId5"/>
  </sheets>
  <definedNames>
    <definedName name="_xlnm._FilterDatabase" localSheetId="4" hidden="1">'ICE 2017 2019'!$A$1:$L$717</definedName>
    <definedName name="_xlnm._FilterDatabase" localSheetId="0" hidden="1">RANKING!$A$1:$CT$400</definedName>
    <definedName name="ranking">RANKING!$A$1:$CT$382</definedName>
  </definedNames>
  <calcPr calcId="140001" concurrentCalc="0"/>
  <pivotCaches>
    <pivotCache cacheId="0" r:id="rId6"/>
  </pivotCaches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155" i="1" l="1"/>
  <c r="BV175" i="1"/>
  <c r="BW191" i="1"/>
  <c r="BV217" i="1"/>
  <c r="BV16" i="1"/>
  <c r="BW16" i="1"/>
  <c r="BV191" i="1"/>
  <c r="BV321" i="1"/>
  <c r="BW321" i="1"/>
  <c r="BW175" i="1"/>
  <c r="BW155" i="1"/>
  <c r="BW217" i="1"/>
  <c r="BV391" i="1"/>
  <c r="BV390" i="1"/>
  <c r="BV389" i="1"/>
  <c r="BV388" i="1"/>
  <c r="BV387" i="1"/>
  <c r="BV386" i="1"/>
  <c r="BV374" i="1"/>
  <c r="BV367" i="1"/>
  <c r="BV366" i="1"/>
  <c r="BV365" i="1"/>
  <c r="BV364" i="1"/>
  <c r="BV363" i="1"/>
  <c r="BV360" i="1"/>
  <c r="BV356" i="1"/>
  <c r="BV361" i="1"/>
  <c r="BV362" i="1"/>
  <c r="BV358" i="1"/>
  <c r="BV347" i="1"/>
  <c r="BV355" i="1"/>
  <c r="BV350" i="1"/>
  <c r="BV324" i="1"/>
  <c r="BV353" i="1"/>
  <c r="BV344" i="1"/>
  <c r="BV351" i="1"/>
  <c r="BV339" i="1"/>
  <c r="BV335" i="1"/>
  <c r="BV330" i="1"/>
  <c r="BV357" i="1"/>
  <c r="BV359" i="1"/>
  <c r="BV318" i="1"/>
  <c r="BV346" i="1"/>
  <c r="BV323" i="1"/>
  <c r="BV345" i="1"/>
  <c r="BV317" i="1"/>
  <c r="BV349" i="1"/>
  <c r="BV341" i="1"/>
  <c r="BV342" i="1"/>
  <c r="BV337" i="1"/>
  <c r="BV343" i="1"/>
  <c r="BV304" i="1"/>
  <c r="BV329" i="1"/>
  <c r="BV328" i="1"/>
  <c r="BV354" i="1"/>
  <c r="BV301" i="1"/>
  <c r="BV292" i="1"/>
  <c r="BV352" i="1"/>
  <c r="BV316" i="1"/>
  <c r="BV322" i="1"/>
  <c r="BV287" i="1"/>
  <c r="BV348" i="1"/>
  <c r="BV309" i="1"/>
  <c r="BV340" i="1"/>
  <c r="BV306" i="1"/>
  <c r="BV332" i="1"/>
  <c r="BV333" i="1"/>
  <c r="BV271" i="1"/>
  <c r="BV338" i="1"/>
  <c r="BV313" i="1"/>
  <c r="BV331" i="1"/>
  <c r="BV336" i="1"/>
  <c r="BV294" i="1"/>
  <c r="BV270" i="1"/>
  <c r="BV334" i="1"/>
  <c r="BV325" i="1"/>
  <c r="BV267" i="1"/>
  <c r="BV290" i="1"/>
  <c r="BV284" i="1"/>
  <c r="BV327" i="1"/>
  <c r="BV305" i="1"/>
  <c r="BV300" i="1"/>
  <c r="BV310" i="1"/>
  <c r="BV320" i="1"/>
  <c r="BV281" i="1"/>
  <c r="BV307" i="1"/>
  <c r="BV311" i="1"/>
  <c r="BV299" i="1"/>
  <c r="BV314" i="1"/>
  <c r="BV285" i="1"/>
  <c r="BV241" i="1"/>
  <c r="BV319" i="1"/>
  <c r="BV315" i="1"/>
  <c r="BV326" i="1"/>
  <c r="BV266" i="1"/>
  <c r="BV244" i="1"/>
  <c r="BV312" i="1"/>
  <c r="BV308" i="1"/>
  <c r="BV298" i="1"/>
  <c r="BV273" i="1"/>
  <c r="BV264" i="1"/>
  <c r="BV293" i="1"/>
  <c r="BV296" i="1"/>
  <c r="BV262" i="1"/>
  <c r="BV246" i="1"/>
  <c r="BV280" i="1"/>
  <c r="BV303" i="1"/>
  <c r="BV277" i="1"/>
  <c r="BV256" i="1"/>
  <c r="BV248" i="1"/>
  <c r="BV275" i="1"/>
  <c r="BV238" i="1"/>
  <c r="BV242" i="1"/>
  <c r="BV227" i="1"/>
  <c r="BV295" i="1"/>
  <c r="BV302" i="1"/>
  <c r="BV222" i="1"/>
  <c r="BV216" i="1"/>
  <c r="BV243" i="1"/>
  <c r="BV226" i="1"/>
  <c r="BV269" i="1"/>
  <c r="BV265" i="1"/>
  <c r="BV253" i="1"/>
  <c r="BV297" i="1"/>
  <c r="BV279" i="1"/>
  <c r="BV268" i="1"/>
  <c r="BV259" i="1"/>
  <c r="BV232" i="1"/>
  <c r="BV291" i="1"/>
  <c r="BV289" i="1"/>
  <c r="BV274" i="1"/>
  <c r="BV272" i="1"/>
  <c r="BV282" i="1"/>
  <c r="BV225" i="1"/>
  <c r="BV276" i="1"/>
  <c r="BV254" i="1"/>
  <c r="BV263" i="1"/>
  <c r="BV288" i="1"/>
  <c r="BV203" i="1"/>
  <c r="BV252" i="1"/>
  <c r="BV192" i="1"/>
  <c r="BV255" i="1"/>
  <c r="BV205" i="1"/>
  <c r="BV214" i="1"/>
  <c r="BV260" i="1"/>
  <c r="BV250" i="1"/>
  <c r="BV286" i="1"/>
  <c r="BV247" i="1"/>
  <c r="BV283" i="1"/>
  <c r="BV261" i="1"/>
  <c r="BV237" i="1"/>
  <c r="BV235" i="1"/>
  <c r="BV190" i="1"/>
  <c r="BV245" i="1"/>
  <c r="BV234" i="1"/>
  <c r="BV278" i="1"/>
  <c r="BV160" i="1"/>
  <c r="BV239" i="1"/>
  <c r="BV258" i="1"/>
  <c r="BV240" i="1"/>
  <c r="BV187" i="1"/>
  <c r="BV150" i="1"/>
  <c r="BV236" i="1"/>
  <c r="BV223" i="1"/>
  <c r="BV221" i="1"/>
  <c r="BV195" i="1"/>
  <c r="BV208" i="1"/>
  <c r="BV224" i="1"/>
  <c r="BV165" i="1"/>
  <c r="BV220" i="1"/>
  <c r="BV229" i="1"/>
  <c r="BV249" i="1"/>
  <c r="BV209" i="1"/>
  <c r="BV176" i="1"/>
  <c r="BV213" i="1"/>
  <c r="BV257" i="1"/>
  <c r="BV207" i="1"/>
  <c r="BV168" i="1"/>
  <c r="BV233" i="1"/>
  <c r="BV212" i="1"/>
  <c r="BV188" i="1"/>
  <c r="BV167" i="1"/>
  <c r="BV199" i="1"/>
  <c r="BV202" i="1"/>
  <c r="BV182" i="1"/>
  <c r="BV147" i="1"/>
  <c r="BV204" i="1"/>
  <c r="BV193" i="1"/>
  <c r="BV231" i="1"/>
  <c r="BV198" i="1"/>
  <c r="BV201" i="1"/>
  <c r="BV219" i="1"/>
  <c r="BV158" i="1"/>
  <c r="BV210" i="1"/>
  <c r="BV179" i="1"/>
  <c r="BV169" i="1"/>
  <c r="BV251" i="1"/>
  <c r="BV173" i="1"/>
  <c r="BV148" i="1"/>
  <c r="BV228" i="1"/>
  <c r="BV186" i="1"/>
  <c r="BV194" i="1"/>
  <c r="BV206" i="1"/>
  <c r="BV178" i="1"/>
  <c r="BV119" i="1"/>
  <c r="BV230" i="1"/>
  <c r="BV183" i="1"/>
  <c r="BV164" i="1"/>
  <c r="BV142" i="1"/>
  <c r="BV141" i="1"/>
  <c r="BV172" i="1"/>
  <c r="BV156" i="1"/>
  <c r="BV170" i="1"/>
  <c r="BV151" i="1"/>
  <c r="BV218" i="1"/>
  <c r="BV163" i="1"/>
  <c r="BV161" i="1"/>
  <c r="BV215" i="1"/>
  <c r="BV177" i="1"/>
  <c r="BV197" i="1"/>
  <c r="BV128" i="1"/>
  <c r="BV139" i="1"/>
  <c r="BV116" i="1"/>
  <c r="BV138" i="1"/>
  <c r="BV200" i="1"/>
  <c r="BV130" i="1"/>
  <c r="BV196" i="1"/>
  <c r="BV144" i="1"/>
  <c r="BV146" i="1"/>
  <c r="BV171" i="1"/>
  <c r="BV127" i="1"/>
  <c r="BV129" i="1"/>
  <c r="BV162" i="1"/>
  <c r="BV149" i="1"/>
  <c r="BV211" i="1"/>
  <c r="BV97" i="1"/>
  <c r="BV189" i="1"/>
  <c r="BV154" i="1"/>
  <c r="BV115" i="1"/>
  <c r="BV106" i="1"/>
  <c r="BV125" i="1"/>
  <c r="BV123" i="1"/>
  <c r="BV137" i="1"/>
  <c r="BV126" i="1"/>
  <c r="BV180" i="1"/>
  <c r="BV94" i="1"/>
  <c r="BV109" i="1"/>
  <c r="BV185" i="1"/>
  <c r="BV145" i="1"/>
  <c r="BV108" i="1"/>
  <c r="BV159" i="1"/>
  <c r="BV133" i="1"/>
  <c r="BV140" i="1"/>
  <c r="BV152" i="1"/>
  <c r="BV96" i="1"/>
  <c r="BV157" i="1"/>
  <c r="BV136" i="1"/>
  <c r="BV118" i="1"/>
  <c r="BV83" i="1"/>
  <c r="BV114" i="1"/>
  <c r="BV143" i="1"/>
  <c r="BV120" i="1"/>
  <c r="BV101" i="1"/>
  <c r="BV111" i="1"/>
  <c r="BV184" i="1"/>
  <c r="BV87" i="1"/>
  <c r="BV88" i="1"/>
  <c r="BV122" i="1"/>
  <c r="BV86" i="1"/>
  <c r="BV100" i="1"/>
  <c r="BV79" i="1"/>
  <c r="BV124" i="1"/>
  <c r="BV74" i="1"/>
  <c r="BV92" i="1"/>
  <c r="BV89" i="1"/>
  <c r="BV174" i="1"/>
  <c r="BV78" i="1"/>
  <c r="BV105" i="1"/>
  <c r="BV113" i="1"/>
  <c r="BV117" i="1"/>
  <c r="BV181" i="1"/>
  <c r="BV153" i="1"/>
  <c r="BV103" i="1"/>
  <c r="BV135" i="1"/>
  <c r="BV68" i="1"/>
  <c r="BV166" i="1"/>
  <c r="BV104" i="1"/>
  <c r="BV134" i="1"/>
  <c r="BV93" i="1"/>
  <c r="BV51" i="1"/>
  <c r="BV69" i="1"/>
  <c r="BV73" i="1"/>
  <c r="BV57" i="1"/>
  <c r="BV59" i="1"/>
  <c r="BV60" i="1"/>
  <c r="BV132" i="1"/>
  <c r="BV75" i="1"/>
  <c r="BV107" i="1"/>
  <c r="BV80" i="1"/>
  <c r="BV58" i="1"/>
  <c r="BV121" i="1"/>
  <c r="BV131" i="1"/>
  <c r="BV63" i="1"/>
  <c r="BV46" i="1"/>
  <c r="BV77" i="1"/>
  <c r="BV45" i="1"/>
  <c r="BV85" i="1"/>
  <c r="BV95" i="1"/>
  <c r="BV72" i="1"/>
  <c r="BV44" i="1"/>
  <c r="BV110" i="1"/>
  <c r="BV71" i="1"/>
  <c r="BV67" i="1"/>
  <c r="BV112" i="1"/>
  <c r="BV99" i="1"/>
  <c r="BV64" i="1"/>
  <c r="BV41" i="1"/>
  <c r="BV91" i="1"/>
  <c r="BV34" i="1"/>
  <c r="BV61" i="1"/>
  <c r="BV49" i="1"/>
  <c r="BV98" i="1"/>
  <c r="BV102" i="1"/>
  <c r="BV40" i="1"/>
  <c r="BV36" i="1"/>
  <c r="BV76" i="1"/>
  <c r="BV84" i="1"/>
  <c r="BV90" i="1"/>
  <c r="BV42" i="1"/>
  <c r="BV66" i="1"/>
  <c r="BV25" i="1"/>
  <c r="BV53" i="1"/>
  <c r="BV30" i="1"/>
  <c r="BV82" i="1"/>
  <c r="BV65" i="1"/>
  <c r="BV81" i="1"/>
  <c r="BV54" i="1"/>
  <c r="BV55" i="1"/>
  <c r="BV62" i="1"/>
  <c r="BV24" i="1"/>
  <c r="BV43" i="1"/>
  <c r="BV17" i="1"/>
  <c r="BV39" i="1"/>
  <c r="BV70" i="1"/>
  <c r="BV38" i="1"/>
  <c r="BV32" i="1"/>
  <c r="BV26" i="1"/>
  <c r="BV47" i="1"/>
  <c r="BV56" i="1"/>
  <c r="BV14" i="1"/>
  <c r="BV52" i="1"/>
  <c r="BV50" i="1"/>
  <c r="BV48" i="1"/>
  <c r="BV21" i="1"/>
  <c r="BV18" i="1"/>
  <c r="BV28" i="1"/>
  <c r="BV37" i="1"/>
  <c r="BV35" i="1"/>
  <c r="BV22" i="1"/>
  <c r="BV15" i="1"/>
  <c r="BV33" i="1"/>
  <c r="BV31" i="1"/>
  <c r="BV29" i="1"/>
  <c r="BV27" i="1"/>
  <c r="BV12" i="1"/>
  <c r="BV23" i="1"/>
  <c r="BV9" i="1"/>
  <c r="BV20" i="1"/>
  <c r="BV19" i="1"/>
  <c r="BV13" i="1"/>
  <c r="BV11" i="1"/>
  <c r="BV8" i="1"/>
  <c r="BV10" i="1"/>
  <c r="BV7" i="1"/>
  <c r="BV6" i="1"/>
  <c r="BV4" i="1"/>
  <c r="BV5" i="1"/>
  <c r="BV3" i="1"/>
  <c r="BR367" i="1"/>
  <c r="BR364" i="1"/>
  <c r="BR363" i="1"/>
  <c r="BR360" i="1"/>
  <c r="BR361" i="1"/>
  <c r="BR362" i="1"/>
  <c r="BR355" i="1"/>
  <c r="BR350" i="1"/>
  <c r="BR324" i="1"/>
  <c r="BR353" i="1"/>
  <c r="BR357" i="1"/>
  <c r="BR359" i="1"/>
  <c r="BR318" i="1"/>
  <c r="BR346" i="1"/>
  <c r="BR323" i="1"/>
  <c r="BR349" i="1"/>
  <c r="BR342" i="1"/>
  <c r="BR337" i="1"/>
  <c r="BR343" i="1"/>
  <c r="BR304" i="1"/>
  <c r="BR329" i="1"/>
  <c r="BR354" i="1"/>
  <c r="BR352" i="1"/>
  <c r="BR316" i="1"/>
  <c r="BR322" i="1"/>
  <c r="BR287" i="1"/>
  <c r="BR309" i="1"/>
  <c r="BR340" i="1"/>
  <c r="BR332" i="1"/>
  <c r="BR271" i="1"/>
  <c r="BR338" i="1"/>
  <c r="BR313" i="1"/>
  <c r="BR331" i="1"/>
  <c r="BR336" i="1"/>
  <c r="BR294" i="1"/>
  <c r="BR270" i="1"/>
  <c r="BR334" i="1"/>
  <c r="BR325" i="1"/>
  <c r="BR290" i="1"/>
  <c r="BR284" i="1"/>
  <c r="BR327" i="1"/>
  <c r="BR305" i="1"/>
  <c r="BR300" i="1"/>
  <c r="BR310" i="1"/>
  <c r="BR314" i="1"/>
  <c r="BR241" i="1"/>
  <c r="BR319" i="1"/>
  <c r="BR315" i="1"/>
  <c r="BR326" i="1"/>
  <c r="BR266" i="1"/>
  <c r="BR312" i="1"/>
  <c r="BR308" i="1"/>
  <c r="BR264" i="1"/>
  <c r="BR296" i="1"/>
  <c r="BR280" i="1"/>
  <c r="BR303" i="1"/>
  <c r="BR277" i="1"/>
  <c r="BR256" i="1"/>
  <c r="BR248" i="1"/>
  <c r="BR275" i="1"/>
  <c r="BR238" i="1"/>
  <c r="BR242" i="1"/>
  <c r="BR227" i="1"/>
  <c r="BR295" i="1"/>
  <c r="BR302" i="1"/>
  <c r="BR222" i="1"/>
  <c r="BR216" i="1"/>
  <c r="BR243" i="1"/>
  <c r="BR226" i="1"/>
  <c r="BR269" i="1"/>
  <c r="BR265" i="1"/>
  <c r="BR253" i="1"/>
  <c r="BR297" i="1"/>
  <c r="BR279" i="1"/>
  <c r="BR259" i="1"/>
  <c r="BR291" i="1"/>
  <c r="BR289" i="1"/>
  <c r="BR274" i="1"/>
  <c r="BR276" i="1"/>
  <c r="BR254" i="1"/>
  <c r="BR263" i="1"/>
  <c r="BR288" i="1"/>
  <c r="BR203" i="1"/>
  <c r="BR252" i="1"/>
  <c r="BR214" i="1"/>
  <c r="BR260" i="1"/>
  <c r="BR250" i="1"/>
  <c r="BR283" i="1"/>
  <c r="BR261" i="1"/>
  <c r="BR235" i="1"/>
  <c r="BR234" i="1"/>
  <c r="BR239" i="1"/>
  <c r="BR240" i="1"/>
  <c r="BR187" i="1"/>
  <c r="BR236" i="1"/>
  <c r="BR223" i="1"/>
  <c r="BR208" i="1"/>
  <c r="BR224" i="1"/>
  <c r="BR165" i="1"/>
  <c r="BR229" i="1"/>
  <c r="BR249" i="1"/>
  <c r="BR209" i="1"/>
  <c r="BR176" i="1"/>
  <c r="BR257" i="1"/>
  <c r="BR233" i="1"/>
  <c r="BR212" i="1"/>
  <c r="BR167" i="1"/>
  <c r="BR199" i="1"/>
  <c r="BR202" i="1"/>
  <c r="BR182" i="1"/>
  <c r="BR147" i="1"/>
  <c r="BR204" i="1"/>
  <c r="BR193" i="1"/>
  <c r="BR231" i="1"/>
  <c r="BR198" i="1"/>
  <c r="BR219" i="1"/>
  <c r="BR158" i="1"/>
  <c r="BR210" i="1"/>
  <c r="BR179" i="1"/>
  <c r="BR173" i="1"/>
  <c r="BR148" i="1"/>
  <c r="BR228" i="1"/>
  <c r="BR186" i="1"/>
  <c r="BR194" i="1"/>
  <c r="BR178" i="1"/>
  <c r="BR119" i="1"/>
  <c r="BR230" i="1"/>
  <c r="BR183" i="1"/>
  <c r="BR164" i="1"/>
  <c r="BR142" i="1"/>
  <c r="BR172" i="1"/>
  <c r="BR156" i="1"/>
  <c r="BR170" i="1"/>
  <c r="BR151" i="1"/>
  <c r="BR163" i="1"/>
  <c r="BR161" i="1"/>
  <c r="BR215" i="1"/>
  <c r="BR177" i="1"/>
  <c r="BR197" i="1"/>
  <c r="BR139" i="1"/>
  <c r="BR116" i="1"/>
  <c r="BR138" i="1"/>
  <c r="BR200" i="1"/>
  <c r="BR196" i="1"/>
  <c r="BR144" i="1"/>
  <c r="BR146" i="1"/>
  <c r="BR129" i="1"/>
  <c r="BR162" i="1"/>
  <c r="BR149" i="1"/>
  <c r="BR211" i="1"/>
  <c r="BR97" i="1"/>
  <c r="BR189" i="1"/>
  <c r="BR154" i="1"/>
  <c r="BR115" i="1"/>
  <c r="BR106" i="1"/>
  <c r="BR125" i="1"/>
  <c r="BR137" i="1"/>
  <c r="BR180" i="1"/>
  <c r="BR109" i="1"/>
  <c r="BR185" i="1"/>
  <c r="BR145" i="1"/>
  <c r="BR159" i="1"/>
  <c r="BR133" i="1"/>
  <c r="BR140" i="1"/>
  <c r="BR152" i="1"/>
  <c r="BR157" i="1"/>
  <c r="BR136" i="1"/>
  <c r="BR83" i="1"/>
  <c r="BR143" i="1"/>
  <c r="BR120" i="1"/>
  <c r="BR101" i="1"/>
  <c r="BR111" i="1"/>
  <c r="BR87" i="1"/>
  <c r="BR88" i="1"/>
  <c r="BR122" i="1"/>
  <c r="BR86" i="1"/>
  <c r="BR100" i="1"/>
  <c r="BR79" i="1"/>
  <c r="BR92" i="1"/>
  <c r="BR174" i="1"/>
  <c r="BR105" i="1"/>
  <c r="BR113" i="1"/>
  <c r="BR117" i="1"/>
  <c r="BR181" i="1"/>
  <c r="BR103" i="1"/>
  <c r="BR166" i="1"/>
  <c r="BR104" i="1"/>
  <c r="BR134" i="1"/>
  <c r="BR93" i="1"/>
  <c r="BR51" i="1"/>
  <c r="BR69" i="1"/>
  <c r="BR57" i="1"/>
  <c r="BR132" i="1"/>
  <c r="BR75" i="1"/>
  <c r="BR107" i="1"/>
  <c r="BR80" i="1"/>
  <c r="BR121" i="1"/>
  <c r="BR131" i="1"/>
  <c r="BR46" i="1"/>
  <c r="BR77" i="1"/>
  <c r="BR45" i="1"/>
  <c r="BR95" i="1"/>
  <c r="BR110" i="1"/>
  <c r="BR71" i="1"/>
  <c r="BR67" i="1"/>
  <c r="BR99" i="1"/>
  <c r="BR64" i="1"/>
  <c r="BR41" i="1"/>
  <c r="BR91" i="1"/>
  <c r="BR34" i="1"/>
  <c r="BR61" i="1"/>
  <c r="BR40" i="1"/>
  <c r="BR36" i="1"/>
  <c r="BR76" i="1"/>
  <c r="BR84" i="1"/>
  <c r="BR90" i="1"/>
  <c r="BR42" i="1"/>
  <c r="BR66" i="1"/>
  <c r="BR53" i="1"/>
  <c r="BR30" i="1"/>
  <c r="BR82" i="1"/>
  <c r="BR65" i="1"/>
  <c r="BR54" i="1"/>
  <c r="BR55" i="1"/>
  <c r="BR62" i="1"/>
  <c r="BR24" i="1"/>
  <c r="BR43" i="1"/>
  <c r="BR17" i="1"/>
  <c r="BR39" i="1"/>
  <c r="BR70" i="1"/>
  <c r="BR26" i="1"/>
  <c r="BR56" i="1"/>
  <c r="BR14" i="1"/>
  <c r="BR52" i="1"/>
  <c r="BR50" i="1"/>
  <c r="BR48" i="1"/>
  <c r="BR21" i="1"/>
  <c r="BR18" i="1"/>
  <c r="BR37" i="1"/>
  <c r="BR22" i="1"/>
  <c r="BR15" i="1"/>
  <c r="BR33" i="1"/>
  <c r="BR31" i="1"/>
  <c r="BR29" i="1"/>
  <c r="BR27" i="1"/>
  <c r="BR12" i="1"/>
  <c r="BR9" i="1"/>
  <c r="BR20" i="1"/>
  <c r="BR19" i="1"/>
  <c r="BR13" i="1"/>
  <c r="BR11" i="1"/>
  <c r="BR8" i="1"/>
  <c r="BR10" i="1"/>
  <c r="BR7" i="1"/>
  <c r="BR4" i="1"/>
  <c r="BR5" i="1"/>
  <c r="BR3" i="1"/>
  <c r="BV2" i="1"/>
  <c r="BR2" i="1"/>
  <c r="AM2" i="1"/>
  <c r="CE390" i="1"/>
  <c r="CE389" i="1"/>
  <c r="CE387" i="1"/>
  <c r="CE366" i="1"/>
  <c r="CE363" i="1"/>
  <c r="CE362" i="1"/>
  <c r="CE361" i="1"/>
  <c r="CE360" i="1"/>
  <c r="CE359" i="1"/>
  <c r="CE358" i="1"/>
  <c r="CE356" i="1"/>
  <c r="CE357" i="1"/>
  <c r="CE355" i="1"/>
  <c r="CE354" i="1"/>
  <c r="CE353" i="1"/>
  <c r="CE352" i="1"/>
  <c r="CE351" i="1"/>
  <c r="CE350" i="1"/>
  <c r="CE349" i="1"/>
  <c r="CE348" i="1"/>
  <c r="CE347" i="1"/>
  <c r="CE346" i="1"/>
  <c r="CE345" i="1"/>
  <c r="CE344" i="1"/>
  <c r="CE343" i="1"/>
  <c r="CE338" i="1"/>
  <c r="CE341" i="1"/>
  <c r="CE340" i="1"/>
  <c r="CE342" i="1"/>
  <c r="CE339" i="1"/>
  <c r="CE337" i="1"/>
  <c r="CE334" i="1"/>
  <c r="CE335" i="1"/>
  <c r="CE332" i="1"/>
  <c r="CE336" i="1"/>
  <c r="CE333" i="1"/>
  <c r="CE330" i="1"/>
  <c r="CE331" i="1"/>
  <c r="CE329" i="1"/>
  <c r="CE328" i="1"/>
  <c r="CE327" i="1"/>
  <c r="CE326" i="1"/>
  <c r="CE325" i="1"/>
  <c r="CE324" i="1"/>
  <c r="CE322" i="1"/>
  <c r="CE323" i="1"/>
  <c r="CE321" i="1"/>
  <c r="CE319" i="1"/>
  <c r="CE320" i="1"/>
  <c r="CE318" i="1"/>
  <c r="CE314" i="1"/>
  <c r="CE317" i="1"/>
  <c r="CE315" i="1"/>
  <c r="CE312" i="1"/>
  <c r="CE310" i="1"/>
  <c r="CE308" i="1"/>
  <c r="CE316" i="1"/>
  <c r="CE303" i="1"/>
  <c r="CE309" i="1"/>
  <c r="CE306" i="1"/>
  <c r="CE311" i="1"/>
  <c r="CE304" i="1"/>
  <c r="CE307" i="1"/>
  <c r="CE302" i="1"/>
  <c r="CE301" i="1"/>
  <c r="CE297" i="1"/>
  <c r="CE298" i="1"/>
  <c r="CE295" i="1"/>
  <c r="CE296" i="1"/>
  <c r="CE291" i="1"/>
  <c r="CE293" i="1"/>
  <c r="CE294" i="1"/>
  <c r="CE292" i="1"/>
  <c r="CE290" i="1"/>
  <c r="CE285" i="1"/>
  <c r="CE288" i="1"/>
  <c r="CE287" i="1"/>
  <c r="CE286" i="1"/>
  <c r="CE289" i="1"/>
  <c r="CE284" i="1"/>
  <c r="CE278" i="1"/>
  <c r="CE283" i="1"/>
  <c r="CE282" i="1"/>
  <c r="CE272" i="1"/>
  <c r="CE276" i="1"/>
  <c r="CE279" i="1"/>
  <c r="CE281" i="1"/>
  <c r="CE271" i="1"/>
  <c r="CE273" i="1"/>
  <c r="CE274" i="1"/>
  <c r="CE270" i="1"/>
  <c r="CE269" i="1"/>
  <c r="CE266" i="1"/>
  <c r="CE267" i="1"/>
  <c r="CE261" i="1"/>
  <c r="CE265" i="1"/>
  <c r="CE264" i="1"/>
  <c r="CE263" i="1"/>
  <c r="CE260" i="1"/>
  <c r="CE258" i="1"/>
  <c r="CE262" i="1"/>
  <c r="CE257" i="1"/>
  <c r="CE248" i="1"/>
  <c r="CE233" i="1"/>
  <c r="CE255" i="1"/>
  <c r="CE253" i="1"/>
  <c r="CE252" i="1"/>
  <c r="CE256" i="1"/>
  <c r="CE247" i="1"/>
  <c r="CE250" i="1"/>
  <c r="CE249" i="1"/>
  <c r="CE245" i="1"/>
  <c r="CE244" i="1"/>
  <c r="CE225" i="1"/>
  <c r="CE251" i="1"/>
  <c r="CE243" i="1"/>
  <c r="CE246" i="1"/>
  <c r="CE241" i="1"/>
  <c r="CE242" i="1"/>
  <c r="CE235" i="1"/>
  <c r="CE240" i="1"/>
  <c r="CE239" i="1"/>
  <c r="CE236" i="1"/>
  <c r="CE238" i="1"/>
  <c r="CE232" i="1"/>
  <c r="CE234" i="1"/>
  <c r="CE223" i="1"/>
  <c r="CE229" i="1"/>
  <c r="CE230" i="1"/>
  <c r="CE231" i="1"/>
  <c r="CE227" i="1"/>
  <c r="CE224" i="1"/>
  <c r="CE228" i="1"/>
  <c r="CE209" i="1"/>
  <c r="CE222" i="1"/>
  <c r="CE226" i="1"/>
  <c r="CE220" i="1"/>
  <c r="CE221" i="1"/>
  <c r="CE219" i="1"/>
  <c r="CE218" i="1"/>
  <c r="CE208" i="1"/>
  <c r="CE216" i="1"/>
  <c r="CE214" i="1"/>
  <c r="CE206" i="1"/>
  <c r="CE213" i="1"/>
  <c r="CE215" i="1"/>
  <c r="CE211" i="1"/>
  <c r="CE210" i="1"/>
  <c r="CE205" i="1"/>
  <c r="CE212" i="1"/>
  <c r="CE204" i="1"/>
  <c r="CE197" i="1"/>
  <c r="CE203" i="1"/>
  <c r="CE200" i="1"/>
  <c r="CE201" i="1"/>
  <c r="CE165" i="1"/>
  <c r="CE198" i="1"/>
  <c r="CE190" i="1"/>
  <c r="CE202" i="1"/>
  <c r="CE196" i="1"/>
  <c r="CE192" i="1"/>
  <c r="CE188" i="1"/>
  <c r="CE187" i="1"/>
  <c r="CE194" i="1"/>
  <c r="CE189" i="1"/>
  <c r="CE191" i="1"/>
  <c r="CE186" i="1"/>
  <c r="CE193" i="1"/>
  <c r="CE178" i="1"/>
  <c r="CE185" i="1"/>
  <c r="CE184" i="1"/>
  <c r="CE129" i="1"/>
  <c r="CE183" i="1"/>
  <c r="CE176" i="1"/>
  <c r="CE180" i="1"/>
  <c r="CE175" i="1"/>
  <c r="CE177" i="1"/>
  <c r="CE173" i="1"/>
  <c r="CE181" i="1"/>
  <c r="CE172" i="1"/>
  <c r="CE171" i="1"/>
  <c r="CE179" i="1"/>
  <c r="CE174" i="1"/>
  <c r="CE160" i="1"/>
  <c r="CE169" i="1"/>
  <c r="CE168" i="1"/>
  <c r="CE167" i="1"/>
  <c r="CE164" i="1"/>
  <c r="CE162" i="1"/>
  <c r="CE163" i="1"/>
  <c r="CE161" i="1"/>
  <c r="CE166" i="1"/>
  <c r="CE150" i="1"/>
  <c r="CE195" i="1"/>
  <c r="CE157" i="1"/>
  <c r="CE156" i="1"/>
  <c r="CE155" i="1"/>
  <c r="CE152" i="1"/>
  <c r="CE151" i="1"/>
  <c r="CE145" i="1"/>
  <c r="CE159" i="1"/>
  <c r="CE158" i="1"/>
  <c r="CE153" i="1"/>
  <c r="CE149" i="1"/>
  <c r="CE146" i="1"/>
  <c r="CE144" i="1"/>
  <c r="CE147" i="1"/>
  <c r="CE148" i="1"/>
  <c r="CE141" i="1"/>
  <c r="CE142" i="1"/>
  <c r="CE143" i="1"/>
  <c r="CE140" i="1"/>
  <c r="CE182" i="1"/>
  <c r="CE139" i="1"/>
  <c r="CE138" i="1"/>
  <c r="CE137" i="1"/>
  <c r="CE136" i="1"/>
  <c r="CE135" i="1"/>
  <c r="CE134" i="1"/>
  <c r="CE130" i="1"/>
  <c r="CE131" i="1"/>
  <c r="CE128" i="1"/>
  <c r="CE132" i="1"/>
  <c r="CE105" i="1"/>
  <c r="CE124" i="1"/>
  <c r="CE125" i="1"/>
  <c r="CE126" i="1"/>
  <c r="CE127" i="1"/>
  <c r="CE122" i="1"/>
  <c r="CE121" i="1"/>
  <c r="CE123" i="1"/>
  <c r="CE119" i="1"/>
  <c r="CE116" i="1"/>
  <c r="CE112" i="1"/>
  <c r="CE117" i="1"/>
  <c r="CE110" i="1"/>
  <c r="CE111" i="1"/>
  <c r="CE118" i="1"/>
  <c r="CE114" i="1"/>
  <c r="CE86" i="1"/>
  <c r="CE115" i="1"/>
  <c r="CE109" i="1"/>
  <c r="CE106" i="1"/>
  <c r="CE113" i="1"/>
  <c r="CE107" i="1"/>
  <c r="CE102" i="1"/>
  <c r="CE101" i="1"/>
  <c r="CE98" i="1"/>
  <c r="CE99" i="1"/>
  <c r="CE108" i="1"/>
  <c r="CE92" i="1"/>
  <c r="CE97" i="1"/>
  <c r="CE96" i="1"/>
  <c r="CE104" i="1"/>
  <c r="CE95" i="1"/>
  <c r="CE103" i="1"/>
  <c r="CE94" i="1"/>
  <c r="CE100" i="1"/>
  <c r="CE91" i="1"/>
  <c r="CE90" i="1"/>
  <c r="CE93" i="1"/>
  <c r="CE74" i="1"/>
  <c r="CE88" i="1"/>
  <c r="CE85" i="1"/>
  <c r="CE87" i="1"/>
  <c r="CE84" i="1"/>
  <c r="CE89" i="1"/>
  <c r="CE79" i="1"/>
  <c r="CE82" i="1"/>
  <c r="CE81" i="1"/>
  <c r="CE83" i="1"/>
  <c r="CE80" i="1"/>
  <c r="CE59" i="1"/>
  <c r="CE78" i="1"/>
  <c r="CE76" i="1"/>
  <c r="CE73" i="1"/>
  <c r="CE66" i="1"/>
  <c r="CE71" i="1"/>
  <c r="CE70" i="1"/>
  <c r="CE75" i="1"/>
  <c r="CE51" i="1"/>
  <c r="CE57" i="1"/>
  <c r="CE67" i="1"/>
  <c r="CE65" i="1"/>
  <c r="CE64" i="1"/>
  <c r="CE62" i="1"/>
  <c r="CE69" i="1"/>
  <c r="CE49" i="1"/>
  <c r="CE68" i="1"/>
  <c r="CE55" i="1"/>
  <c r="CE63" i="1"/>
  <c r="CE56" i="1"/>
  <c r="CE54" i="1"/>
  <c r="CE52" i="1"/>
  <c r="CE53" i="1"/>
  <c r="CE61" i="1"/>
  <c r="CE50" i="1"/>
  <c r="CE58" i="1"/>
  <c r="CE60" i="1"/>
  <c r="CE48" i="1"/>
  <c r="CE47" i="1"/>
  <c r="CE46" i="1"/>
  <c r="CE45" i="1"/>
  <c r="CE44" i="1"/>
  <c r="CE43" i="1"/>
  <c r="CE41" i="1"/>
  <c r="CE40" i="1"/>
  <c r="CE39" i="1"/>
  <c r="CE42" i="1"/>
  <c r="CE36" i="1"/>
  <c r="CE37" i="1"/>
  <c r="CE38" i="1"/>
  <c r="CE35" i="1"/>
  <c r="CE34" i="1"/>
  <c r="CE33" i="1"/>
  <c r="CE32" i="1"/>
  <c r="CE31" i="1"/>
  <c r="CE30" i="1"/>
  <c r="CE29" i="1"/>
  <c r="CE24" i="1"/>
  <c r="CE27" i="1"/>
  <c r="CE26" i="1"/>
  <c r="CE25" i="1"/>
  <c r="CE23" i="1"/>
  <c r="CE21" i="1"/>
  <c r="CE20" i="1"/>
  <c r="CE19" i="1"/>
  <c r="CE17" i="1"/>
  <c r="CE16" i="1"/>
  <c r="CE15" i="1"/>
  <c r="CE14" i="1"/>
  <c r="CE13" i="1"/>
  <c r="CE12" i="1"/>
  <c r="CE11" i="1"/>
  <c r="CE10" i="1"/>
  <c r="CE9" i="1"/>
  <c r="CE8" i="1"/>
  <c r="CE7" i="1"/>
  <c r="CE6" i="1"/>
  <c r="CE5" i="1"/>
  <c r="CE4" i="1"/>
  <c r="CE2" i="1"/>
  <c r="CE3" i="1"/>
  <c r="CE18" i="1"/>
  <c r="BS3" i="1"/>
  <c r="BO367" i="1"/>
  <c r="BN367" i="1"/>
  <c r="BO366" i="1"/>
  <c r="BN366" i="1"/>
  <c r="BO365" i="1"/>
  <c r="BN365" i="1"/>
  <c r="BO363" i="1"/>
  <c r="BN363" i="1"/>
  <c r="BO362" i="1"/>
  <c r="BN362" i="1"/>
  <c r="BO361" i="1"/>
  <c r="BN361" i="1"/>
  <c r="BO359" i="1"/>
  <c r="BN359" i="1"/>
  <c r="BO355" i="1"/>
  <c r="BN355" i="1"/>
  <c r="BO354" i="1"/>
  <c r="BN354" i="1"/>
  <c r="BO353" i="1"/>
  <c r="BN353" i="1"/>
  <c r="BO352" i="1"/>
  <c r="BN352" i="1"/>
  <c r="BO350" i="1"/>
  <c r="BN350" i="1"/>
  <c r="BO348" i="1"/>
  <c r="BN348" i="1"/>
  <c r="BO347" i="1"/>
  <c r="BN347" i="1"/>
  <c r="BO346" i="1"/>
  <c r="BN346" i="1"/>
  <c r="BO345" i="1"/>
  <c r="BN345" i="1"/>
  <c r="BO338" i="1"/>
  <c r="BN338" i="1"/>
  <c r="BO340" i="1"/>
  <c r="BN340" i="1"/>
  <c r="BO342" i="1"/>
  <c r="BN342" i="1"/>
  <c r="BO339" i="1"/>
  <c r="BN339" i="1"/>
  <c r="BO337" i="1"/>
  <c r="BN337" i="1"/>
  <c r="BO334" i="1"/>
  <c r="BN334" i="1"/>
  <c r="BO332" i="1"/>
  <c r="BN332" i="1"/>
  <c r="BO336" i="1"/>
  <c r="BN336" i="1"/>
  <c r="BO333" i="1"/>
  <c r="BN333" i="1"/>
  <c r="BO330" i="1"/>
  <c r="BN330" i="1"/>
  <c r="BO331" i="1"/>
  <c r="BN331" i="1"/>
  <c r="BO328" i="1"/>
  <c r="BN328" i="1"/>
  <c r="BO326" i="1"/>
  <c r="BN326" i="1"/>
  <c r="BO325" i="1"/>
  <c r="BN325" i="1"/>
  <c r="BO322" i="1"/>
  <c r="BN322" i="1"/>
  <c r="BO321" i="1"/>
  <c r="BN321" i="1"/>
  <c r="BO319" i="1"/>
  <c r="BN319" i="1"/>
  <c r="BO320" i="1"/>
  <c r="BN320" i="1"/>
  <c r="BO318" i="1"/>
  <c r="BN318" i="1"/>
  <c r="BO314" i="1"/>
  <c r="BN314" i="1"/>
  <c r="BO313" i="1"/>
  <c r="BN313" i="1"/>
  <c r="BO317" i="1"/>
  <c r="BN317" i="1"/>
  <c r="BO315" i="1"/>
  <c r="BN315" i="1"/>
  <c r="BO312" i="1"/>
  <c r="BN312" i="1"/>
  <c r="BO310" i="1"/>
  <c r="BN310" i="1"/>
  <c r="BO308" i="1"/>
  <c r="BN308" i="1"/>
  <c r="BO303" i="1"/>
  <c r="BN303" i="1"/>
  <c r="BO309" i="1"/>
  <c r="BN309" i="1"/>
  <c r="BO311" i="1"/>
  <c r="BN311" i="1"/>
  <c r="BO305" i="1"/>
  <c r="BN305" i="1"/>
  <c r="BO300" i="1"/>
  <c r="BN300" i="1"/>
  <c r="BO304" i="1"/>
  <c r="BN304" i="1"/>
  <c r="BO307" i="1"/>
  <c r="BN307" i="1"/>
  <c r="BO302" i="1"/>
  <c r="BN302" i="1"/>
  <c r="BO301" i="1"/>
  <c r="BN301" i="1"/>
  <c r="BO297" i="1"/>
  <c r="BN297" i="1"/>
  <c r="BO299" i="1"/>
  <c r="BN299" i="1"/>
  <c r="BO295" i="1"/>
  <c r="BN295" i="1"/>
  <c r="BO296" i="1"/>
  <c r="BN296" i="1"/>
  <c r="BO291" i="1"/>
  <c r="BN291" i="1"/>
  <c r="BO293" i="1"/>
  <c r="BN293" i="1"/>
  <c r="BO294" i="1"/>
  <c r="BN294" i="1"/>
  <c r="BO292" i="1"/>
  <c r="BN292" i="1"/>
  <c r="BO290" i="1"/>
  <c r="BN290" i="1"/>
  <c r="BO288" i="1"/>
  <c r="BN288" i="1"/>
  <c r="BO287" i="1"/>
  <c r="BN287" i="1"/>
  <c r="BO286" i="1"/>
  <c r="BN286" i="1"/>
  <c r="BO289" i="1"/>
  <c r="BN289" i="1"/>
  <c r="BO284" i="1"/>
  <c r="BN284" i="1"/>
  <c r="BO278" i="1"/>
  <c r="BN278" i="1"/>
  <c r="BO283" i="1"/>
  <c r="BN283" i="1"/>
  <c r="BO280" i="1"/>
  <c r="BN280" i="1"/>
  <c r="BO272" i="1"/>
  <c r="BN272" i="1"/>
  <c r="BO277" i="1"/>
  <c r="BN277" i="1"/>
  <c r="BO276" i="1"/>
  <c r="BN276" i="1"/>
  <c r="BO279" i="1"/>
  <c r="BN279" i="1"/>
  <c r="BO275" i="1"/>
  <c r="BN275" i="1"/>
  <c r="BO271" i="1"/>
  <c r="BN271" i="1"/>
  <c r="BO274" i="1"/>
  <c r="BN274" i="1"/>
  <c r="BO269" i="1"/>
  <c r="BN269" i="1"/>
  <c r="BO266" i="1"/>
  <c r="BN266" i="1"/>
  <c r="BO261" i="1"/>
  <c r="BN261" i="1"/>
  <c r="BO265" i="1"/>
  <c r="BN265" i="1"/>
  <c r="BO264" i="1"/>
  <c r="BN264" i="1"/>
  <c r="BO263" i="1"/>
  <c r="BN263" i="1"/>
  <c r="BO260" i="1"/>
  <c r="BN260" i="1"/>
  <c r="BO258" i="1"/>
  <c r="BN258" i="1"/>
  <c r="BO259" i="1"/>
  <c r="BN259" i="1"/>
  <c r="BO262" i="1"/>
  <c r="BN262" i="1"/>
  <c r="BO257" i="1"/>
  <c r="BN257" i="1"/>
  <c r="BO248" i="1"/>
  <c r="BN248" i="1"/>
  <c r="BO233" i="1"/>
  <c r="BN233" i="1"/>
  <c r="BO255" i="1"/>
  <c r="BN255" i="1"/>
  <c r="BO253" i="1"/>
  <c r="BN253" i="1"/>
  <c r="BO252" i="1"/>
  <c r="BN252" i="1"/>
  <c r="BO256" i="1"/>
  <c r="BN256" i="1"/>
  <c r="BO254" i="1"/>
  <c r="BN254" i="1"/>
  <c r="BO247" i="1"/>
  <c r="BN247" i="1"/>
  <c r="BO250" i="1"/>
  <c r="BN250" i="1"/>
  <c r="BO249" i="1"/>
  <c r="BN249" i="1"/>
  <c r="BO245" i="1"/>
  <c r="BN245" i="1"/>
  <c r="BO244" i="1"/>
  <c r="BN244" i="1"/>
  <c r="BO225" i="1"/>
  <c r="BN225" i="1"/>
  <c r="BO251" i="1"/>
  <c r="BN251" i="1"/>
  <c r="BO243" i="1"/>
  <c r="BN243" i="1"/>
  <c r="BO246" i="1"/>
  <c r="BN246" i="1"/>
  <c r="BO241" i="1"/>
  <c r="BN241" i="1"/>
  <c r="BO242" i="1"/>
  <c r="BN242" i="1"/>
  <c r="BO235" i="1"/>
  <c r="BN235" i="1"/>
  <c r="BO240" i="1"/>
  <c r="BN240" i="1"/>
  <c r="BO239" i="1"/>
  <c r="BN239" i="1"/>
  <c r="BO236" i="1"/>
  <c r="BN236" i="1"/>
  <c r="BO232" i="1"/>
  <c r="BN232" i="1"/>
  <c r="BO234" i="1"/>
  <c r="BN234" i="1"/>
  <c r="BO223" i="1"/>
  <c r="BN223" i="1"/>
  <c r="BO229" i="1"/>
  <c r="BN229" i="1"/>
  <c r="BO230" i="1"/>
  <c r="BN230" i="1"/>
  <c r="BO231" i="1"/>
  <c r="BN231" i="1"/>
  <c r="BO224" i="1"/>
  <c r="BN224" i="1"/>
  <c r="BO228" i="1"/>
  <c r="BN228" i="1"/>
  <c r="BO209" i="1"/>
  <c r="BN209" i="1"/>
  <c r="BO222" i="1"/>
  <c r="BN222" i="1"/>
  <c r="BO220" i="1"/>
  <c r="BN220" i="1"/>
  <c r="BO221" i="1"/>
  <c r="BN221" i="1"/>
  <c r="BO219" i="1"/>
  <c r="BN219" i="1"/>
  <c r="BO217" i="1"/>
  <c r="BN217" i="1"/>
  <c r="BO218" i="1"/>
  <c r="BN218" i="1"/>
  <c r="BO208" i="1"/>
  <c r="BN208" i="1"/>
  <c r="BO216" i="1"/>
  <c r="BN216" i="1"/>
  <c r="BO214" i="1"/>
  <c r="BN214" i="1"/>
  <c r="BO206" i="1"/>
  <c r="BN206" i="1"/>
  <c r="BO213" i="1"/>
  <c r="BN213" i="1"/>
  <c r="BO215" i="1"/>
  <c r="BN215" i="1"/>
  <c r="BO211" i="1"/>
  <c r="BN211" i="1"/>
  <c r="BO210" i="1"/>
  <c r="BN210" i="1"/>
  <c r="BO207" i="1"/>
  <c r="BN207" i="1"/>
  <c r="BO205" i="1"/>
  <c r="BN205" i="1"/>
  <c r="BO212" i="1"/>
  <c r="BN212" i="1"/>
  <c r="BO204" i="1"/>
  <c r="BN204" i="1"/>
  <c r="BO197" i="1"/>
  <c r="BN197" i="1"/>
  <c r="BO203" i="1"/>
  <c r="BN203" i="1"/>
  <c r="BO199" i="1"/>
  <c r="BN199" i="1"/>
  <c r="BO200" i="1"/>
  <c r="BN200" i="1"/>
  <c r="BO201" i="1"/>
  <c r="BN201" i="1"/>
  <c r="BO165" i="1"/>
  <c r="BN165" i="1"/>
  <c r="BO198" i="1"/>
  <c r="BN198" i="1"/>
  <c r="BO190" i="1"/>
  <c r="BN190" i="1"/>
  <c r="BO202" i="1"/>
  <c r="BN202" i="1"/>
  <c r="BO196" i="1"/>
  <c r="BN196" i="1"/>
  <c r="BO188" i="1"/>
  <c r="BN188" i="1"/>
  <c r="BO187" i="1"/>
  <c r="BN187" i="1"/>
  <c r="BO189" i="1"/>
  <c r="BN189" i="1"/>
  <c r="BO191" i="1"/>
  <c r="BN191" i="1"/>
  <c r="BO186" i="1"/>
  <c r="BN186" i="1"/>
  <c r="BO193" i="1"/>
  <c r="BN193" i="1"/>
  <c r="BO178" i="1"/>
  <c r="BN178" i="1"/>
  <c r="BO185" i="1"/>
  <c r="BN185" i="1"/>
  <c r="BO184" i="1"/>
  <c r="BN184" i="1"/>
  <c r="BO129" i="1"/>
  <c r="BN129" i="1"/>
  <c r="BO176" i="1"/>
  <c r="BN176" i="1"/>
  <c r="BO180" i="1"/>
  <c r="BN180" i="1"/>
  <c r="BO175" i="1"/>
  <c r="BN175" i="1"/>
  <c r="BO177" i="1"/>
  <c r="BN177" i="1"/>
  <c r="BO173" i="1"/>
  <c r="BN173" i="1"/>
  <c r="BO181" i="1"/>
  <c r="BN181" i="1"/>
  <c r="BO172" i="1"/>
  <c r="BN172" i="1"/>
  <c r="BO171" i="1"/>
  <c r="BN171" i="1"/>
  <c r="BO179" i="1"/>
  <c r="BN179" i="1"/>
  <c r="BO170" i="1"/>
  <c r="BN170" i="1"/>
  <c r="BO174" i="1"/>
  <c r="BN174" i="1"/>
  <c r="BO169" i="1"/>
  <c r="BN169" i="1"/>
  <c r="BO168" i="1"/>
  <c r="BN168" i="1"/>
  <c r="BO167" i="1"/>
  <c r="BN167" i="1"/>
  <c r="BO164" i="1"/>
  <c r="BN164" i="1"/>
  <c r="BO162" i="1"/>
  <c r="BN162" i="1"/>
  <c r="BO163" i="1"/>
  <c r="BN163" i="1"/>
  <c r="BO161" i="1"/>
  <c r="BN161" i="1"/>
  <c r="BO166" i="1"/>
  <c r="BN166" i="1"/>
  <c r="BO157" i="1"/>
  <c r="BN157" i="1"/>
  <c r="BO156" i="1"/>
  <c r="BN156" i="1"/>
  <c r="BO155" i="1"/>
  <c r="BN155" i="1"/>
  <c r="BO152" i="1"/>
  <c r="BN152" i="1"/>
  <c r="BO151" i="1"/>
  <c r="BN151" i="1"/>
  <c r="BO145" i="1"/>
  <c r="BN145" i="1"/>
  <c r="BO159" i="1"/>
  <c r="BN159" i="1"/>
  <c r="BO158" i="1"/>
  <c r="BN158" i="1"/>
  <c r="BO149" i="1"/>
  <c r="BN149" i="1"/>
  <c r="BO146" i="1"/>
  <c r="BN146" i="1"/>
  <c r="BO144" i="1"/>
  <c r="BN144" i="1"/>
  <c r="BO147" i="1"/>
  <c r="BN147" i="1"/>
  <c r="BO148" i="1"/>
  <c r="BN148" i="1"/>
  <c r="BO141" i="1"/>
  <c r="BN141" i="1"/>
  <c r="BO142" i="1"/>
  <c r="BN142" i="1"/>
  <c r="BO143" i="1"/>
  <c r="BN143" i="1"/>
  <c r="BO140" i="1"/>
  <c r="BN140" i="1"/>
  <c r="BO182" i="1"/>
  <c r="BN182" i="1"/>
  <c r="BO139" i="1"/>
  <c r="BN139" i="1"/>
  <c r="BO137" i="1"/>
  <c r="BN137" i="1"/>
  <c r="BO136" i="1"/>
  <c r="BN136" i="1"/>
  <c r="BO135" i="1"/>
  <c r="BN135" i="1"/>
  <c r="BO134" i="1"/>
  <c r="BN134" i="1"/>
  <c r="BO130" i="1"/>
  <c r="BN130" i="1"/>
  <c r="BO131" i="1"/>
  <c r="BN131" i="1"/>
  <c r="BO133" i="1"/>
  <c r="BN133" i="1"/>
  <c r="BO128" i="1"/>
  <c r="BN128" i="1"/>
  <c r="BO105" i="1"/>
  <c r="BN105" i="1"/>
  <c r="BO124" i="1"/>
  <c r="BN124" i="1"/>
  <c r="BO125" i="1"/>
  <c r="BN125" i="1"/>
  <c r="BO127" i="1"/>
  <c r="BN127" i="1"/>
  <c r="BO122" i="1"/>
  <c r="BN122" i="1"/>
  <c r="BO121" i="1"/>
  <c r="BN121" i="1"/>
  <c r="BO120" i="1"/>
  <c r="BN120" i="1"/>
  <c r="BO123" i="1"/>
  <c r="BN123" i="1"/>
  <c r="BO119" i="1"/>
  <c r="BN119" i="1"/>
  <c r="BO116" i="1"/>
  <c r="BN116" i="1"/>
  <c r="BO112" i="1"/>
  <c r="BN112" i="1"/>
  <c r="BO110" i="1"/>
  <c r="BN110" i="1"/>
  <c r="BO111" i="1"/>
  <c r="BN111" i="1"/>
  <c r="BO118" i="1"/>
  <c r="BN118" i="1"/>
  <c r="BO114" i="1"/>
  <c r="BN114" i="1"/>
  <c r="BO86" i="1"/>
  <c r="BN86" i="1"/>
  <c r="BO115" i="1"/>
  <c r="BN115" i="1"/>
  <c r="BO109" i="1"/>
  <c r="BN109" i="1"/>
  <c r="BO106" i="1"/>
  <c r="BN106" i="1"/>
  <c r="BO113" i="1"/>
  <c r="BN113" i="1"/>
  <c r="BO107" i="1"/>
  <c r="BN107" i="1"/>
  <c r="BO101" i="1"/>
  <c r="BN101" i="1"/>
  <c r="BO98" i="1"/>
  <c r="BN98" i="1"/>
  <c r="BO99" i="1"/>
  <c r="BN99" i="1"/>
  <c r="BO108" i="1"/>
  <c r="BN108" i="1"/>
  <c r="BO92" i="1"/>
  <c r="BN92" i="1"/>
  <c r="BO97" i="1"/>
  <c r="BN97" i="1"/>
  <c r="BO96" i="1"/>
  <c r="BN96" i="1"/>
  <c r="BO104" i="1"/>
  <c r="BN104" i="1"/>
  <c r="BO95" i="1"/>
  <c r="BN95" i="1"/>
  <c r="BO103" i="1"/>
  <c r="BN103" i="1"/>
  <c r="BO100" i="1"/>
  <c r="BN100" i="1"/>
  <c r="BO91" i="1"/>
  <c r="BN91" i="1"/>
  <c r="BO90" i="1"/>
  <c r="BN90" i="1"/>
  <c r="BO93" i="1"/>
  <c r="BN93" i="1"/>
  <c r="BO74" i="1"/>
  <c r="BN74" i="1"/>
  <c r="BO88" i="1"/>
  <c r="BN88" i="1"/>
  <c r="BO85" i="1"/>
  <c r="BN85" i="1"/>
  <c r="BO84" i="1"/>
  <c r="BN84" i="1"/>
  <c r="BO89" i="1"/>
  <c r="BN89" i="1"/>
  <c r="BO79" i="1"/>
  <c r="BN79" i="1"/>
  <c r="BO82" i="1"/>
  <c r="BN82" i="1"/>
  <c r="BO81" i="1"/>
  <c r="BN81" i="1"/>
  <c r="BO83" i="1"/>
  <c r="BN83" i="1"/>
  <c r="BO77" i="1"/>
  <c r="BN77" i="1"/>
  <c r="BO78" i="1"/>
  <c r="BN78" i="1"/>
  <c r="BO76" i="1"/>
  <c r="BN76" i="1"/>
  <c r="BO72" i="1"/>
  <c r="BN72" i="1"/>
  <c r="BO73" i="1"/>
  <c r="BN73" i="1"/>
  <c r="BO66" i="1"/>
  <c r="BN66" i="1"/>
  <c r="BO71" i="1"/>
  <c r="BN71" i="1"/>
  <c r="BO70" i="1"/>
  <c r="BN70" i="1"/>
  <c r="BO75" i="1"/>
  <c r="BN75" i="1"/>
  <c r="BO51" i="1"/>
  <c r="BN51" i="1"/>
  <c r="BO57" i="1"/>
  <c r="BN57" i="1"/>
  <c r="BO67" i="1"/>
  <c r="BN67" i="1"/>
  <c r="BO65" i="1"/>
  <c r="BN65" i="1"/>
  <c r="BO64" i="1"/>
  <c r="BN64" i="1"/>
  <c r="BO62" i="1"/>
  <c r="BN62" i="1"/>
  <c r="BO69" i="1"/>
  <c r="BN69" i="1"/>
  <c r="BO68" i="1"/>
  <c r="BN68" i="1"/>
  <c r="BO55" i="1"/>
  <c r="BN55" i="1"/>
  <c r="BO63" i="1"/>
  <c r="BN63" i="1"/>
  <c r="BO56" i="1"/>
  <c r="BN56" i="1"/>
  <c r="BO54" i="1"/>
  <c r="BN54" i="1"/>
  <c r="BO52" i="1"/>
  <c r="BN52" i="1"/>
  <c r="BO53" i="1"/>
  <c r="BN53" i="1"/>
  <c r="BO61" i="1"/>
  <c r="BN61" i="1"/>
  <c r="BO50" i="1"/>
  <c r="BN50" i="1"/>
  <c r="BO58" i="1"/>
  <c r="BN58" i="1"/>
  <c r="BO60" i="1"/>
  <c r="BN60" i="1"/>
  <c r="BO48" i="1"/>
  <c r="BN48" i="1"/>
  <c r="BO47" i="1"/>
  <c r="BN47" i="1"/>
  <c r="BO46" i="1"/>
  <c r="BN46" i="1"/>
  <c r="BO45" i="1"/>
  <c r="BN45" i="1"/>
  <c r="BO43" i="1"/>
  <c r="BN43" i="1"/>
  <c r="BO41" i="1"/>
  <c r="BN41" i="1"/>
  <c r="BO40" i="1"/>
  <c r="BN40" i="1"/>
  <c r="BO39" i="1"/>
  <c r="BN39" i="1"/>
  <c r="BO42" i="1"/>
  <c r="BN42" i="1"/>
  <c r="BO36" i="1"/>
  <c r="BN36" i="1"/>
  <c r="BO37" i="1"/>
  <c r="BN37" i="1"/>
  <c r="BO38" i="1"/>
  <c r="BN38" i="1"/>
  <c r="BO35" i="1"/>
  <c r="BN35" i="1"/>
  <c r="BO34" i="1"/>
  <c r="BN34" i="1"/>
  <c r="BO33" i="1"/>
  <c r="BN33" i="1"/>
  <c r="BO31" i="1"/>
  <c r="BN31" i="1"/>
  <c r="BO30" i="1"/>
  <c r="BN30" i="1"/>
  <c r="BO29" i="1"/>
  <c r="BN29" i="1"/>
  <c r="BO24" i="1"/>
  <c r="BN24" i="1"/>
  <c r="BO27" i="1"/>
  <c r="BN27" i="1"/>
  <c r="BO26" i="1"/>
  <c r="BN26" i="1"/>
  <c r="BO28" i="1"/>
  <c r="BN28" i="1"/>
  <c r="BO25" i="1"/>
  <c r="BN25" i="1"/>
  <c r="BO23" i="1"/>
  <c r="BN23" i="1"/>
  <c r="BO22" i="1"/>
  <c r="BN22" i="1"/>
  <c r="BO21" i="1"/>
  <c r="BN21" i="1"/>
  <c r="BO20" i="1"/>
  <c r="BN20" i="1"/>
  <c r="BO19" i="1"/>
  <c r="BN19" i="1"/>
  <c r="BO18" i="1"/>
  <c r="BN18" i="1"/>
  <c r="BO17" i="1"/>
  <c r="BN17" i="1"/>
  <c r="BO16" i="1"/>
  <c r="BN16" i="1"/>
  <c r="BO15" i="1"/>
  <c r="BN15" i="1"/>
  <c r="BO14" i="1"/>
  <c r="BN14" i="1"/>
  <c r="BO13" i="1"/>
  <c r="BN13" i="1"/>
  <c r="BO12" i="1"/>
  <c r="BN12" i="1"/>
  <c r="BO11" i="1"/>
  <c r="BN11" i="1"/>
  <c r="BO10" i="1"/>
  <c r="BN10" i="1"/>
  <c r="BO9" i="1"/>
  <c r="BN9" i="1"/>
  <c r="BO8" i="1"/>
  <c r="BN8" i="1"/>
  <c r="BO7" i="1"/>
  <c r="BN7" i="1"/>
  <c r="BO6" i="1"/>
  <c r="BN6" i="1"/>
  <c r="BO5" i="1"/>
  <c r="BN5" i="1"/>
  <c r="BO4" i="1"/>
  <c r="BN4" i="1"/>
  <c r="BO2" i="1"/>
  <c r="BN2" i="1"/>
  <c r="BO3" i="1"/>
  <c r="BN3" i="1"/>
  <c r="BK367" i="1"/>
  <c r="BK365" i="1"/>
  <c r="BK364" i="1"/>
  <c r="BK363" i="1"/>
  <c r="BK361" i="1"/>
  <c r="BK359" i="1"/>
  <c r="BK358" i="1"/>
  <c r="BK356" i="1"/>
  <c r="BK357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0" i="1"/>
  <c r="BK342" i="1"/>
  <c r="BK339" i="1"/>
  <c r="BK337" i="1"/>
  <c r="BK334" i="1"/>
  <c r="BK335" i="1"/>
  <c r="BK332" i="1"/>
  <c r="BK336" i="1"/>
  <c r="BK333" i="1"/>
  <c r="BK330" i="1"/>
  <c r="BK331" i="1"/>
  <c r="BK329" i="1"/>
  <c r="BK328" i="1"/>
  <c r="BK326" i="1"/>
  <c r="BK325" i="1"/>
  <c r="BK324" i="1"/>
  <c r="BK322" i="1"/>
  <c r="BK321" i="1"/>
  <c r="BK319" i="1"/>
  <c r="BK320" i="1"/>
  <c r="BK318" i="1"/>
  <c r="BK314" i="1"/>
  <c r="BK313" i="1"/>
  <c r="BK317" i="1"/>
  <c r="BK315" i="1"/>
  <c r="BK312" i="1"/>
  <c r="BK310" i="1"/>
  <c r="BK308" i="1"/>
  <c r="BK316" i="1"/>
  <c r="BK303" i="1"/>
  <c r="BK309" i="1"/>
  <c r="BK306" i="1"/>
  <c r="BK311" i="1"/>
  <c r="BK305" i="1"/>
  <c r="BK300" i="1"/>
  <c r="BK304" i="1"/>
  <c r="BK307" i="1"/>
  <c r="BK302" i="1"/>
  <c r="BK301" i="1"/>
  <c r="BK297" i="1"/>
  <c r="BK299" i="1"/>
  <c r="BK298" i="1"/>
  <c r="BK295" i="1"/>
  <c r="BK296" i="1"/>
  <c r="BK291" i="1"/>
  <c r="BK293" i="1"/>
  <c r="BK294" i="1"/>
  <c r="BK292" i="1"/>
  <c r="BK290" i="1"/>
  <c r="BK285" i="1"/>
  <c r="BK288" i="1"/>
  <c r="BK287" i="1"/>
  <c r="BK286" i="1"/>
  <c r="BK289" i="1"/>
  <c r="BK278" i="1"/>
  <c r="BK283" i="1"/>
  <c r="BK282" i="1"/>
  <c r="BK280" i="1"/>
  <c r="BK272" i="1"/>
  <c r="BK277" i="1"/>
  <c r="BK276" i="1"/>
  <c r="BK279" i="1"/>
  <c r="BK275" i="1"/>
  <c r="BK271" i="1"/>
  <c r="BK274" i="1"/>
  <c r="BK270" i="1"/>
  <c r="BK269" i="1"/>
  <c r="BK266" i="1"/>
  <c r="BK261" i="1"/>
  <c r="BK265" i="1"/>
  <c r="BK264" i="1"/>
  <c r="BK263" i="1"/>
  <c r="BK260" i="1"/>
  <c r="BK258" i="1"/>
  <c r="BK259" i="1"/>
  <c r="BK262" i="1"/>
  <c r="BK257" i="1"/>
  <c r="BK248" i="1"/>
  <c r="BK233" i="1"/>
  <c r="BK255" i="1"/>
  <c r="BK253" i="1"/>
  <c r="BK252" i="1"/>
  <c r="BK256" i="1"/>
  <c r="BK254" i="1"/>
  <c r="BK247" i="1"/>
  <c r="BK250" i="1"/>
  <c r="BK249" i="1"/>
  <c r="BK245" i="1"/>
  <c r="BK244" i="1"/>
  <c r="BK251" i="1"/>
  <c r="BK243" i="1"/>
  <c r="BK246" i="1"/>
  <c r="BK241" i="1"/>
  <c r="BK242" i="1"/>
  <c r="BK235" i="1"/>
  <c r="BK240" i="1"/>
  <c r="BK237" i="1"/>
  <c r="BK236" i="1"/>
  <c r="BK238" i="1"/>
  <c r="BK232" i="1"/>
  <c r="BK234" i="1"/>
  <c r="BK223" i="1"/>
  <c r="BK229" i="1"/>
  <c r="BK230" i="1"/>
  <c r="BK231" i="1"/>
  <c r="BK227" i="1"/>
  <c r="BK224" i="1"/>
  <c r="BK228" i="1"/>
  <c r="BK209" i="1"/>
  <c r="BK222" i="1"/>
  <c r="BK220" i="1"/>
  <c r="BK221" i="1"/>
  <c r="BK219" i="1"/>
  <c r="BK217" i="1"/>
  <c r="BK218" i="1"/>
  <c r="BK208" i="1"/>
  <c r="BK216" i="1"/>
  <c r="BK214" i="1"/>
  <c r="BK206" i="1"/>
  <c r="BK213" i="1"/>
  <c r="BK215" i="1"/>
  <c r="BK211" i="1"/>
  <c r="BK210" i="1"/>
  <c r="BK207" i="1"/>
  <c r="BK205" i="1"/>
  <c r="BK212" i="1"/>
  <c r="BK204" i="1"/>
  <c r="BK197" i="1"/>
  <c r="BK203" i="1"/>
  <c r="BK199" i="1"/>
  <c r="BK200" i="1"/>
  <c r="BK201" i="1"/>
  <c r="BK165" i="1"/>
  <c r="BK198" i="1"/>
  <c r="BK190" i="1"/>
  <c r="BK196" i="1"/>
  <c r="BK188" i="1"/>
  <c r="BK187" i="1"/>
  <c r="BK194" i="1"/>
  <c r="BK189" i="1"/>
  <c r="BK186" i="1"/>
  <c r="BK193" i="1"/>
  <c r="BK178" i="1"/>
  <c r="BK185" i="1"/>
  <c r="BK184" i="1"/>
  <c r="BK129" i="1"/>
  <c r="BK183" i="1"/>
  <c r="BK180" i="1"/>
  <c r="BK175" i="1"/>
  <c r="BK177" i="1"/>
  <c r="BK173" i="1"/>
  <c r="BK181" i="1"/>
  <c r="BK172" i="1"/>
  <c r="BK171" i="1"/>
  <c r="BK179" i="1"/>
  <c r="BK170" i="1"/>
  <c r="BK174" i="1"/>
  <c r="BK169" i="1"/>
  <c r="BK168" i="1"/>
  <c r="BK167" i="1"/>
  <c r="BK164" i="1"/>
  <c r="BK162" i="1"/>
  <c r="BK163" i="1"/>
  <c r="BK161" i="1"/>
  <c r="BK166" i="1"/>
  <c r="BK157" i="1"/>
  <c r="BK156" i="1"/>
  <c r="BK155" i="1"/>
  <c r="BK152" i="1"/>
  <c r="BK151" i="1"/>
  <c r="BK145" i="1"/>
  <c r="BK159" i="1"/>
  <c r="BK158" i="1"/>
  <c r="BK153" i="1"/>
  <c r="BK149" i="1"/>
  <c r="BK146" i="1"/>
  <c r="BK144" i="1"/>
  <c r="BK147" i="1"/>
  <c r="BK148" i="1"/>
  <c r="BK154" i="1"/>
  <c r="BK141" i="1"/>
  <c r="BK142" i="1"/>
  <c r="BK143" i="1"/>
  <c r="BK140" i="1"/>
  <c r="BK139" i="1"/>
  <c r="BK138" i="1"/>
  <c r="BK137" i="1"/>
  <c r="BK136" i="1"/>
  <c r="BK135" i="1"/>
  <c r="BK134" i="1"/>
  <c r="BK130" i="1"/>
  <c r="BK131" i="1"/>
  <c r="BK133" i="1"/>
  <c r="BK128" i="1"/>
  <c r="BK132" i="1"/>
  <c r="BK105" i="1"/>
  <c r="BK124" i="1"/>
  <c r="BK125" i="1"/>
  <c r="BK126" i="1"/>
  <c r="BK122" i="1"/>
  <c r="BK121" i="1"/>
  <c r="BK120" i="1"/>
  <c r="BK119" i="1"/>
  <c r="BK116" i="1"/>
  <c r="BK112" i="1"/>
  <c r="BK117" i="1"/>
  <c r="BK110" i="1"/>
  <c r="BK111" i="1"/>
  <c r="BK118" i="1"/>
  <c r="BK114" i="1"/>
  <c r="BK115" i="1"/>
  <c r="BK109" i="1"/>
  <c r="BK106" i="1"/>
  <c r="BK113" i="1"/>
  <c r="BK107" i="1"/>
  <c r="BK101" i="1"/>
  <c r="BK98" i="1"/>
  <c r="BK99" i="1"/>
  <c r="BK108" i="1"/>
  <c r="BK92" i="1"/>
  <c r="BK97" i="1"/>
  <c r="BK96" i="1"/>
  <c r="BK104" i="1"/>
  <c r="BK95" i="1"/>
  <c r="BK103" i="1"/>
  <c r="BK100" i="1"/>
  <c r="BK91" i="1"/>
  <c r="BK90" i="1"/>
  <c r="BK93" i="1"/>
  <c r="BK88" i="1"/>
  <c r="BK85" i="1"/>
  <c r="BK84" i="1"/>
  <c r="BK89" i="1"/>
  <c r="BK79" i="1"/>
  <c r="BK82" i="1"/>
  <c r="BK81" i="1"/>
  <c r="BK83" i="1"/>
  <c r="BK80" i="1"/>
  <c r="BK77" i="1"/>
  <c r="BK78" i="1"/>
  <c r="BK76" i="1"/>
  <c r="BK72" i="1"/>
  <c r="BK73" i="1"/>
  <c r="BK66" i="1"/>
  <c r="BK71" i="1"/>
  <c r="BK70" i="1"/>
  <c r="BK75" i="1"/>
  <c r="BK51" i="1"/>
  <c r="BK57" i="1"/>
  <c r="BK67" i="1"/>
  <c r="BK65" i="1"/>
  <c r="BK64" i="1"/>
  <c r="BK62" i="1"/>
  <c r="BK69" i="1"/>
  <c r="BK49" i="1"/>
  <c r="BK68" i="1"/>
  <c r="BK55" i="1"/>
  <c r="BK63" i="1"/>
  <c r="BK56" i="1"/>
  <c r="BK54" i="1"/>
  <c r="BK52" i="1"/>
  <c r="BK53" i="1"/>
  <c r="BK61" i="1"/>
  <c r="BK50" i="1"/>
  <c r="BK58" i="1"/>
  <c r="BK60" i="1"/>
  <c r="BK48" i="1"/>
  <c r="BK47" i="1"/>
  <c r="BK46" i="1"/>
  <c r="BK45" i="1"/>
  <c r="BK43" i="1"/>
  <c r="BK41" i="1"/>
  <c r="BK40" i="1"/>
  <c r="BK39" i="1"/>
  <c r="BK42" i="1"/>
  <c r="BK36" i="1"/>
  <c r="BK37" i="1"/>
  <c r="BK38" i="1"/>
  <c r="BK35" i="1"/>
  <c r="BK34" i="1"/>
  <c r="BK33" i="1"/>
  <c r="BK32" i="1"/>
  <c r="BK31" i="1"/>
  <c r="BK30" i="1"/>
  <c r="BK29" i="1"/>
  <c r="BK24" i="1"/>
  <c r="BK27" i="1"/>
  <c r="BK26" i="1"/>
  <c r="BK28" i="1"/>
  <c r="BK25" i="1"/>
  <c r="BK23" i="1"/>
  <c r="BK22" i="1"/>
  <c r="BK21" i="1"/>
  <c r="BK20" i="1"/>
  <c r="BK19" i="1"/>
  <c r="BK18" i="1"/>
  <c r="BK17" i="1"/>
  <c r="BK16" i="1"/>
  <c r="BK15" i="1"/>
  <c r="BK14" i="1"/>
  <c r="BK13" i="1"/>
  <c r="BK12" i="1"/>
  <c r="BK11" i="1"/>
  <c r="BK10" i="1"/>
  <c r="BK9" i="1"/>
  <c r="BK8" i="1"/>
  <c r="BK7" i="1"/>
  <c r="BK6" i="1"/>
  <c r="BK5" i="1"/>
  <c r="BK4" i="1"/>
  <c r="BK2" i="1"/>
  <c r="BK3" i="1"/>
  <c r="BJ7" i="1"/>
  <c r="BJ6" i="1"/>
  <c r="BJ5" i="1"/>
  <c r="BJ4" i="1"/>
  <c r="BJ2" i="1"/>
  <c r="BJ3" i="1"/>
  <c r="BJ367" i="1"/>
  <c r="BJ365" i="1"/>
  <c r="BJ364" i="1"/>
  <c r="BJ363" i="1"/>
  <c r="BJ361" i="1"/>
  <c r="BJ359" i="1"/>
  <c r="BJ358" i="1"/>
  <c r="BJ356" i="1"/>
  <c r="BJ357" i="1"/>
  <c r="BJ355" i="1"/>
  <c r="BJ354" i="1"/>
  <c r="BJ353" i="1"/>
  <c r="BJ352" i="1"/>
  <c r="BJ351" i="1"/>
  <c r="BJ350" i="1"/>
  <c r="BJ349" i="1"/>
  <c r="BJ348" i="1"/>
  <c r="BJ347" i="1"/>
  <c r="BJ346" i="1"/>
  <c r="BJ345" i="1"/>
  <c r="BJ344" i="1"/>
  <c r="BJ343" i="1"/>
  <c r="BJ340" i="1"/>
  <c r="BJ342" i="1"/>
  <c r="BJ339" i="1"/>
  <c r="BJ337" i="1"/>
  <c r="BJ334" i="1"/>
  <c r="BJ335" i="1"/>
  <c r="BJ332" i="1"/>
  <c r="BJ336" i="1"/>
  <c r="BJ333" i="1"/>
  <c r="BJ330" i="1"/>
  <c r="BJ331" i="1"/>
  <c r="BJ329" i="1"/>
  <c r="BJ328" i="1"/>
  <c r="BJ326" i="1"/>
  <c r="BJ325" i="1"/>
  <c r="BJ324" i="1"/>
  <c r="BJ322" i="1"/>
  <c r="BJ321" i="1"/>
  <c r="BJ319" i="1"/>
  <c r="BJ320" i="1"/>
  <c r="BJ318" i="1"/>
  <c r="BJ314" i="1"/>
  <c r="BJ313" i="1"/>
  <c r="BJ317" i="1"/>
  <c r="BJ315" i="1"/>
  <c r="BJ312" i="1"/>
  <c r="BJ310" i="1"/>
  <c r="BJ308" i="1"/>
  <c r="BJ316" i="1"/>
  <c r="BJ303" i="1"/>
  <c r="BJ309" i="1"/>
  <c r="BJ306" i="1"/>
  <c r="BJ311" i="1"/>
  <c r="BJ305" i="1"/>
  <c r="BJ300" i="1"/>
  <c r="BJ304" i="1"/>
  <c r="BJ307" i="1"/>
  <c r="BJ302" i="1"/>
  <c r="BJ301" i="1"/>
  <c r="BJ297" i="1"/>
  <c r="BJ299" i="1"/>
  <c r="BJ298" i="1"/>
  <c r="BJ295" i="1"/>
  <c r="BJ296" i="1"/>
  <c r="BJ291" i="1"/>
  <c r="BJ293" i="1"/>
  <c r="BJ294" i="1"/>
  <c r="BJ292" i="1"/>
  <c r="BJ290" i="1"/>
  <c r="BJ285" i="1"/>
  <c r="BJ288" i="1"/>
  <c r="BJ287" i="1"/>
  <c r="BJ286" i="1"/>
  <c r="BJ289" i="1"/>
  <c r="BJ278" i="1"/>
  <c r="BJ283" i="1"/>
  <c r="BJ282" i="1"/>
  <c r="BJ280" i="1"/>
  <c r="BJ272" i="1"/>
  <c r="BJ277" i="1"/>
  <c r="BJ276" i="1"/>
  <c r="BJ279" i="1"/>
  <c r="BJ275" i="1"/>
  <c r="BJ271" i="1"/>
  <c r="BJ274" i="1"/>
  <c r="BJ270" i="1"/>
  <c r="BJ269" i="1"/>
  <c r="BJ266" i="1"/>
  <c r="BJ261" i="1"/>
  <c r="BJ265" i="1"/>
  <c r="BJ264" i="1"/>
  <c r="BJ263" i="1"/>
  <c r="BJ260" i="1"/>
  <c r="BJ258" i="1"/>
  <c r="BJ259" i="1"/>
  <c r="BJ262" i="1"/>
  <c r="BJ257" i="1"/>
  <c r="BJ248" i="1"/>
  <c r="BJ233" i="1"/>
  <c r="BJ255" i="1"/>
  <c r="BJ253" i="1"/>
  <c r="BJ252" i="1"/>
  <c r="BJ256" i="1"/>
  <c r="BJ254" i="1"/>
  <c r="BJ247" i="1"/>
  <c r="BJ250" i="1"/>
  <c r="BJ249" i="1"/>
  <c r="BJ245" i="1"/>
  <c r="BJ244" i="1"/>
  <c r="BJ251" i="1"/>
  <c r="BJ243" i="1"/>
  <c r="BJ246" i="1"/>
  <c r="BJ241" i="1"/>
  <c r="BJ242" i="1"/>
  <c r="BJ235" i="1"/>
  <c r="BJ240" i="1"/>
  <c r="BJ237" i="1"/>
  <c r="BJ236" i="1"/>
  <c r="BJ238" i="1"/>
  <c r="BJ232" i="1"/>
  <c r="BJ234" i="1"/>
  <c r="BJ223" i="1"/>
  <c r="BJ229" i="1"/>
  <c r="BJ230" i="1"/>
  <c r="BJ231" i="1"/>
  <c r="BJ227" i="1"/>
  <c r="BJ224" i="1"/>
  <c r="BJ228" i="1"/>
  <c r="BJ209" i="1"/>
  <c r="BJ222" i="1"/>
  <c r="BJ220" i="1"/>
  <c r="BJ221" i="1"/>
  <c r="BJ219" i="1"/>
  <c r="BJ217" i="1"/>
  <c r="BJ218" i="1"/>
  <c r="BJ208" i="1"/>
  <c r="BJ216" i="1"/>
  <c r="BJ214" i="1"/>
  <c r="BJ206" i="1"/>
  <c r="BJ213" i="1"/>
  <c r="BJ215" i="1"/>
  <c r="BJ211" i="1"/>
  <c r="BJ210" i="1"/>
  <c r="BJ207" i="1"/>
  <c r="BJ205" i="1"/>
  <c r="BJ212" i="1"/>
  <c r="BJ204" i="1"/>
  <c r="BJ197" i="1"/>
  <c r="BJ203" i="1"/>
  <c r="BJ199" i="1"/>
  <c r="BJ200" i="1"/>
  <c r="BJ201" i="1"/>
  <c r="BJ165" i="1"/>
  <c r="BJ198" i="1"/>
  <c r="BJ190" i="1"/>
  <c r="BJ196" i="1"/>
  <c r="BJ188" i="1"/>
  <c r="BJ187" i="1"/>
  <c r="BJ194" i="1"/>
  <c r="BJ189" i="1"/>
  <c r="BJ186" i="1"/>
  <c r="BJ193" i="1"/>
  <c r="BJ178" i="1"/>
  <c r="BJ185" i="1"/>
  <c r="BJ184" i="1"/>
  <c r="BJ129" i="1"/>
  <c r="BJ183" i="1"/>
  <c r="BJ180" i="1"/>
  <c r="BJ175" i="1"/>
  <c r="BJ177" i="1"/>
  <c r="BJ173" i="1"/>
  <c r="BJ181" i="1"/>
  <c r="BJ172" i="1"/>
  <c r="BJ171" i="1"/>
  <c r="BJ179" i="1"/>
  <c r="BJ170" i="1"/>
  <c r="BJ174" i="1"/>
  <c r="BJ169" i="1"/>
  <c r="BJ168" i="1"/>
  <c r="BJ167" i="1"/>
  <c r="BJ164" i="1"/>
  <c r="BJ162" i="1"/>
  <c r="BJ163" i="1"/>
  <c r="BJ161" i="1"/>
  <c r="BJ166" i="1"/>
  <c r="BJ157" i="1"/>
  <c r="BJ156" i="1"/>
  <c r="BJ155" i="1"/>
  <c r="BJ152" i="1"/>
  <c r="BJ151" i="1"/>
  <c r="BJ145" i="1"/>
  <c r="BJ159" i="1"/>
  <c r="BJ158" i="1"/>
  <c r="BJ153" i="1"/>
  <c r="BJ149" i="1"/>
  <c r="BJ146" i="1"/>
  <c r="BJ144" i="1"/>
  <c r="BJ147" i="1"/>
  <c r="BJ148" i="1"/>
  <c r="BJ154" i="1"/>
  <c r="BJ141" i="1"/>
  <c r="BJ142" i="1"/>
  <c r="BJ143" i="1"/>
  <c r="BJ140" i="1"/>
  <c r="BJ139" i="1"/>
  <c r="BJ138" i="1"/>
  <c r="BJ137" i="1"/>
  <c r="BJ136" i="1"/>
  <c r="BJ135" i="1"/>
  <c r="BJ134" i="1"/>
  <c r="BJ130" i="1"/>
  <c r="BJ131" i="1"/>
  <c r="BJ133" i="1"/>
  <c r="BJ128" i="1"/>
  <c r="BJ132" i="1"/>
  <c r="BJ105" i="1"/>
  <c r="BJ124" i="1"/>
  <c r="BJ125" i="1"/>
  <c r="BJ126" i="1"/>
  <c r="BJ122" i="1"/>
  <c r="BJ121" i="1"/>
  <c r="BJ120" i="1"/>
  <c r="BJ119" i="1"/>
  <c r="BJ116" i="1"/>
  <c r="BJ112" i="1"/>
  <c r="BJ117" i="1"/>
  <c r="BJ110" i="1"/>
  <c r="BJ111" i="1"/>
  <c r="BJ118" i="1"/>
  <c r="BJ114" i="1"/>
  <c r="BJ115" i="1"/>
  <c r="BJ109" i="1"/>
  <c r="BJ106" i="1"/>
  <c r="BJ113" i="1"/>
  <c r="BJ107" i="1"/>
  <c r="BJ101" i="1"/>
  <c r="BJ98" i="1"/>
  <c r="BJ99" i="1"/>
  <c r="BJ108" i="1"/>
  <c r="BJ92" i="1"/>
  <c r="BJ97" i="1"/>
  <c r="BJ96" i="1"/>
  <c r="BJ104" i="1"/>
  <c r="BJ95" i="1"/>
  <c r="BJ103" i="1"/>
  <c r="BJ100" i="1"/>
  <c r="BJ91" i="1"/>
  <c r="BJ90" i="1"/>
  <c r="BJ93" i="1"/>
  <c r="BJ88" i="1"/>
  <c r="BJ85" i="1"/>
  <c r="BJ84" i="1"/>
  <c r="BJ89" i="1"/>
  <c r="BJ79" i="1"/>
  <c r="BJ82" i="1"/>
  <c r="BJ81" i="1"/>
  <c r="BJ83" i="1"/>
  <c r="BJ80" i="1"/>
  <c r="BJ77" i="1"/>
  <c r="BJ78" i="1"/>
  <c r="BJ76" i="1"/>
  <c r="BJ72" i="1"/>
  <c r="BJ73" i="1"/>
  <c r="BJ66" i="1"/>
  <c r="BJ71" i="1"/>
  <c r="BJ70" i="1"/>
  <c r="BJ75" i="1"/>
  <c r="BJ51" i="1"/>
  <c r="BJ57" i="1"/>
  <c r="BJ67" i="1"/>
  <c r="BJ65" i="1"/>
  <c r="BJ64" i="1"/>
  <c r="BJ62" i="1"/>
  <c r="BJ69" i="1"/>
  <c r="BJ49" i="1"/>
  <c r="BJ68" i="1"/>
  <c r="BJ55" i="1"/>
  <c r="BJ63" i="1"/>
  <c r="BJ56" i="1"/>
  <c r="BJ54" i="1"/>
  <c r="BJ52" i="1"/>
  <c r="BJ53" i="1"/>
  <c r="BJ61" i="1"/>
  <c r="BJ50" i="1"/>
  <c r="BJ58" i="1"/>
  <c r="BJ60" i="1"/>
  <c r="BJ48" i="1"/>
  <c r="BJ47" i="1"/>
  <c r="BJ46" i="1"/>
  <c r="BJ45" i="1"/>
  <c r="BJ43" i="1"/>
  <c r="BJ41" i="1"/>
  <c r="BJ40" i="1"/>
  <c r="BJ39" i="1"/>
  <c r="BJ42" i="1"/>
  <c r="BJ36" i="1"/>
  <c r="BJ37" i="1"/>
  <c r="BJ38" i="1"/>
  <c r="BJ35" i="1"/>
  <c r="BJ34" i="1"/>
  <c r="BJ33" i="1"/>
  <c r="BJ32" i="1"/>
  <c r="BJ31" i="1"/>
  <c r="BJ30" i="1"/>
  <c r="BJ29" i="1"/>
  <c r="BJ24" i="1"/>
  <c r="BJ27" i="1"/>
  <c r="BJ26" i="1"/>
  <c r="BJ28" i="1"/>
  <c r="BJ25" i="1"/>
  <c r="BJ23" i="1"/>
  <c r="BJ22" i="1"/>
  <c r="BJ21" i="1"/>
  <c r="BJ20" i="1"/>
  <c r="BJ19" i="1"/>
  <c r="BJ18" i="1"/>
  <c r="BJ17" i="1"/>
  <c r="BJ16" i="1"/>
  <c r="BJ15" i="1"/>
  <c r="BJ14" i="1"/>
  <c r="BJ13" i="1"/>
  <c r="BJ12" i="1"/>
  <c r="BJ11" i="1"/>
  <c r="BJ10" i="1"/>
  <c r="BJ9" i="1"/>
  <c r="BJ8" i="1"/>
  <c r="BF281" i="1"/>
  <c r="AX3" i="1"/>
  <c r="AZ386" i="1"/>
  <c r="AZ367" i="1"/>
  <c r="AZ365" i="1"/>
  <c r="AZ364" i="1"/>
  <c r="AZ363" i="1"/>
  <c r="AZ362" i="1"/>
  <c r="AZ361" i="1"/>
  <c r="AZ360" i="1"/>
  <c r="AZ359" i="1"/>
  <c r="AZ358" i="1"/>
  <c r="AZ356" i="1"/>
  <c r="AZ357" i="1"/>
  <c r="AZ355" i="1"/>
  <c r="AZ354" i="1"/>
  <c r="AZ353" i="1"/>
  <c r="AZ352" i="1"/>
  <c r="AZ351" i="1"/>
  <c r="AZ350" i="1"/>
  <c r="AZ349" i="1"/>
  <c r="AZ347" i="1"/>
  <c r="AZ346" i="1"/>
  <c r="AZ345" i="1"/>
  <c r="AZ344" i="1"/>
  <c r="AZ343" i="1"/>
  <c r="AZ341" i="1"/>
  <c r="AZ340" i="1"/>
  <c r="AZ342" i="1"/>
  <c r="AZ339" i="1"/>
  <c r="AZ337" i="1"/>
  <c r="AZ334" i="1"/>
  <c r="AZ335" i="1"/>
  <c r="AZ332" i="1"/>
  <c r="AZ336" i="1"/>
  <c r="AZ333" i="1"/>
  <c r="AZ330" i="1"/>
  <c r="AZ331" i="1"/>
  <c r="AZ329" i="1"/>
  <c r="AZ328" i="1"/>
  <c r="AZ327" i="1"/>
  <c r="AZ326" i="1"/>
  <c r="AZ325" i="1"/>
  <c r="AZ322" i="1"/>
  <c r="AZ323" i="1"/>
  <c r="AZ321" i="1"/>
  <c r="AZ319" i="1"/>
  <c r="AZ320" i="1"/>
  <c r="AZ318" i="1"/>
  <c r="AZ314" i="1"/>
  <c r="AZ313" i="1"/>
  <c r="AZ317" i="1"/>
  <c r="AZ315" i="1"/>
  <c r="AZ312" i="1"/>
  <c r="AZ310" i="1"/>
  <c r="AZ308" i="1"/>
  <c r="AZ316" i="1"/>
  <c r="AZ303" i="1"/>
  <c r="AZ309" i="1"/>
  <c r="AZ306" i="1"/>
  <c r="AZ311" i="1"/>
  <c r="AZ305" i="1"/>
  <c r="AZ300" i="1"/>
  <c r="AZ304" i="1"/>
  <c r="AZ307" i="1"/>
  <c r="AZ302" i="1"/>
  <c r="AZ301" i="1"/>
  <c r="AZ297" i="1"/>
  <c r="AZ299" i="1"/>
  <c r="AZ298" i="1"/>
  <c r="AZ295" i="1"/>
  <c r="AZ296" i="1"/>
  <c r="AZ291" i="1"/>
  <c r="AZ293" i="1"/>
  <c r="AZ294" i="1"/>
  <c r="AZ285" i="1"/>
  <c r="AZ288" i="1"/>
  <c r="AZ287" i="1"/>
  <c r="AZ286" i="1"/>
  <c r="AZ289" i="1"/>
  <c r="AZ284" i="1"/>
  <c r="AZ278" i="1"/>
  <c r="AZ283" i="1"/>
  <c r="AZ282" i="1"/>
  <c r="AZ280" i="1"/>
  <c r="AZ272" i="1"/>
  <c r="AZ277" i="1"/>
  <c r="AZ276" i="1"/>
  <c r="AZ279" i="1"/>
  <c r="AZ275" i="1"/>
  <c r="AZ281" i="1"/>
  <c r="AZ271" i="1"/>
  <c r="AZ273" i="1"/>
  <c r="AZ274" i="1"/>
  <c r="AZ270" i="1"/>
  <c r="AZ269" i="1"/>
  <c r="AZ266" i="1"/>
  <c r="AZ267" i="1"/>
  <c r="AZ261" i="1"/>
  <c r="AZ265" i="1"/>
  <c r="AZ264" i="1"/>
  <c r="AZ263" i="1"/>
  <c r="AZ260" i="1"/>
  <c r="AZ258" i="1"/>
  <c r="AZ268" i="1"/>
  <c r="AZ259" i="1"/>
  <c r="AZ262" i="1"/>
  <c r="AZ257" i="1"/>
  <c r="AZ255" i="1"/>
  <c r="AZ253" i="1"/>
  <c r="AZ252" i="1"/>
  <c r="AZ256" i="1"/>
  <c r="AZ254" i="1"/>
  <c r="AZ247" i="1"/>
  <c r="AZ250" i="1"/>
  <c r="AZ249" i="1"/>
  <c r="AZ245" i="1"/>
  <c r="AZ244" i="1"/>
  <c r="AZ251" i="1"/>
  <c r="AZ243" i="1"/>
  <c r="AZ246" i="1"/>
  <c r="AZ241" i="1"/>
  <c r="AZ242" i="1"/>
  <c r="AZ235" i="1"/>
  <c r="AZ240" i="1"/>
  <c r="AZ239" i="1"/>
  <c r="AZ237" i="1"/>
  <c r="AZ236" i="1"/>
  <c r="AZ238" i="1"/>
  <c r="AZ232" i="1"/>
  <c r="AZ234" i="1"/>
  <c r="AZ223" i="1"/>
  <c r="AZ229" i="1"/>
  <c r="AZ230" i="1"/>
  <c r="AZ231" i="1"/>
  <c r="AZ227" i="1"/>
  <c r="AZ224" i="1"/>
  <c r="AZ228" i="1"/>
  <c r="AZ222" i="1"/>
  <c r="AZ226" i="1"/>
  <c r="AZ220" i="1"/>
  <c r="AZ221" i="1"/>
  <c r="AZ219" i="1"/>
  <c r="AZ217" i="1"/>
  <c r="AZ218" i="1"/>
  <c r="AZ208" i="1"/>
  <c r="AZ216" i="1"/>
  <c r="AZ214" i="1"/>
  <c r="AZ206" i="1"/>
  <c r="AZ213" i="1"/>
  <c r="AZ215" i="1"/>
  <c r="AZ211" i="1"/>
  <c r="AZ210" i="1"/>
  <c r="AZ207" i="1"/>
  <c r="AZ205" i="1"/>
  <c r="AZ212" i="1"/>
  <c r="AZ204" i="1"/>
  <c r="AZ197" i="1"/>
  <c r="AZ203" i="1"/>
  <c r="AZ199" i="1"/>
  <c r="AZ200" i="1"/>
  <c r="AZ201" i="1"/>
  <c r="AZ198" i="1"/>
  <c r="AZ190" i="1"/>
  <c r="AZ202" i="1"/>
  <c r="AZ196" i="1"/>
  <c r="AZ192" i="1"/>
  <c r="AZ188" i="1"/>
  <c r="AZ187" i="1"/>
  <c r="AZ194" i="1"/>
  <c r="AZ189" i="1"/>
  <c r="AZ186" i="1"/>
  <c r="AZ193" i="1"/>
  <c r="AZ178" i="1"/>
  <c r="AZ185" i="1"/>
  <c r="AZ184" i="1"/>
  <c r="AZ183" i="1"/>
  <c r="AZ180" i="1"/>
  <c r="AZ175" i="1"/>
  <c r="AZ177" i="1"/>
  <c r="AZ173" i="1"/>
  <c r="AZ181" i="1"/>
  <c r="AZ172" i="1"/>
  <c r="AZ171" i="1"/>
  <c r="AZ179" i="1"/>
  <c r="AZ170" i="1"/>
  <c r="AZ174" i="1"/>
  <c r="AZ160" i="1"/>
  <c r="AZ169" i="1"/>
  <c r="AZ168" i="1"/>
  <c r="AZ167" i="1"/>
  <c r="AZ164" i="1"/>
  <c r="AZ162" i="1"/>
  <c r="AZ163" i="1"/>
  <c r="AZ161" i="1"/>
  <c r="AZ166" i="1"/>
  <c r="AZ150" i="1"/>
  <c r="AZ157" i="1"/>
  <c r="AZ156" i="1"/>
  <c r="AZ155" i="1"/>
  <c r="AZ152" i="1"/>
  <c r="AZ151" i="1"/>
  <c r="AZ145" i="1"/>
  <c r="AZ159" i="1"/>
  <c r="AZ158" i="1"/>
  <c r="AZ153" i="1"/>
  <c r="AZ149" i="1"/>
  <c r="AZ146" i="1"/>
  <c r="AZ144" i="1"/>
  <c r="AZ147" i="1"/>
  <c r="AZ148" i="1"/>
  <c r="AZ154" i="1"/>
  <c r="AZ142" i="1"/>
  <c r="AZ143" i="1"/>
  <c r="AZ140" i="1"/>
  <c r="AZ139" i="1"/>
  <c r="AZ138" i="1"/>
  <c r="AZ137" i="1"/>
  <c r="AZ136" i="1"/>
  <c r="AZ135" i="1"/>
  <c r="AZ134" i="1"/>
  <c r="AZ130" i="1"/>
  <c r="AZ131" i="1"/>
  <c r="AZ133" i="1"/>
  <c r="AZ128" i="1"/>
  <c r="AZ132" i="1"/>
  <c r="AZ124" i="1"/>
  <c r="AZ126" i="1"/>
  <c r="AZ127" i="1"/>
  <c r="AZ122" i="1"/>
  <c r="AZ121" i="1"/>
  <c r="AZ120" i="1"/>
  <c r="AZ123" i="1"/>
  <c r="AZ119" i="1"/>
  <c r="AZ116" i="1"/>
  <c r="AZ112" i="1"/>
  <c r="AZ117" i="1"/>
  <c r="AZ110" i="1"/>
  <c r="AZ111" i="1"/>
  <c r="AZ118" i="1"/>
  <c r="AZ114" i="1"/>
  <c r="AZ115" i="1"/>
  <c r="AZ109" i="1"/>
  <c r="AZ106" i="1"/>
  <c r="AZ113" i="1"/>
  <c r="AZ107" i="1"/>
  <c r="AZ102" i="1"/>
  <c r="AZ101" i="1"/>
  <c r="AZ98" i="1"/>
  <c r="AZ99" i="1"/>
  <c r="AZ108" i="1"/>
  <c r="AZ97" i="1"/>
  <c r="AZ96" i="1"/>
  <c r="AZ104" i="1"/>
  <c r="AZ95" i="1"/>
  <c r="AZ103" i="1"/>
  <c r="AZ94" i="1"/>
  <c r="AZ100" i="1"/>
  <c r="AZ91" i="1"/>
  <c r="AZ90" i="1"/>
  <c r="AZ93" i="1"/>
  <c r="AZ88" i="1"/>
  <c r="AZ85" i="1"/>
  <c r="AZ87" i="1"/>
  <c r="AZ84" i="1"/>
  <c r="AZ89" i="1"/>
  <c r="AZ79" i="1"/>
  <c r="AZ82" i="1"/>
  <c r="AZ81" i="1"/>
  <c r="AZ83" i="1"/>
  <c r="AZ80" i="1"/>
  <c r="AZ77" i="1"/>
  <c r="AZ59" i="1"/>
  <c r="AZ78" i="1"/>
  <c r="AZ76" i="1"/>
  <c r="AZ72" i="1"/>
  <c r="AZ73" i="1"/>
  <c r="AZ66" i="1"/>
  <c r="AZ71" i="1"/>
  <c r="AZ70" i="1"/>
  <c r="AZ75" i="1"/>
  <c r="AZ67" i="1"/>
  <c r="AZ65" i="1"/>
  <c r="AZ64" i="1"/>
  <c r="AZ62" i="1"/>
  <c r="AZ69" i="1"/>
  <c r="AZ49" i="1"/>
  <c r="AZ68" i="1"/>
  <c r="AZ55" i="1"/>
  <c r="AZ63" i="1"/>
  <c r="AZ56" i="1"/>
  <c r="AZ54" i="1"/>
  <c r="AZ52" i="1"/>
  <c r="AZ53" i="1"/>
  <c r="AZ61" i="1"/>
  <c r="AZ50" i="1"/>
  <c r="AZ58" i="1"/>
  <c r="AZ60" i="1"/>
  <c r="AZ48" i="1"/>
  <c r="AZ47" i="1"/>
  <c r="AZ46" i="1"/>
  <c r="AZ45" i="1"/>
  <c r="AZ44" i="1"/>
  <c r="AZ43" i="1"/>
  <c r="AZ41" i="1"/>
  <c r="AZ40" i="1"/>
  <c r="AZ39" i="1"/>
  <c r="AZ42" i="1"/>
  <c r="AZ36" i="1"/>
  <c r="AZ37" i="1"/>
  <c r="AZ38" i="1"/>
  <c r="AZ35" i="1"/>
  <c r="AZ34" i="1"/>
  <c r="AZ33" i="1"/>
  <c r="AZ32" i="1"/>
  <c r="AZ30" i="1"/>
  <c r="AZ29" i="1"/>
  <c r="AZ24" i="1"/>
  <c r="AZ27" i="1"/>
  <c r="AZ26" i="1"/>
  <c r="AZ28" i="1"/>
  <c r="AZ25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2" i="1"/>
  <c r="AZ3" i="1"/>
  <c r="BP4" i="1"/>
  <c r="BP367" i="1"/>
  <c r="BP30" i="1"/>
  <c r="BP11" i="1"/>
  <c r="BP15" i="1"/>
  <c r="BP19" i="1"/>
  <c r="BP23" i="1"/>
  <c r="BP27" i="1"/>
  <c r="BP31" i="1"/>
  <c r="BP38" i="1"/>
  <c r="BP39" i="1"/>
  <c r="BP45" i="1"/>
  <c r="BP60" i="1"/>
  <c r="BP53" i="1"/>
  <c r="BP63" i="1"/>
  <c r="BP62" i="1"/>
  <c r="BP57" i="1"/>
  <c r="BP71" i="1"/>
  <c r="BP76" i="1"/>
  <c r="BP81" i="1"/>
  <c r="BP84" i="1"/>
  <c r="BP93" i="1"/>
  <c r="BP103" i="1"/>
  <c r="BP97" i="1"/>
  <c r="BP98" i="1"/>
  <c r="BP106" i="1"/>
  <c r="BP114" i="1"/>
  <c r="BP112" i="1"/>
  <c r="BP120" i="1"/>
  <c r="BP125" i="1"/>
  <c r="BP133" i="1"/>
  <c r="BP135" i="1"/>
  <c r="BP182" i="1"/>
  <c r="BP141" i="1"/>
  <c r="BP146" i="1"/>
  <c r="BP145" i="1"/>
  <c r="BP156" i="1"/>
  <c r="BP163" i="1"/>
  <c r="BP168" i="1"/>
  <c r="BP179" i="1"/>
  <c r="BP173" i="1"/>
  <c r="BP176" i="1"/>
  <c r="BP178" i="1"/>
  <c r="BP189" i="1"/>
  <c r="BP202" i="1"/>
  <c r="BP201" i="1"/>
  <c r="BP197" i="1"/>
  <c r="BP207" i="1"/>
  <c r="BP213" i="1"/>
  <c r="BP208" i="1"/>
  <c r="BP221" i="1"/>
  <c r="BP228" i="1"/>
  <c r="BP229" i="1"/>
  <c r="BP236" i="1"/>
  <c r="BP242" i="1"/>
  <c r="BP251" i="1"/>
  <c r="BP249" i="1"/>
  <c r="BP256" i="1"/>
  <c r="BP233" i="1"/>
  <c r="BP259" i="1"/>
  <c r="BP264" i="1"/>
  <c r="BP269" i="1"/>
  <c r="BP279" i="1"/>
  <c r="BP280" i="1"/>
  <c r="BP289" i="1"/>
  <c r="BP290" i="1"/>
  <c r="BP291" i="1"/>
  <c r="BP297" i="1"/>
  <c r="BP304" i="1"/>
  <c r="BP309" i="1"/>
  <c r="BP312" i="1"/>
  <c r="BP314" i="1"/>
  <c r="BP321" i="1"/>
  <c r="BP328" i="1"/>
  <c r="BP336" i="1"/>
  <c r="BP339" i="1"/>
  <c r="BP345" i="1"/>
  <c r="BP350" i="1"/>
  <c r="BP355" i="1"/>
  <c r="BP363" i="1"/>
  <c r="BP8" i="1"/>
  <c r="BP16" i="1"/>
  <c r="BP25" i="1"/>
  <c r="BP33" i="1"/>
  <c r="BP40" i="1"/>
  <c r="BP58" i="1"/>
  <c r="BP55" i="1"/>
  <c r="BP51" i="1"/>
  <c r="BP78" i="1"/>
  <c r="BP85" i="1"/>
  <c r="BP95" i="1"/>
  <c r="BP101" i="1"/>
  <c r="BP118" i="1"/>
  <c r="BP121" i="1"/>
  <c r="BP131" i="1"/>
  <c r="BP140" i="1"/>
  <c r="BP149" i="1"/>
  <c r="BP157" i="1"/>
  <c r="BP169" i="1"/>
  <c r="BP177" i="1"/>
  <c r="BP193" i="1"/>
  <c r="BP190" i="1"/>
  <c r="BP204" i="1"/>
  <c r="BP206" i="1"/>
  <c r="BP220" i="1"/>
  <c r="BP223" i="1"/>
  <c r="BP241" i="1"/>
  <c r="BP250" i="1"/>
  <c r="BP248" i="1"/>
  <c r="BP265" i="1"/>
  <c r="BP276" i="1"/>
  <c r="BP286" i="1"/>
  <c r="BP296" i="1"/>
  <c r="BP300" i="1"/>
  <c r="BP315" i="1"/>
  <c r="BP322" i="1"/>
  <c r="BP332" i="1"/>
  <c r="BP346" i="1"/>
  <c r="BP359" i="1"/>
  <c r="BP5" i="1"/>
  <c r="BP9" i="1"/>
  <c r="BP13" i="1"/>
  <c r="BP17" i="1"/>
  <c r="BP21" i="1"/>
  <c r="BP28" i="1"/>
  <c r="BP29" i="1"/>
  <c r="BP34" i="1"/>
  <c r="BP36" i="1"/>
  <c r="BP41" i="1"/>
  <c r="BP47" i="1"/>
  <c r="BP50" i="1"/>
  <c r="BP54" i="1"/>
  <c r="BP68" i="1"/>
  <c r="BP65" i="1"/>
  <c r="BP75" i="1"/>
  <c r="BP73" i="1"/>
  <c r="BP77" i="1"/>
  <c r="BP79" i="1"/>
  <c r="BP88" i="1"/>
  <c r="BP91" i="1"/>
  <c r="BP104" i="1"/>
  <c r="BP108" i="1"/>
  <c r="BP107" i="1"/>
  <c r="BP115" i="1"/>
  <c r="BP111" i="1"/>
  <c r="BP119" i="1"/>
  <c r="BP122" i="1"/>
  <c r="BP105" i="1"/>
  <c r="BP130" i="1"/>
  <c r="BP137" i="1"/>
  <c r="BP143" i="1"/>
  <c r="BP147" i="1"/>
  <c r="BP158" i="1"/>
  <c r="BP152" i="1"/>
  <c r="BP166" i="1"/>
  <c r="BP164" i="1"/>
  <c r="BP174" i="1"/>
  <c r="BP172" i="1"/>
  <c r="BP175" i="1"/>
  <c r="BP184" i="1"/>
  <c r="BP186" i="1"/>
  <c r="BP188" i="1"/>
  <c r="BP198" i="1"/>
  <c r="BP199" i="1"/>
  <c r="BP212" i="1"/>
  <c r="BP211" i="1"/>
  <c r="BP214" i="1"/>
  <c r="BP222" i="1"/>
  <c r="BP234" i="1"/>
  <c r="BP246" i="1"/>
  <c r="BP247" i="1"/>
  <c r="BP257" i="1"/>
  <c r="BP261" i="1"/>
  <c r="BP277" i="1"/>
  <c r="BP287" i="1"/>
  <c r="BP295" i="1"/>
  <c r="BP305" i="1"/>
  <c r="BP317" i="1"/>
  <c r="BP325" i="1"/>
  <c r="BP334" i="1"/>
  <c r="BP347" i="1"/>
  <c r="BP361" i="1"/>
  <c r="BP366" i="1"/>
  <c r="BP10" i="1"/>
  <c r="BP18" i="1"/>
  <c r="BP26" i="1"/>
  <c r="BP35" i="1"/>
  <c r="BP43" i="1"/>
  <c r="BP61" i="1"/>
  <c r="BP69" i="1"/>
  <c r="BP70" i="1"/>
  <c r="BP83" i="1"/>
  <c r="BP74" i="1"/>
  <c r="BP96" i="1"/>
  <c r="BP113" i="1"/>
  <c r="BP110" i="1"/>
  <c r="BP127" i="1"/>
  <c r="BP134" i="1"/>
  <c r="BP142" i="1"/>
  <c r="BP159" i="1"/>
  <c r="BP161" i="1"/>
  <c r="BP170" i="1"/>
  <c r="BP180" i="1"/>
  <c r="BP191" i="1"/>
  <c r="BP165" i="1"/>
  <c r="BP205" i="1"/>
  <c r="BP216" i="1"/>
  <c r="BP209" i="1"/>
  <c r="BP232" i="1"/>
  <c r="BP243" i="1"/>
  <c r="BP254" i="1"/>
  <c r="BP262" i="1"/>
  <c r="BP266" i="1"/>
  <c r="BP272" i="1"/>
  <c r="BP288" i="1"/>
  <c r="BP299" i="1"/>
  <c r="BP311" i="1"/>
  <c r="BP313" i="1"/>
  <c r="BP326" i="1"/>
  <c r="BP337" i="1"/>
  <c r="BP348" i="1"/>
  <c r="BP362" i="1"/>
  <c r="BP20" i="1"/>
  <c r="BP82" i="1"/>
  <c r="BP136" i="1"/>
  <c r="BP200" i="1"/>
  <c r="BP258" i="1"/>
  <c r="BP301" i="1"/>
  <c r="BP14" i="1"/>
  <c r="BP239" i="1"/>
  <c r="BP283" i="1"/>
  <c r="BP292" i="1"/>
  <c r="BP365" i="1"/>
  <c r="BP7" i="1"/>
  <c r="BP12" i="1"/>
  <c r="BP66" i="1"/>
  <c r="BP162" i="1"/>
  <c r="BP171" i="1"/>
  <c r="BP129" i="1"/>
  <c r="BP187" i="1"/>
  <c r="BP303" i="1"/>
  <c r="BP3" i="1"/>
  <c r="BP24" i="1"/>
  <c r="BP37" i="1"/>
  <c r="BP46" i="1"/>
  <c r="BP92" i="1"/>
  <c r="BP109" i="1"/>
  <c r="BP116" i="1"/>
  <c r="BP225" i="1"/>
  <c r="BP352" i="1"/>
  <c r="BP217" i="1"/>
  <c r="BP231" i="1"/>
  <c r="BP240" i="1"/>
  <c r="BP244" i="1"/>
  <c r="BP253" i="1"/>
  <c r="BP260" i="1"/>
  <c r="BP271" i="1"/>
  <c r="BP278" i="1"/>
  <c r="BP294" i="1"/>
  <c r="BP302" i="1"/>
  <c r="BP308" i="1"/>
  <c r="BP320" i="1"/>
  <c r="BP330" i="1"/>
  <c r="BP340" i="1"/>
  <c r="BP353" i="1"/>
  <c r="BP90" i="1"/>
  <c r="BP148" i="1"/>
  <c r="BP151" i="1"/>
  <c r="BP210" i="1"/>
  <c r="BP274" i="1"/>
  <c r="BP318" i="1"/>
  <c r="BP331" i="1"/>
  <c r="BP342" i="1"/>
  <c r="BP52" i="1"/>
  <c r="BP64" i="1"/>
  <c r="BP124" i="1"/>
  <c r="BP252" i="1"/>
  <c r="BP2" i="1"/>
  <c r="BP218" i="1"/>
  <c r="BP224" i="1"/>
  <c r="BP6" i="1"/>
  <c r="BP22" i="1"/>
  <c r="BP42" i="1"/>
  <c r="BP48" i="1"/>
  <c r="BP56" i="1"/>
  <c r="BP67" i="1"/>
  <c r="BP72" i="1"/>
  <c r="BP89" i="1"/>
  <c r="BP100" i="1"/>
  <c r="BP99" i="1"/>
  <c r="BP86" i="1"/>
  <c r="BP123" i="1"/>
  <c r="BP128" i="1"/>
  <c r="BP139" i="1"/>
  <c r="BP144" i="1"/>
  <c r="BP155" i="1"/>
  <c r="BP167" i="1"/>
  <c r="BP181" i="1"/>
  <c r="BP185" i="1"/>
  <c r="BP196" i="1"/>
  <c r="BP203" i="1"/>
  <c r="BP215" i="1"/>
  <c r="BP219" i="1"/>
  <c r="BP230" i="1"/>
  <c r="BP235" i="1"/>
  <c r="BP245" i="1"/>
  <c r="BP255" i="1"/>
  <c r="BP263" i="1"/>
  <c r="BP275" i="1"/>
  <c r="BP284" i="1"/>
  <c r="BP293" i="1"/>
  <c r="BP307" i="1"/>
  <c r="BP310" i="1"/>
  <c r="BP319" i="1"/>
  <c r="BP333" i="1"/>
  <c r="BP338" i="1"/>
  <c r="BP354" i="1"/>
  <c r="BL365" i="1"/>
  <c r="BL111" i="1"/>
  <c r="BL18" i="1"/>
  <c r="BL34" i="1"/>
  <c r="BL50" i="1"/>
  <c r="BL51" i="1"/>
  <c r="BL84" i="1"/>
  <c r="BL101" i="1"/>
  <c r="BL131" i="1"/>
  <c r="BL146" i="1"/>
  <c r="BL167" i="1"/>
  <c r="BL196" i="1"/>
  <c r="BL213" i="1"/>
  <c r="BL240" i="1"/>
  <c r="BL245" i="1"/>
  <c r="BL263" i="1"/>
  <c r="BL283" i="1"/>
  <c r="BL297" i="1"/>
  <c r="BL324" i="1"/>
  <c r="BL343" i="1"/>
  <c r="BL359" i="1"/>
  <c r="BL2" i="1"/>
  <c r="BL11" i="1"/>
  <c r="BL19" i="1"/>
  <c r="BL27" i="1"/>
  <c r="BL35" i="1"/>
  <c r="BL43" i="1"/>
  <c r="BL61" i="1"/>
  <c r="BL49" i="1"/>
  <c r="BL75" i="1"/>
  <c r="BL77" i="1"/>
  <c r="BL85" i="1"/>
  <c r="BL104" i="1"/>
  <c r="BL107" i="1"/>
  <c r="BL110" i="1"/>
  <c r="BL126" i="1"/>
  <c r="BL130" i="1"/>
  <c r="BL143" i="1"/>
  <c r="BL149" i="1"/>
  <c r="BL156" i="1"/>
  <c r="BL168" i="1"/>
  <c r="BL173" i="1"/>
  <c r="BL178" i="1"/>
  <c r="BL190" i="1"/>
  <c r="BL204" i="1"/>
  <c r="BL206" i="1"/>
  <c r="BL220" i="1"/>
  <c r="BL229" i="1"/>
  <c r="BL235" i="1"/>
  <c r="BL249" i="1"/>
  <c r="BL233" i="1"/>
  <c r="BL264" i="1"/>
  <c r="BL275" i="1"/>
  <c r="BL278" i="1"/>
  <c r="BL294" i="1"/>
  <c r="BL301" i="1"/>
  <c r="BL309" i="1"/>
  <c r="BL313" i="1"/>
  <c r="BL325" i="1"/>
  <c r="BL332" i="1"/>
  <c r="BL344" i="1"/>
  <c r="BL352" i="1"/>
  <c r="BL361" i="1"/>
  <c r="BL221" i="1"/>
  <c r="BL180" i="1"/>
  <c r="BL12" i="1"/>
  <c r="BL20" i="1"/>
  <c r="BL24" i="1"/>
  <c r="BL38" i="1"/>
  <c r="BL45" i="1"/>
  <c r="BL53" i="1"/>
  <c r="BL69" i="1"/>
  <c r="BL70" i="1"/>
  <c r="BL80" i="1"/>
  <c r="BL88" i="1"/>
  <c r="BL96" i="1"/>
  <c r="BL113" i="1"/>
  <c r="BL117" i="1"/>
  <c r="BL125" i="1"/>
  <c r="BL134" i="1"/>
  <c r="BL142" i="1"/>
  <c r="BL153" i="1"/>
  <c r="BL157" i="1"/>
  <c r="BL169" i="1"/>
  <c r="BL177" i="1"/>
  <c r="BL193" i="1"/>
  <c r="BL198" i="1"/>
  <c r="BL212" i="1"/>
  <c r="BL214" i="1"/>
  <c r="BL222" i="1"/>
  <c r="BL223" i="1"/>
  <c r="BL242" i="1"/>
  <c r="BL250" i="1"/>
  <c r="BL248" i="1"/>
  <c r="BL265" i="1"/>
  <c r="BL279" i="1"/>
  <c r="BL289" i="1"/>
  <c r="BL293" i="1"/>
  <c r="BL302" i="1"/>
  <c r="BL303" i="1"/>
  <c r="BL314" i="1"/>
  <c r="BL326" i="1"/>
  <c r="BL335" i="1"/>
  <c r="BL345" i="1"/>
  <c r="BL353" i="1"/>
  <c r="BL363" i="1"/>
  <c r="BL10" i="1"/>
  <c r="BL26" i="1"/>
  <c r="BL41" i="1"/>
  <c r="BL68" i="1"/>
  <c r="BL78" i="1"/>
  <c r="BL95" i="1"/>
  <c r="BL122" i="1"/>
  <c r="BL140" i="1"/>
  <c r="BL155" i="1"/>
  <c r="BL181" i="1"/>
  <c r="BL185" i="1"/>
  <c r="BL197" i="1"/>
  <c r="BL230" i="1"/>
  <c r="BL255" i="1"/>
  <c r="BL271" i="1"/>
  <c r="BL292" i="1"/>
  <c r="BL306" i="1"/>
  <c r="BL317" i="1"/>
  <c r="BL336" i="1"/>
  <c r="BL351" i="1"/>
  <c r="BL5" i="1"/>
  <c r="BL13" i="1"/>
  <c r="BL21" i="1"/>
  <c r="BL29" i="1"/>
  <c r="BL37" i="1"/>
  <c r="BL46" i="1"/>
  <c r="BL52" i="1"/>
  <c r="BL62" i="1"/>
  <c r="BL71" i="1"/>
  <c r="BL83" i="1"/>
  <c r="BL93" i="1"/>
  <c r="BL97" i="1"/>
  <c r="BL106" i="1"/>
  <c r="BL112" i="1"/>
  <c r="BL124" i="1"/>
  <c r="BL135" i="1"/>
  <c r="BL141" i="1"/>
  <c r="BL158" i="1"/>
  <c r="BL166" i="1"/>
  <c r="BL174" i="1"/>
  <c r="BL175" i="1"/>
  <c r="BL186" i="1"/>
  <c r="BL165" i="1"/>
  <c r="BL205" i="1"/>
  <c r="BL216" i="1"/>
  <c r="BL209" i="1"/>
  <c r="BL234" i="1"/>
  <c r="BL241" i="1"/>
  <c r="BL247" i="1"/>
  <c r="BL257" i="1"/>
  <c r="BL261" i="1"/>
  <c r="BL276" i="1"/>
  <c r="BL286" i="1"/>
  <c r="BL291" i="1"/>
  <c r="BL307" i="1"/>
  <c r="BL316" i="1"/>
  <c r="BL318" i="1"/>
  <c r="BL328" i="1"/>
  <c r="BL334" i="1"/>
  <c r="BL346" i="1"/>
  <c r="BL354" i="1"/>
  <c r="BL364" i="1"/>
  <c r="BL7" i="1"/>
  <c r="BL15" i="1"/>
  <c r="BL23" i="1"/>
  <c r="BL31" i="1"/>
  <c r="BL42" i="1"/>
  <c r="BL48" i="1"/>
  <c r="BL56" i="1"/>
  <c r="BL65" i="1"/>
  <c r="BL73" i="1"/>
  <c r="BL82" i="1"/>
  <c r="BL91" i="1"/>
  <c r="BL108" i="1"/>
  <c r="BL115" i="1"/>
  <c r="BL119" i="1"/>
  <c r="BL132" i="1"/>
  <c r="BL137" i="1"/>
  <c r="BL148" i="1"/>
  <c r="BL145" i="1"/>
  <c r="BL163" i="1"/>
  <c r="BL179" i="1"/>
  <c r="BL183" i="1"/>
  <c r="BL194" i="1"/>
  <c r="BL200" i="1"/>
  <c r="BL210" i="1"/>
  <c r="BL218" i="1"/>
  <c r="BL224" i="1"/>
  <c r="BL238" i="1"/>
  <c r="BL243" i="1"/>
  <c r="BL256" i="1"/>
  <c r="BL259" i="1"/>
  <c r="BL269" i="1"/>
  <c r="BL272" i="1"/>
  <c r="BL288" i="1"/>
  <c r="BL295" i="1"/>
  <c r="BL300" i="1"/>
  <c r="BL310" i="1"/>
  <c r="BL319" i="1"/>
  <c r="BL331" i="1"/>
  <c r="BL339" i="1"/>
  <c r="BL348" i="1"/>
  <c r="BL357" i="1"/>
  <c r="BL367" i="1"/>
  <c r="BL8" i="1"/>
  <c r="BL16" i="1"/>
  <c r="BL25" i="1"/>
  <c r="BL32" i="1"/>
  <c r="BL39" i="1"/>
  <c r="BL60" i="1"/>
  <c r="BL63" i="1"/>
  <c r="BL67" i="1"/>
  <c r="BL72" i="1"/>
  <c r="BL79" i="1"/>
  <c r="BL100" i="1"/>
  <c r="BL99" i="1"/>
  <c r="BL114" i="1"/>
  <c r="BL120" i="1"/>
  <c r="BL128" i="1"/>
  <c r="BL138" i="1"/>
  <c r="BL147" i="1"/>
  <c r="BL151" i="1"/>
  <c r="BL162" i="1"/>
  <c r="BL171" i="1"/>
  <c r="BL129" i="1"/>
  <c r="BL187" i="1"/>
  <c r="BL199" i="1"/>
  <c r="BL211" i="1"/>
  <c r="BL217" i="1"/>
  <c r="BL227" i="1"/>
  <c r="BL236" i="1"/>
  <c r="BL251" i="1"/>
  <c r="BL252" i="1"/>
  <c r="BL258" i="1"/>
  <c r="BL270" i="1"/>
  <c r="BL280" i="1"/>
  <c r="BL285" i="1"/>
  <c r="BL298" i="1"/>
  <c r="BL305" i="1"/>
  <c r="BL312" i="1"/>
  <c r="BL321" i="1"/>
  <c r="BL330" i="1"/>
  <c r="BL342" i="1"/>
  <c r="BL349" i="1"/>
  <c r="BL356" i="1"/>
  <c r="BL17" i="1"/>
  <c r="BL33" i="1"/>
  <c r="BL58" i="1"/>
  <c r="BL57" i="1"/>
  <c r="BL89" i="1"/>
  <c r="BL98" i="1"/>
  <c r="BL121" i="1"/>
  <c r="BL139" i="1"/>
  <c r="BL164" i="1"/>
  <c r="BL184" i="1"/>
  <c r="BL203" i="1"/>
  <c r="BL219" i="1"/>
  <c r="BL237" i="1"/>
  <c r="BL253" i="1"/>
  <c r="BL274" i="1"/>
  <c r="BL350" i="1"/>
  <c r="BL3" i="1"/>
  <c r="BL9" i="1"/>
  <c r="BL28" i="1"/>
  <c r="BL40" i="1"/>
  <c r="BL55" i="1"/>
  <c r="BL76" i="1"/>
  <c r="BL103" i="1"/>
  <c r="BL118" i="1"/>
  <c r="BL133" i="1"/>
  <c r="BL144" i="1"/>
  <c r="BL172" i="1"/>
  <c r="BL188" i="1"/>
  <c r="BL215" i="1"/>
  <c r="BL231" i="1"/>
  <c r="BL244" i="1"/>
  <c r="BL260" i="1"/>
  <c r="BL282" i="1"/>
  <c r="BL290" i="1"/>
  <c r="BL311" i="1"/>
  <c r="BL315" i="1"/>
  <c r="BL322" i="1"/>
  <c r="BL333" i="1"/>
  <c r="BL340" i="1"/>
  <c r="BL358" i="1"/>
  <c r="BL299" i="1"/>
  <c r="BL4" i="1"/>
  <c r="BL152" i="1"/>
  <c r="BL6" i="1"/>
  <c r="BL14" i="1"/>
  <c r="BL22" i="1"/>
  <c r="BL30" i="1"/>
  <c r="BL36" i="1"/>
  <c r="BL47" i="1"/>
  <c r="BL54" i="1"/>
  <c r="BL64" i="1"/>
  <c r="BL66" i="1"/>
  <c r="BL81" i="1"/>
  <c r="BL90" i="1"/>
  <c r="BL92" i="1"/>
  <c r="BL109" i="1"/>
  <c r="BL116" i="1"/>
  <c r="BL105" i="1"/>
  <c r="BL136" i="1"/>
  <c r="BL154" i="1"/>
  <c r="BL159" i="1"/>
  <c r="BL161" i="1"/>
  <c r="BL170" i="1"/>
  <c r="BL189" i="1"/>
  <c r="BL201" i="1"/>
  <c r="BL207" i="1"/>
  <c r="BL208" i="1"/>
  <c r="BL228" i="1"/>
  <c r="BL232" i="1"/>
  <c r="BL246" i="1"/>
  <c r="BL254" i="1"/>
  <c r="BL262" i="1"/>
  <c r="BL266" i="1"/>
  <c r="BL277" i="1"/>
  <c r="BL287" i="1"/>
  <c r="BL296" i="1"/>
  <c r="BL304" i="1"/>
  <c r="BL308" i="1"/>
  <c r="BL320" i="1"/>
  <c r="BL329" i="1"/>
  <c r="BL337" i="1"/>
  <c r="BL347" i="1"/>
  <c r="BL355" i="1"/>
  <c r="CM2" i="1"/>
  <c r="CM5" i="1"/>
  <c r="CM4" i="1"/>
  <c r="CM6" i="1"/>
  <c r="CM7" i="1"/>
  <c r="CM10" i="1"/>
  <c r="CM8" i="1"/>
  <c r="CM11" i="1"/>
  <c r="CM13" i="1"/>
  <c r="CM19" i="1"/>
  <c r="CM20" i="1"/>
  <c r="CM9" i="1"/>
  <c r="CM23" i="1"/>
  <c r="CM12" i="1"/>
  <c r="CM27" i="1"/>
  <c r="CM29" i="1"/>
  <c r="CM31" i="1"/>
  <c r="CM33" i="1"/>
  <c r="CM15" i="1"/>
  <c r="CM35" i="1"/>
  <c r="CM37" i="1"/>
  <c r="CM18" i="1"/>
  <c r="CM21" i="1"/>
  <c r="CM22" i="1"/>
  <c r="CM48" i="1"/>
  <c r="CM50" i="1"/>
  <c r="CM52" i="1"/>
  <c r="CM14" i="1"/>
  <c r="CM16" i="1"/>
  <c r="CM56" i="1"/>
  <c r="CM47" i="1"/>
  <c r="CM28" i="1"/>
  <c r="CM26" i="1"/>
  <c r="CM38" i="1"/>
  <c r="CM32" i="1"/>
  <c r="CM39" i="1"/>
  <c r="CM70" i="1"/>
  <c r="CM17" i="1"/>
  <c r="CM43" i="1"/>
  <c r="CM62" i="1"/>
  <c r="CM24" i="1"/>
  <c r="CM55" i="1"/>
  <c r="CM54" i="1"/>
  <c r="CM77" i="1"/>
  <c r="CM81" i="1"/>
  <c r="CM65" i="1"/>
  <c r="CM82" i="1"/>
  <c r="CM30" i="1"/>
  <c r="CM53" i="1"/>
  <c r="CM25" i="1"/>
  <c r="CM42" i="1"/>
  <c r="CM66" i="1"/>
  <c r="CM90" i="1"/>
  <c r="CM84" i="1"/>
  <c r="CM76" i="1"/>
  <c r="CM36" i="1"/>
  <c r="CM40" i="1"/>
  <c r="CM102" i="1"/>
  <c r="CM98" i="1"/>
  <c r="CM61" i="1"/>
  <c r="CM49" i="1"/>
  <c r="CM34" i="1"/>
  <c r="CM91" i="1"/>
  <c r="CM41" i="1"/>
  <c r="CM64" i="1"/>
  <c r="CM99" i="1"/>
  <c r="CM112" i="1"/>
  <c r="CM67" i="1"/>
  <c r="CM71" i="1"/>
  <c r="CM44" i="1"/>
  <c r="CM110" i="1"/>
  <c r="CM95" i="1"/>
  <c r="CM85" i="1"/>
  <c r="CM46" i="1"/>
  <c r="CM45" i="1"/>
  <c r="CM63" i="1"/>
  <c r="CM131" i="1"/>
  <c r="CM58" i="1"/>
  <c r="CM121" i="1"/>
  <c r="CM80" i="1"/>
  <c r="CM75" i="1"/>
  <c r="CM107" i="1"/>
  <c r="CM132" i="1"/>
  <c r="CM60" i="1"/>
  <c r="CM59" i="1"/>
  <c r="CM72" i="1"/>
  <c r="CM57" i="1"/>
  <c r="CM69" i="1"/>
  <c r="CM73" i="1"/>
  <c r="CM51" i="1"/>
  <c r="CM93" i="1"/>
  <c r="CM104" i="1"/>
  <c r="CM134" i="1"/>
  <c r="CM133" i="1"/>
  <c r="CM166" i="1"/>
  <c r="CM68" i="1"/>
  <c r="CM103" i="1"/>
  <c r="CM135" i="1"/>
  <c r="CM153" i="1"/>
  <c r="CM113" i="1"/>
  <c r="CM117" i="1"/>
  <c r="CM181" i="1"/>
  <c r="CM105" i="1"/>
  <c r="CM174" i="1"/>
  <c r="CM78" i="1"/>
  <c r="CM89" i="1"/>
  <c r="CM74" i="1"/>
  <c r="CM92" i="1"/>
  <c r="CM100" i="1"/>
  <c r="CM79" i="1"/>
  <c r="CM124" i="1"/>
  <c r="CM86" i="1"/>
  <c r="CM87" i="1"/>
  <c r="CM122" i="1"/>
  <c r="CM88" i="1"/>
  <c r="CM184" i="1"/>
  <c r="CM111" i="1"/>
  <c r="CM101" i="1"/>
  <c r="CM143" i="1"/>
  <c r="CM114" i="1"/>
  <c r="CM83" i="1"/>
  <c r="CM118" i="1"/>
  <c r="CM120" i="1"/>
  <c r="CM136" i="1"/>
  <c r="CM108" i="1"/>
  <c r="CM157" i="1"/>
  <c r="CM96" i="1"/>
  <c r="CM159" i="1"/>
  <c r="CM140" i="1"/>
  <c r="CM152" i="1"/>
  <c r="CM154" i="1"/>
  <c r="CM109" i="1"/>
  <c r="CM185" i="1"/>
  <c r="CM145" i="1"/>
  <c r="CM94" i="1"/>
  <c r="CM180" i="1"/>
  <c r="CM126" i="1"/>
  <c r="CM137" i="1"/>
  <c r="CM125" i="1"/>
  <c r="CM123" i="1"/>
  <c r="CM115" i="1"/>
  <c r="CM106" i="1"/>
  <c r="CM189" i="1"/>
  <c r="CM211" i="1"/>
  <c r="CM97" i="1"/>
  <c r="CM149" i="1"/>
  <c r="CM127" i="1"/>
  <c r="CM162" i="1"/>
  <c r="CM129" i="1"/>
  <c r="CM175" i="1"/>
  <c r="CM146" i="1"/>
  <c r="CM171" i="1"/>
  <c r="CM196" i="1"/>
  <c r="CM144" i="1"/>
  <c r="CM130" i="1"/>
  <c r="CM138" i="1"/>
  <c r="CM200" i="1"/>
  <c r="CM116" i="1"/>
  <c r="CM139" i="1"/>
  <c r="CM177" i="1"/>
  <c r="CM215" i="1"/>
  <c r="CM197" i="1"/>
  <c r="CM128" i="1"/>
  <c r="CM161" i="1"/>
  <c r="CM218" i="1"/>
  <c r="CM163" i="1"/>
  <c r="CM151" i="1"/>
  <c r="CM155" i="1"/>
  <c r="CM156" i="1"/>
  <c r="CM172" i="1"/>
  <c r="CM142" i="1"/>
  <c r="CM183" i="1"/>
  <c r="CM141" i="1"/>
  <c r="CM119" i="1"/>
  <c r="CM230" i="1"/>
  <c r="CM164" i="1"/>
  <c r="CM148" i="1"/>
  <c r="CM194" i="1"/>
  <c r="CM228" i="1"/>
  <c r="CM186" i="1"/>
  <c r="CM178" i="1"/>
  <c r="CM206" i="1"/>
  <c r="CM169" i="1"/>
  <c r="CM173" i="1"/>
  <c r="CM251" i="1"/>
  <c r="CM179" i="1"/>
  <c r="CM210" i="1"/>
  <c r="CM201" i="1"/>
  <c r="CM158" i="1"/>
  <c r="CM219" i="1"/>
  <c r="CM198" i="1"/>
  <c r="CM193" i="1"/>
  <c r="CM231" i="1"/>
  <c r="CM204" i="1"/>
  <c r="CM254" i="1"/>
  <c r="CM202" i="1"/>
  <c r="CM147" i="1"/>
  <c r="CM207" i="1"/>
  <c r="CM182" i="1"/>
  <c r="CM212" i="1"/>
  <c r="CM167" i="1"/>
  <c r="CM188" i="1"/>
  <c r="CM213" i="1"/>
  <c r="CM233" i="1"/>
  <c r="CM257" i="1"/>
  <c r="CM168" i="1"/>
  <c r="CM176" i="1"/>
  <c r="CM249" i="1"/>
  <c r="CM209" i="1"/>
  <c r="CM229" i="1"/>
  <c r="CM220" i="1"/>
  <c r="CM165" i="1"/>
  <c r="CM224" i="1"/>
  <c r="CM199" i="1"/>
  <c r="CM221" i="1"/>
  <c r="CM208" i="1"/>
  <c r="CM195" i="1"/>
  <c r="CM170" i="1"/>
  <c r="CM150" i="1"/>
  <c r="CM236" i="1"/>
  <c r="CM187" i="1"/>
  <c r="CM223" i="1"/>
  <c r="CM240" i="1"/>
  <c r="CM239" i="1"/>
  <c r="CM258" i="1"/>
  <c r="CM237" i="1"/>
  <c r="CM217" i="1"/>
  <c r="CM160" i="1"/>
  <c r="CM234" i="1"/>
  <c r="CM191" i="1"/>
  <c r="CM245" i="1"/>
  <c r="CM278" i="1"/>
  <c r="CM190" i="1"/>
  <c r="CM235" i="1"/>
  <c r="CM283" i="1"/>
  <c r="CM261" i="1"/>
  <c r="CM247" i="1"/>
  <c r="CM250" i="1"/>
  <c r="CM286" i="1"/>
  <c r="CM260" i="1"/>
  <c r="CM214" i="1"/>
  <c r="CM192" i="1"/>
  <c r="CM255" i="1"/>
  <c r="CM205" i="1"/>
  <c r="CM275" i="1"/>
  <c r="CM203" i="1"/>
  <c r="CM252" i="1"/>
  <c r="CM288" i="1"/>
  <c r="CM263" i="1"/>
  <c r="CM276" i="1"/>
  <c r="CM282" i="1"/>
  <c r="CM274" i="1"/>
  <c r="CM289" i="1"/>
  <c r="CM225" i="1"/>
  <c r="CM272" i="1"/>
  <c r="CM259" i="1"/>
  <c r="CM279" i="1"/>
  <c r="CM291" i="1"/>
  <c r="CM253" i="1"/>
  <c r="CM226" i="1"/>
  <c r="CM265" i="1"/>
  <c r="CM269" i="1"/>
  <c r="CM297" i="1"/>
  <c r="CM216" i="1"/>
  <c r="CM232" i="1"/>
  <c r="CM243" i="1"/>
  <c r="CM222" i="1"/>
  <c r="CM302" i="1"/>
  <c r="CM227" i="1"/>
  <c r="CM295" i="1"/>
  <c r="CM242" i="1"/>
  <c r="CM238" i="1"/>
  <c r="CM246" i="1"/>
  <c r="CM256" i="1"/>
  <c r="CM262" i="1"/>
  <c r="CM248" i="1"/>
  <c r="CM296" i="1"/>
  <c r="CM303" i="1"/>
  <c r="CM264" i="1"/>
  <c r="CM293" i="1"/>
  <c r="CM273" i="1"/>
  <c r="CM277" i="1"/>
  <c r="CM298" i="1"/>
  <c r="CM312" i="1"/>
  <c r="CM308" i="1"/>
  <c r="CM305" i="1"/>
  <c r="CM268" i="1"/>
  <c r="CM266" i="1"/>
  <c r="CM244" i="1"/>
  <c r="CM326" i="1"/>
  <c r="CM281" i="1"/>
  <c r="CM315" i="1"/>
  <c r="CM319" i="1"/>
  <c r="CM241" i="1"/>
  <c r="CM311" i="1"/>
  <c r="CM285" i="1"/>
  <c r="CM314" i="1"/>
  <c r="CM307" i="1"/>
  <c r="CM300" i="1"/>
  <c r="CM320" i="1"/>
  <c r="CM310" i="1"/>
  <c r="CM280" i="1"/>
  <c r="CM327" i="1"/>
  <c r="CM284" i="1"/>
  <c r="CM290" i="1"/>
  <c r="CM267" i="1"/>
  <c r="CM325" i="1"/>
  <c r="CM270" i="1"/>
  <c r="CM334" i="1"/>
  <c r="CM294" i="1"/>
  <c r="CM336" i="1"/>
  <c r="CM331" i="1"/>
  <c r="CM333" i="1"/>
  <c r="CM271" i="1"/>
  <c r="CM338" i="1"/>
  <c r="CM332" i="1"/>
  <c r="CM306" i="1"/>
  <c r="CM309" i="1"/>
  <c r="CM340" i="1"/>
  <c r="CM321" i="1"/>
  <c r="CM348" i="1"/>
  <c r="CM287" i="1"/>
  <c r="CM316" i="1"/>
  <c r="CM313" i="1"/>
  <c r="CM322" i="1"/>
  <c r="CM352" i="1"/>
  <c r="CM292" i="1"/>
  <c r="CM301" i="1"/>
  <c r="CM354" i="1"/>
  <c r="CM328" i="1"/>
  <c r="CM329" i="1"/>
  <c r="CM304" i="1"/>
  <c r="CM343" i="1"/>
  <c r="CM342" i="1"/>
  <c r="CM337" i="1"/>
  <c r="CM299" i="1"/>
  <c r="CM341" i="1"/>
  <c r="CM349" i="1"/>
  <c r="CM317" i="1"/>
  <c r="CM345" i="1"/>
  <c r="CM323" i="1"/>
  <c r="CM346" i="1"/>
  <c r="CM318" i="1"/>
  <c r="CM357" i="1"/>
  <c r="CM359" i="1"/>
  <c r="CM330" i="1"/>
  <c r="CM335" i="1"/>
  <c r="CM339" i="1"/>
  <c r="CM351" i="1"/>
  <c r="CM344" i="1"/>
  <c r="CM353" i="1"/>
  <c r="CM324" i="1"/>
  <c r="CM350" i="1"/>
  <c r="CM355" i="1"/>
  <c r="CM347" i="1"/>
  <c r="CM358" i="1"/>
  <c r="CM362" i="1"/>
  <c r="CM361" i="1"/>
  <c r="CM356" i="1"/>
  <c r="CM364" i="1"/>
  <c r="CM360" i="1"/>
  <c r="CM363" i="1"/>
  <c r="CM365" i="1"/>
  <c r="CM3" i="1"/>
  <c r="CL3" i="1"/>
  <c r="CL2" i="1"/>
  <c r="CL5" i="1"/>
  <c r="CL4" i="1"/>
  <c r="CL6" i="1"/>
  <c r="CL7" i="1"/>
  <c r="CL10" i="1"/>
  <c r="CL8" i="1"/>
  <c r="CL11" i="1"/>
  <c r="CL13" i="1"/>
  <c r="CL19" i="1"/>
  <c r="CL20" i="1"/>
  <c r="CL9" i="1"/>
  <c r="CL23" i="1"/>
  <c r="CL12" i="1"/>
  <c r="CL27" i="1"/>
  <c r="CL29" i="1"/>
  <c r="CL31" i="1"/>
  <c r="CL33" i="1"/>
  <c r="CL15" i="1"/>
  <c r="CL35" i="1"/>
  <c r="CL37" i="1"/>
  <c r="CL18" i="1"/>
  <c r="CL21" i="1"/>
  <c r="CL22" i="1"/>
  <c r="CL48" i="1"/>
  <c r="CL50" i="1"/>
  <c r="CL52" i="1"/>
  <c r="CL14" i="1"/>
  <c r="CL16" i="1"/>
  <c r="CL56" i="1"/>
  <c r="CL47" i="1"/>
  <c r="CL28" i="1"/>
  <c r="CL26" i="1"/>
  <c r="CL38" i="1"/>
  <c r="CL32" i="1"/>
  <c r="CL39" i="1"/>
  <c r="CL70" i="1"/>
  <c r="CL17" i="1"/>
  <c r="CL43" i="1"/>
  <c r="CL62" i="1"/>
  <c r="CL24" i="1"/>
  <c r="CL55" i="1"/>
  <c r="CL54" i="1"/>
  <c r="CL77" i="1"/>
  <c r="CL81" i="1"/>
  <c r="CL65" i="1"/>
  <c r="CL82" i="1"/>
  <c r="CL30" i="1"/>
  <c r="CL53" i="1"/>
  <c r="CL25" i="1"/>
  <c r="CL42" i="1"/>
  <c r="CL66" i="1"/>
  <c r="CL90" i="1"/>
  <c r="CL84" i="1"/>
  <c r="CL76" i="1"/>
  <c r="CL36" i="1"/>
  <c r="CL40" i="1"/>
  <c r="CL102" i="1"/>
  <c r="CL98" i="1"/>
  <c r="CL61" i="1"/>
  <c r="CL49" i="1"/>
  <c r="CL34" i="1"/>
  <c r="CL91" i="1"/>
  <c r="CL41" i="1"/>
  <c r="CL64" i="1"/>
  <c r="CL99" i="1"/>
  <c r="CL112" i="1"/>
  <c r="CL67" i="1"/>
  <c r="CL71" i="1"/>
  <c r="CL44" i="1"/>
  <c r="CL110" i="1"/>
  <c r="CL95" i="1"/>
  <c r="CL85" i="1"/>
  <c r="CL46" i="1"/>
  <c r="CL45" i="1"/>
  <c r="CL63" i="1"/>
  <c r="CL131" i="1"/>
  <c r="CL58" i="1"/>
  <c r="CL121" i="1"/>
  <c r="CL80" i="1"/>
  <c r="CL75" i="1"/>
  <c r="CL107" i="1"/>
  <c r="CL132" i="1"/>
  <c r="CL60" i="1"/>
  <c r="CL59" i="1"/>
  <c r="CL72" i="1"/>
  <c r="CL57" i="1"/>
  <c r="CL69" i="1"/>
  <c r="CL73" i="1"/>
  <c r="CL51" i="1"/>
  <c r="CL93" i="1"/>
  <c r="CL104" i="1"/>
  <c r="CL134" i="1"/>
  <c r="CL133" i="1"/>
  <c r="CL166" i="1"/>
  <c r="CL68" i="1"/>
  <c r="CL103" i="1"/>
  <c r="CL135" i="1"/>
  <c r="CL153" i="1"/>
  <c r="CL113" i="1"/>
  <c r="CL117" i="1"/>
  <c r="CL181" i="1"/>
  <c r="CL105" i="1"/>
  <c r="CL174" i="1"/>
  <c r="CL78" i="1"/>
  <c r="CL89" i="1"/>
  <c r="CL74" i="1"/>
  <c r="CL92" i="1"/>
  <c r="CL100" i="1"/>
  <c r="CL79" i="1"/>
  <c r="CL124" i="1"/>
  <c r="CL86" i="1"/>
  <c r="CL87" i="1"/>
  <c r="CL122" i="1"/>
  <c r="CL88" i="1"/>
  <c r="CL184" i="1"/>
  <c r="CL111" i="1"/>
  <c r="CL101" i="1"/>
  <c r="CL143" i="1"/>
  <c r="CL114" i="1"/>
  <c r="CL83" i="1"/>
  <c r="CL118" i="1"/>
  <c r="CL120" i="1"/>
  <c r="CL136" i="1"/>
  <c r="CL108" i="1"/>
  <c r="CL157" i="1"/>
  <c r="CL96" i="1"/>
  <c r="CL159" i="1"/>
  <c r="CL140" i="1"/>
  <c r="CL152" i="1"/>
  <c r="CL154" i="1"/>
  <c r="CL109" i="1"/>
  <c r="CL185" i="1"/>
  <c r="CL145" i="1"/>
  <c r="CL94" i="1"/>
  <c r="CL180" i="1"/>
  <c r="CL126" i="1"/>
  <c r="CL137" i="1"/>
  <c r="CL125" i="1"/>
  <c r="CL123" i="1"/>
  <c r="CL115" i="1"/>
  <c r="CL106" i="1"/>
  <c r="CL189" i="1"/>
  <c r="CL211" i="1"/>
  <c r="CL97" i="1"/>
  <c r="CL149" i="1"/>
  <c r="CL127" i="1"/>
  <c r="CL162" i="1"/>
  <c r="CL129" i="1"/>
  <c r="CL175" i="1"/>
  <c r="CL146" i="1"/>
  <c r="CL171" i="1"/>
  <c r="CL196" i="1"/>
  <c r="CL144" i="1"/>
  <c r="CL130" i="1"/>
  <c r="CL138" i="1"/>
  <c r="CL200" i="1"/>
  <c r="CL116" i="1"/>
  <c r="CL139" i="1"/>
  <c r="CL177" i="1"/>
  <c r="CL215" i="1"/>
  <c r="CL197" i="1"/>
  <c r="CL128" i="1"/>
  <c r="CL161" i="1"/>
  <c r="CL218" i="1"/>
  <c r="CL163" i="1"/>
  <c r="CL151" i="1"/>
  <c r="CL155" i="1"/>
  <c r="CL156" i="1"/>
  <c r="CL172" i="1"/>
  <c r="CL142" i="1"/>
  <c r="CL183" i="1"/>
  <c r="CL141" i="1"/>
  <c r="CL119" i="1"/>
  <c r="CL230" i="1"/>
  <c r="CL164" i="1"/>
  <c r="CL148" i="1"/>
  <c r="CL194" i="1"/>
  <c r="CL228" i="1"/>
  <c r="CL186" i="1"/>
  <c r="CL178" i="1"/>
  <c r="CL206" i="1"/>
  <c r="CL169" i="1"/>
  <c r="CL173" i="1"/>
  <c r="CL251" i="1"/>
  <c r="CL179" i="1"/>
  <c r="CL210" i="1"/>
  <c r="CL201" i="1"/>
  <c r="CL158" i="1"/>
  <c r="CL219" i="1"/>
  <c r="CL198" i="1"/>
  <c r="CL193" i="1"/>
  <c r="CL231" i="1"/>
  <c r="CL204" i="1"/>
  <c r="CL254" i="1"/>
  <c r="CL202" i="1"/>
  <c r="CL147" i="1"/>
  <c r="CL207" i="1"/>
  <c r="CL182" i="1"/>
  <c r="CL212" i="1"/>
  <c r="CL167" i="1"/>
  <c r="CL188" i="1"/>
  <c r="CL213" i="1"/>
  <c r="CL233" i="1"/>
  <c r="CL257" i="1"/>
  <c r="CL168" i="1"/>
  <c r="CL176" i="1"/>
  <c r="CL249" i="1"/>
  <c r="CL209" i="1"/>
  <c r="CL229" i="1"/>
  <c r="CL220" i="1"/>
  <c r="CL165" i="1"/>
  <c r="CL224" i="1"/>
  <c r="CL199" i="1"/>
  <c r="CL221" i="1"/>
  <c r="CL208" i="1"/>
  <c r="CL195" i="1"/>
  <c r="CL170" i="1"/>
  <c r="CL150" i="1"/>
  <c r="CL236" i="1"/>
  <c r="CL187" i="1"/>
  <c r="CL223" i="1"/>
  <c r="CL240" i="1"/>
  <c r="CL239" i="1"/>
  <c r="CL258" i="1"/>
  <c r="CL237" i="1"/>
  <c r="CL217" i="1"/>
  <c r="CL160" i="1"/>
  <c r="CL234" i="1"/>
  <c r="CL191" i="1"/>
  <c r="CL245" i="1"/>
  <c r="CL278" i="1"/>
  <c r="CL190" i="1"/>
  <c r="CL235" i="1"/>
  <c r="CL283" i="1"/>
  <c r="CL261" i="1"/>
  <c r="CL247" i="1"/>
  <c r="CL250" i="1"/>
  <c r="CL286" i="1"/>
  <c r="CL260" i="1"/>
  <c r="CL214" i="1"/>
  <c r="CL192" i="1"/>
  <c r="CL255" i="1"/>
  <c r="CL205" i="1"/>
  <c r="CL275" i="1"/>
  <c r="CL203" i="1"/>
  <c r="CL252" i="1"/>
  <c r="CL288" i="1"/>
  <c r="CL263" i="1"/>
  <c r="CL276" i="1"/>
  <c r="CL282" i="1"/>
  <c r="CL274" i="1"/>
  <c r="CL289" i="1"/>
  <c r="CL225" i="1"/>
  <c r="CL272" i="1"/>
  <c r="CL259" i="1"/>
  <c r="CL279" i="1"/>
  <c r="CL291" i="1"/>
  <c r="CL253" i="1"/>
  <c r="CL226" i="1"/>
  <c r="CL265" i="1"/>
  <c r="CL269" i="1"/>
  <c r="CL297" i="1"/>
  <c r="CL216" i="1"/>
  <c r="CL232" i="1"/>
  <c r="CL243" i="1"/>
  <c r="CL222" i="1"/>
  <c r="CL302" i="1"/>
  <c r="CL227" i="1"/>
  <c r="CL295" i="1"/>
  <c r="CL242" i="1"/>
  <c r="CL238" i="1"/>
  <c r="CL246" i="1"/>
  <c r="CL256" i="1"/>
  <c r="CL262" i="1"/>
  <c r="CL248" i="1"/>
  <c r="CL296" i="1"/>
  <c r="CL303" i="1"/>
  <c r="CL264" i="1"/>
  <c r="CL293" i="1"/>
  <c r="CL273" i="1"/>
  <c r="CL277" i="1"/>
  <c r="CL298" i="1"/>
  <c r="CL312" i="1"/>
  <c r="CL308" i="1"/>
  <c r="CL305" i="1"/>
  <c r="CL268" i="1"/>
  <c r="CL266" i="1"/>
  <c r="CL244" i="1"/>
  <c r="CL326" i="1"/>
  <c r="CL281" i="1"/>
  <c r="CL315" i="1"/>
  <c r="CL319" i="1"/>
  <c r="CL241" i="1"/>
  <c r="CL311" i="1"/>
  <c r="CL285" i="1"/>
  <c r="CL314" i="1"/>
  <c r="CL307" i="1"/>
  <c r="CL300" i="1"/>
  <c r="CL320" i="1"/>
  <c r="CL310" i="1"/>
  <c r="CL280" i="1"/>
  <c r="CL327" i="1"/>
  <c r="CL284" i="1"/>
  <c r="CL290" i="1"/>
  <c r="CL267" i="1"/>
  <c r="CL325" i="1"/>
  <c r="CL270" i="1"/>
  <c r="CL334" i="1"/>
  <c r="CL294" i="1"/>
  <c r="CL336" i="1"/>
  <c r="CL331" i="1"/>
  <c r="CL333" i="1"/>
  <c r="CL271" i="1"/>
  <c r="CL338" i="1"/>
  <c r="CL332" i="1"/>
  <c r="CL306" i="1"/>
  <c r="CL309" i="1"/>
  <c r="CL340" i="1"/>
  <c r="CL321" i="1"/>
  <c r="CL348" i="1"/>
  <c r="CL287" i="1"/>
  <c r="CL316" i="1"/>
  <c r="CL313" i="1"/>
  <c r="CL322" i="1"/>
  <c r="CL352" i="1"/>
  <c r="CL292" i="1"/>
  <c r="CL301" i="1"/>
  <c r="CL354" i="1"/>
  <c r="CL328" i="1"/>
  <c r="CL329" i="1"/>
  <c r="CL304" i="1"/>
  <c r="CL343" i="1"/>
  <c r="CL342" i="1"/>
  <c r="CL337" i="1"/>
  <c r="CL299" i="1"/>
  <c r="CL341" i="1"/>
  <c r="CL349" i="1"/>
  <c r="CL317" i="1"/>
  <c r="CL345" i="1"/>
  <c r="CL323" i="1"/>
  <c r="CL346" i="1"/>
  <c r="CL318" i="1"/>
  <c r="CL357" i="1"/>
  <c r="CL359" i="1"/>
  <c r="CL330" i="1"/>
  <c r="CL335" i="1"/>
  <c r="CL339" i="1"/>
  <c r="CL351" i="1"/>
  <c r="CL344" i="1"/>
  <c r="CL353" i="1"/>
  <c r="CL324" i="1"/>
  <c r="CL350" i="1"/>
  <c r="CL355" i="1"/>
  <c r="CL347" i="1"/>
  <c r="CL358" i="1"/>
  <c r="CL362" i="1"/>
  <c r="CL361" i="1"/>
  <c r="CL356" i="1"/>
  <c r="CL364" i="1"/>
  <c r="CL360" i="1"/>
  <c r="CL363" i="1"/>
  <c r="CL365" i="1"/>
  <c r="CK3" i="1"/>
  <c r="CK2" i="1"/>
  <c r="CK5" i="1"/>
  <c r="CK4" i="1"/>
  <c r="CK6" i="1"/>
  <c r="CK7" i="1"/>
  <c r="CK10" i="1"/>
  <c r="CK8" i="1"/>
  <c r="CK11" i="1"/>
  <c r="CK13" i="1"/>
  <c r="CK19" i="1"/>
  <c r="CK20" i="1"/>
  <c r="CK9" i="1"/>
  <c r="CK23" i="1"/>
  <c r="CK12" i="1"/>
  <c r="CK27" i="1"/>
  <c r="CK29" i="1"/>
  <c r="CK31" i="1"/>
  <c r="CK33" i="1"/>
  <c r="CK15" i="1"/>
  <c r="CK35" i="1"/>
  <c r="CK37" i="1"/>
  <c r="CK18" i="1"/>
  <c r="CK21" i="1"/>
  <c r="CK22" i="1"/>
  <c r="CK48" i="1"/>
  <c r="CK50" i="1"/>
  <c r="CK52" i="1"/>
  <c r="CK14" i="1"/>
  <c r="CK16" i="1"/>
  <c r="CK56" i="1"/>
  <c r="CK47" i="1"/>
  <c r="CK28" i="1"/>
  <c r="CK26" i="1"/>
  <c r="CK38" i="1"/>
  <c r="CK32" i="1"/>
  <c r="CK39" i="1"/>
  <c r="CK70" i="1"/>
  <c r="CK17" i="1"/>
  <c r="CK43" i="1"/>
  <c r="CK62" i="1"/>
  <c r="CK24" i="1"/>
  <c r="CK55" i="1"/>
  <c r="CK54" i="1"/>
  <c r="CK77" i="1"/>
  <c r="CK81" i="1"/>
  <c r="CK65" i="1"/>
  <c r="CK82" i="1"/>
  <c r="CK30" i="1"/>
  <c r="CK53" i="1"/>
  <c r="CK25" i="1"/>
  <c r="CK42" i="1"/>
  <c r="CK66" i="1"/>
  <c r="CK90" i="1"/>
  <c r="CK84" i="1"/>
  <c r="CK76" i="1"/>
  <c r="CK36" i="1"/>
  <c r="CK40" i="1"/>
  <c r="CK102" i="1"/>
  <c r="CK98" i="1"/>
  <c r="CK61" i="1"/>
  <c r="CK49" i="1"/>
  <c r="CK34" i="1"/>
  <c r="CK91" i="1"/>
  <c r="CK41" i="1"/>
  <c r="CK64" i="1"/>
  <c r="CK99" i="1"/>
  <c r="CK112" i="1"/>
  <c r="CK67" i="1"/>
  <c r="CK71" i="1"/>
  <c r="CK44" i="1"/>
  <c r="CK110" i="1"/>
  <c r="CK95" i="1"/>
  <c r="CK85" i="1"/>
  <c r="CK46" i="1"/>
  <c r="CK45" i="1"/>
  <c r="CK63" i="1"/>
  <c r="CK131" i="1"/>
  <c r="CK58" i="1"/>
  <c r="CK121" i="1"/>
  <c r="CK80" i="1"/>
  <c r="CK75" i="1"/>
  <c r="CK107" i="1"/>
  <c r="CK132" i="1"/>
  <c r="CK60" i="1"/>
  <c r="CK59" i="1"/>
  <c r="CK72" i="1"/>
  <c r="CK57" i="1"/>
  <c r="CK69" i="1"/>
  <c r="CK73" i="1"/>
  <c r="CK51" i="1"/>
  <c r="CK93" i="1"/>
  <c r="CK104" i="1"/>
  <c r="CK134" i="1"/>
  <c r="CK133" i="1"/>
  <c r="CK166" i="1"/>
  <c r="CK68" i="1"/>
  <c r="CK103" i="1"/>
  <c r="CK135" i="1"/>
  <c r="CK153" i="1"/>
  <c r="CK113" i="1"/>
  <c r="CK117" i="1"/>
  <c r="CK181" i="1"/>
  <c r="CK105" i="1"/>
  <c r="CK174" i="1"/>
  <c r="CK78" i="1"/>
  <c r="CK89" i="1"/>
  <c r="CK74" i="1"/>
  <c r="CK92" i="1"/>
  <c r="CK100" i="1"/>
  <c r="CK79" i="1"/>
  <c r="CK124" i="1"/>
  <c r="CK86" i="1"/>
  <c r="CK87" i="1"/>
  <c r="CK122" i="1"/>
  <c r="CK88" i="1"/>
  <c r="CK184" i="1"/>
  <c r="CK111" i="1"/>
  <c r="CK101" i="1"/>
  <c r="CK143" i="1"/>
  <c r="CK114" i="1"/>
  <c r="CK83" i="1"/>
  <c r="CK118" i="1"/>
  <c r="CK120" i="1"/>
  <c r="CK136" i="1"/>
  <c r="CK108" i="1"/>
  <c r="CK157" i="1"/>
  <c r="CK96" i="1"/>
  <c r="CK159" i="1"/>
  <c r="CK140" i="1"/>
  <c r="CK152" i="1"/>
  <c r="CK154" i="1"/>
  <c r="CK109" i="1"/>
  <c r="CK185" i="1"/>
  <c r="CK145" i="1"/>
  <c r="CK94" i="1"/>
  <c r="CK180" i="1"/>
  <c r="CK126" i="1"/>
  <c r="CK137" i="1"/>
  <c r="CK125" i="1"/>
  <c r="CK123" i="1"/>
  <c r="CK115" i="1"/>
  <c r="CK106" i="1"/>
  <c r="CK189" i="1"/>
  <c r="CK211" i="1"/>
  <c r="CK97" i="1"/>
  <c r="CK149" i="1"/>
  <c r="CK127" i="1"/>
  <c r="CK162" i="1"/>
  <c r="CK129" i="1"/>
  <c r="CK175" i="1"/>
  <c r="CK146" i="1"/>
  <c r="CK171" i="1"/>
  <c r="CK196" i="1"/>
  <c r="CK144" i="1"/>
  <c r="CK130" i="1"/>
  <c r="CK138" i="1"/>
  <c r="CK200" i="1"/>
  <c r="CK116" i="1"/>
  <c r="CK139" i="1"/>
  <c r="CK177" i="1"/>
  <c r="CK215" i="1"/>
  <c r="CK197" i="1"/>
  <c r="CK128" i="1"/>
  <c r="CK161" i="1"/>
  <c r="CK218" i="1"/>
  <c r="CK163" i="1"/>
  <c r="CK151" i="1"/>
  <c r="CK155" i="1"/>
  <c r="CK156" i="1"/>
  <c r="CK172" i="1"/>
  <c r="CK142" i="1"/>
  <c r="CK183" i="1"/>
  <c r="CK141" i="1"/>
  <c r="CK119" i="1"/>
  <c r="CK230" i="1"/>
  <c r="CK164" i="1"/>
  <c r="CK148" i="1"/>
  <c r="CK194" i="1"/>
  <c r="CK228" i="1"/>
  <c r="CK186" i="1"/>
  <c r="CK178" i="1"/>
  <c r="CK206" i="1"/>
  <c r="CK169" i="1"/>
  <c r="CK173" i="1"/>
  <c r="CK251" i="1"/>
  <c r="CK179" i="1"/>
  <c r="CK210" i="1"/>
  <c r="CK201" i="1"/>
  <c r="CK158" i="1"/>
  <c r="CK219" i="1"/>
  <c r="CK198" i="1"/>
  <c r="CK193" i="1"/>
  <c r="CK231" i="1"/>
  <c r="CK204" i="1"/>
  <c r="CK254" i="1"/>
  <c r="CK202" i="1"/>
  <c r="CK147" i="1"/>
  <c r="CK207" i="1"/>
  <c r="CK182" i="1"/>
  <c r="CK212" i="1"/>
  <c r="CK167" i="1"/>
  <c r="CK188" i="1"/>
  <c r="CK213" i="1"/>
  <c r="CK233" i="1"/>
  <c r="CK257" i="1"/>
  <c r="CK168" i="1"/>
  <c r="CK176" i="1"/>
  <c r="CK249" i="1"/>
  <c r="CK209" i="1"/>
  <c r="CK229" i="1"/>
  <c r="CK220" i="1"/>
  <c r="CK165" i="1"/>
  <c r="CK224" i="1"/>
  <c r="CK199" i="1"/>
  <c r="CK221" i="1"/>
  <c r="CK208" i="1"/>
  <c r="CK195" i="1"/>
  <c r="CK170" i="1"/>
  <c r="CK150" i="1"/>
  <c r="CK236" i="1"/>
  <c r="CK187" i="1"/>
  <c r="CK223" i="1"/>
  <c r="CK240" i="1"/>
  <c r="CK239" i="1"/>
  <c r="CK258" i="1"/>
  <c r="CK237" i="1"/>
  <c r="CK217" i="1"/>
  <c r="CK160" i="1"/>
  <c r="CK234" i="1"/>
  <c r="CK191" i="1"/>
  <c r="CK245" i="1"/>
  <c r="CK278" i="1"/>
  <c r="CK190" i="1"/>
  <c r="CK235" i="1"/>
  <c r="CK283" i="1"/>
  <c r="CK261" i="1"/>
  <c r="CK247" i="1"/>
  <c r="CK250" i="1"/>
  <c r="CK286" i="1"/>
  <c r="CK260" i="1"/>
  <c r="CK214" i="1"/>
  <c r="CK192" i="1"/>
  <c r="CK255" i="1"/>
  <c r="CK205" i="1"/>
  <c r="CK275" i="1"/>
  <c r="CK203" i="1"/>
  <c r="CK252" i="1"/>
  <c r="CK288" i="1"/>
  <c r="CK263" i="1"/>
  <c r="CK276" i="1"/>
  <c r="CK282" i="1"/>
  <c r="CK274" i="1"/>
  <c r="CK289" i="1"/>
  <c r="CK225" i="1"/>
  <c r="CK272" i="1"/>
  <c r="CK259" i="1"/>
  <c r="CK279" i="1"/>
  <c r="CK291" i="1"/>
  <c r="CK253" i="1"/>
  <c r="CK226" i="1"/>
  <c r="CK265" i="1"/>
  <c r="CK269" i="1"/>
  <c r="CK297" i="1"/>
  <c r="CK216" i="1"/>
  <c r="CK232" i="1"/>
  <c r="CK243" i="1"/>
  <c r="CK222" i="1"/>
  <c r="CK302" i="1"/>
  <c r="CK227" i="1"/>
  <c r="CK295" i="1"/>
  <c r="CK242" i="1"/>
  <c r="CK238" i="1"/>
  <c r="CK246" i="1"/>
  <c r="CK256" i="1"/>
  <c r="CK262" i="1"/>
  <c r="CK248" i="1"/>
  <c r="CK296" i="1"/>
  <c r="CK303" i="1"/>
  <c r="CK264" i="1"/>
  <c r="CK293" i="1"/>
  <c r="CK273" i="1"/>
  <c r="CK277" i="1"/>
  <c r="CK298" i="1"/>
  <c r="CK312" i="1"/>
  <c r="CK308" i="1"/>
  <c r="CK305" i="1"/>
  <c r="CK268" i="1"/>
  <c r="CK266" i="1"/>
  <c r="CK244" i="1"/>
  <c r="CK326" i="1"/>
  <c r="CK281" i="1"/>
  <c r="CK315" i="1"/>
  <c r="CK319" i="1"/>
  <c r="CK241" i="1"/>
  <c r="CK311" i="1"/>
  <c r="CK285" i="1"/>
  <c r="CK314" i="1"/>
  <c r="CK307" i="1"/>
  <c r="CK300" i="1"/>
  <c r="CK320" i="1"/>
  <c r="CK310" i="1"/>
  <c r="CK280" i="1"/>
  <c r="CK327" i="1"/>
  <c r="CK284" i="1"/>
  <c r="CK290" i="1"/>
  <c r="CK267" i="1"/>
  <c r="CK325" i="1"/>
  <c r="CK270" i="1"/>
  <c r="CK334" i="1"/>
  <c r="CK294" i="1"/>
  <c r="CK336" i="1"/>
  <c r="CK331" i="1"/>
  <c r="CK333" i="1"/>
  <c r="CK271" i="1"/>
  <c r="CK338" i="1"/>
  <c r="CK332" i="1"/>
  <c r="CK306" i="1"/>
  <c r="CK309" i="1"/>
  <c r="CK340" i="1"/>
  <c r="CK321" i="1"/>
  <c r="CK348" i="1"/>
  <c r="CK287" i="1"/>
  <c r="CK316" i="1"/>
  <c r="CK313" i="1"/>
  <c r="CK322" i="1"/>
  <c r="CK352" i="1"/>
  <c r="CK292" i="1"/>
  <c r="CK301" i="1"/>
  <c r="CK354" i="1"/>
  <c r="CK328" i="1"/>
  <c r="CK329" i="1"/>
  <c r="CK304" i="1"/>
  <c r="CK343" i="1"/>
  <c r="CK342" i="1"/>
  <c r="CK337" i="1"/>
  <c r="CK299" i="1"/>
  <c r="CK341" i="1"/>
  <c r="CK349" i="1"/>
  <c r="CK317" i="1"/>
  <c r="CK345" i="1"/>
  <c r="CK323" i="1"/>
  <c r="CK346" i="1"/>
  <c r="CK318" i="1"/>
  <c r="CK357" i="1"/>
  <c r="CK359" i="1"/>
  <c r="CK330" i="1"/>
  <c r="CK335" i="1"/>
  <c r="CK339" i="1"/>
  <c r="CK351" i="1"/>
  <c r="CK344" i="1"/>
  <c r="CK353" i="1"/>
  <c r="CK324" i="1"/>
  <c r="CK350" i="1"/>
  <c r="CK355" i="1"/>
  <c r="CK347" i="1"/>
  <c r="CK358" i="1"/>
  <c r="CK362" i="1"/>
  <c r="CK361" i="1"/>
  <c r="CK356" i="1"/>
  <c r="CK364" i="1"/>
  <c r="CK360" i="1"/>
  <c r="CK363" i="1"/>
  <c r="CK365" i="1"/>
  <c r="CJ2" i="1"/>
  <c r="CJ5" i="1"/>
  <c r="CJ4" i="1"/>
  <c r="CJ6" i="1"/>
  <c r="CJ7" i="1"/>
  <c r="CJ10" i="1"/>
  <c r="CJ8" i="1"/>
  <c r="CJ11" i="1"/>
  <c r="CJ13" i="1"/>
  <c r="CJ19" i="1"/>
  <c r="CJ20" i="1"/>
  <c r="CJ9" i="1"/>
  <c r="CJ23" i="1"/>
  <c r="CJ12" i="1"/>
  <c r="CJ27" i="1"/>
  <c r="CJ29" i="1"/>
  <c r="CJ31" i="1"/>
  <c r="CJ33" i="1"/>
  <c r="CJ15" i="1"/>
  <c r="CJ35" i="1"/>
  <c r="CJ37" i="1"/>
  <c r="CJ18" i="1"/>
  <c r="CJ21" i="1"/>
  <c r="CJ22" i="1"/>
  <c r="CJ48" i="1"/>
  <c r="CJ50" i="1"/>
  <c r="CJ52" i="1"/>
  <c r="CJ14" i="1"/>
  <c r="CJ16" i="1"/>
  <c r="CJ56" i="1"/>
  <c r="CJ47" i="1"/>
  <c r="CJ28" i="1"/>
  <c r="CJ26" i="1"/>
  <c r="CJ38" i="1"/>
  <c r="CJ32" i="1"/>
  <c r="CJ39" i="1"/>
  <c r="CJ70" i="1"/>
  <c r="CJ17" i="1"/>
  <c r="CJ43" i="1"/>
  <c r="CJ62" i="1"/>
  <c r="CJ24" i="1"/>
  <c r="CJ55" i="1"/>
  <c r="CJ54" i="1"/>
  <c r="CJ77" i="1"/>
  <c r="CJ81" i="1"/>
  <c r="CJ65" i="1"/>
  <c r="CJ82" i="1"/>
  <c r="CJ30" i="1"/>
  <c r="CJ53" i="1"/>
  <c r="CJ25" i="1"/>
  <c r="CJ42" i="1"/>
  <c r="CJ66" i="1"/>
  <c r="CJ90" i="1"/>
  <c r="CJ84" i="1"/>
  <c r="CJ76" i="1"/>
  <c r="CJ36" i="1"/>
  <c r="CJ40" i="1"/>
  <c r="CJ102" i="1"/>
  <c r="CJ98" i="1"/>
  <c r="CJ61" i="1"/>
  <c r="CJ49" i="1"/>
  <c r="CJ34" i="1"/>
  <c r="CJ91" i="1"/>
  <c r="CJ41" i="1"/>
  <c r="CJ64" i="1"/>
  <c r="CJ99" i="1"/>
  <c r="CJ112" i="1"/>
  <c r="CJ67" i="1"/>
  <c r="CJ71" i="1"/>
  <c r="CJ44" i="1"/>
  <c r="CJ110" i="1"/>
  <c r="CJ95" i="1"/>
  <c r="CJ85" i="1"/>
  <c r="CJ46" i="1"/>
  <c r="CJ45" i="1"/>
  <c r="CJ63" i="1"/>
  <c r="CJ131" i="1"/>
  <c r="CJ58" i="1"/>
  <c r="CJ121" i="1"/>
  <c r="CJ80" i="1"/>
  <c r="CJ75" i="1"/>
  <c r="CJ107" i="1"/>
  <c r="CJ132" i="1"/>
  <c r="CJ60" i="1"/>
  <c r="CJ59" i="1"/>
  <c r="CJ72" i="1"/>
  <c r="CJ57" i="1"/>
  <c r="CJ69" i="1"/>
  <c r="CJ73" i="1"/>
  <c r="CJ51" i="1"/>
  <c r="CJ93" i="1"/>
  <c r="CJ104" i="1"/>
  <c r="CJ134" i="1"/>
  <c r="CJ133" i="1"/>
  <c r="CJ166" i="1"/>
  <c r="CJ68" i="1"/>
  <c r="CJ103" i="1"/>
  <c r="CJ135" i="1"/>
  <c r="CJ153" i="1"/>
  <c r="CJ113" i="1"/>
  <c r="CJ117" i="1"/>
  <c r="CJ181" i="1"/>
  <c r="CJ105" i="1"/>
  <c r="CJ174" i="1"/>
  <c r="CJ78" i="1"/>
  <c r="CJ89" i="1"/>
  <c r="CJ74" i="1"/>
  <c r="CJ92" i="1"/>
  <c r="CJ100" i="1"/>
  <c r="CJ79" i="1"/>
  <c r="CJ124" i="1"/>
  <c r="CJ86" i="1"/>
  <c r="CJ87" i="1"/>
  <c r="CJ122" i="1"/>
  <c r="CJ88" i="1"/>
  <c r="CJ184" i="1"/>
  <c r="CJ111" i="1"/>
  <c r="CJ101" i="1"/>
  <c r="CJ143" i="1"/>
  <c r="CJ114" i="1"/>
  <c r="CJ83" i="1"/>
  <c r="CJ118" i="1"/>
  <c r="CJ120" i="1"/>
  <c r="CJ136" i="1"/>
  <c r="CJ108" i="1"/>
  <c r="CJ157" i="1"/>
  <c r="CJ96" i="1"/>
  <c r="CJ159" i="1"/>
  <c r="CJ140" i="1"/>
  <c r="CJ152" i="1"/>
  <c r="CJ154" i="1"/>
  <c r="CJ109" i="1"/>
  <c r="CJ185" i="1"/>
  <c r="CJ145" i="1"/>
  <c r="CJ94" i="1"/>
  <c r="CJ180" i="1"/>
  <c r="CJ126" i="1"/>
  <c r="CJ137" i="1"/>
  <c r="CJ125" i="1"/>
  <c r="CJ123" i="1"/>
  <c r="CJ115" i="1"/>
  <c r="CJ106" i="1"/>
  <c r="CJ189" i="1"/>
  <c r="CJ211" i="1"/>
  <c r="CJ97" i="1"/>
  <c r="CJ149" i="1"/>
  <c r="CJ127" i="1"/>
  <c r="CJ162" i="1"/>
  <c r="CJ129" i="1"/>
  <c r="CJ175" i="1"/>
  <c r="CJ146" i="1"/>
  <c r="CJ171" i="1"/>
  <c r="CJ196" i="1"/>
  <c r="CJ144" i="1"/>
  <c r="CJ130" i="1"/>
  <c r="CJ138" i="1"/>
  <c r="CJ200" i="1"/>
  <c r="CJ116" i="1"/>
  <c r="CJ139" i="1"/>
  <c r="CJ177" i="1"/>
  <c r="CJ215" i="1"/>
  <c r="CJ197" i="1"/>
  <c r="CJ128" i="1"/>
  <c r="CJ161" i="1"/>
  <c r="CJ218" i="1"/>
  <c r="CJ163" i="1"/>
  <c r="CJ151" i="1"/>
  <c r="CJ155" i="1"/>
  <c r="CJ156" i="1"/>
  <c r="CJ172" i="1"/>
  <c r="CJ142" i="1"/>
  <c r="CJ183" i="1"/>
  <c r="CJ141" i="1"/>
  <c r="CJ119" i="1"/>
  <c r="CJ230" i="1"/>
  <c r="CJ164" i="1"/>
  <c r="CJ148" i="1"/>
  <c r="CJ194" i="1"/>
  <c r="CJ228" i="1"/>
  <c r="CJ186" i="1"/>
  <c r="CJ178" i="1"/>
  <c r="CJ206" i="1"/>
  <c r="CJ169" i="1"/>
  <c r="CJ173" i="1"/>
  <c r="CJ251" i="1"/>
  <c r="CJ179" i="1"/>
  <c r="CJ210" i="1"/>
  <c r="CJ201" i="1"/>
  <c r="CJ158" i="1"/>
  <c r="CJ219" i="1"/>
  <c r="CJ198" i="1"/>
  <c r="CJ193" i="1"/>
  <c r="CJ231" i="1"/>
  <c r="CJ204" i="1"/>
  <c r="CJ254" i="1"/>
  <c r="CJ202" i="1"/>
  <c r="CJ147" i="1"/>
  <c r="CJ207" i="1"/>
  <c r="CJ182" i="1"/>
  <c r="CJ212" i="1"/>
  <c r="CJ167" i="1"/>
  <c r="CJ188" i="1"/>
  <c r="CJ213" i="1"/>
  <c r="CJ233" i="1"/>
  <c r="CJ257" i="1"/>
  <c r="CJ168" i="1"/>
  <c r="CJ176" i="1"/>
  <c r="CJ249" i="1"/>
  <c r="CJ209" i="1"/>
  <c r="CJ229" i="1"/>
  <c r="CJ220" i="1"/>
  <c r="CJ165" i="1"/>
  <c r="CJ224" i="1"/>
  <c r="CJ199" i="1"/>
  <c r="CJ221" i="1"/>
  <c r="CJ208" i="1"/>
  <c r="CJ195" i="1"/>
  <c r="CJ170" i="1"/>
  <c r="CJ150" i="1"/>
  <c r="CJ236" i="1"/>
  <c r="CJ187" i="1"/>
  <c r="CJ223" i="1"/>
  <c r="CJ240" i="1"/>
  <c r="CJ239" i="1"/>
  <c r="CJ258" i="1"/>
  <c r="CJ237" i="1"/>
  <c r="CJ217" i="1"/>
  <c r="CJ160" i="1"/>
  <c r="CJ234" i="1"/>
  <c r="CJ191" i="1"/>
  <c r="CJ245" i="1"/>
  <c r="CJ278" i="1"/>
  <c r="CJ190" i="1"/>
  <c r="CJ235" i="1"/>
  <c r="CJ283" i="1"/>
  <c r="CJ261" i="1"/>
  <c r="CJ247" i="1"/>
  <c r="CJ250" i="1"/>
  <c r="CJ286" i="1"/>
  <c r="CJ260" i="1"/>
  <c r="CJ214" i="1"/>
  <c r="CJ192" i="1"/>
  <c r="CJ255" i="1"/>
  <c r="CJ205" i="1"/>
  <c r="CJ275" i="1"/>
  <c r="CJ203" i="1"/>
  <c r="CJ252" i="1"/>
  <c r="CJ288" i="1"/>
  <c r="CJ263" i="1"/>
  <c r="CJ276" i="1"/>
  <c r="CJ282" i="1"/>
  <c r="CJ274" i="1"/>
  <c r="CJ289" i="1"/>
  <c r="CJ225" i="1"/>
  <c r="CJ272" i="1"/>
  <c r="CJ259" i="1"/>
  <c r="CJ279" i="1"/>
  <c r="CJ291" i="1"/>
  <c r="CJ253" i="1"/>
  <c r="CJ226" i="1"/>
  <c r="CJ265" i="1"/>
  <c r="CJ269" i="1"/>
  <c r="CJ297" i="1"/>
  <c r="CJ216" i="1"/>
  <c r="CJ232" i="1"/>
  <c r="CJ243" i="1"/>
  <c r="CJ222" i="1"/>
  <c r="CJ302" i="1"/>
  <c r="CJ227" i="1"/>
  <c r="CJ295" i="1"/>
  <c r="CJ242" i="1"/>
  <c r="CJ238" i="1"/>
  <c r="CJ246" i="1"/>
  <c r="CJ256" i="1"/>
  <c r="CJ262" i="1"/>
  <c r="CJ248" i="1"/>
  <c r="CJ296" i="1"/>
  <c r="CJ303" i="1"/>
  <c r="CJ264" i="1"/>
  <c r="CJ293" i="1"/>
  <c r="CJ273" i="1"/>
  <c r="CJ277" i="1"/>
  <c r="CJ298" i="1"/>
  <c r="CJ312" i="1"/>
  <c r="CJ308" i="1"/>
  <c r="CJ305" i="1"/>
  <c r="CJ268" i="1"/>
  <c r="CJ266" i="1"/>
  <c r="CJ244" i="1"/>
  <c r="CJ326" i="1"/>
  <c r="CJ281" i="1"/>
  <c r="CJ315" i="1"/>
  <c r="CJ319" i="1"/>
  <c r="CJ241" i="1"/>
  <c r="CJ311" i="1"/>
  <c r="CJ285" i="1"/>
  <c r="CJ314" i="1"/>
  <c r="CJ307" i="1"/>
  <c r="CJ300" i="1"/>
  <c r="CJ320" i="1"/>
  <c r="CJ310" i="1"/>
  <c r="CJ280" i="1"/>
  <c r="CJ327" i="1"/>
  <c r="CJ284" i="1"/>
  <c r="CJ290" i="1"/>
  <c r="CJ267" i="1"/>
  <c r="CJ325" i="1"/>
  <c r="CJ270" i="1"/>
  <c r="CJ334" i="1"/>
  <c r="CJ294" i="1"/>
  <c r="CJ336" i="1"/>
  <c r="CJ331" i="1"/>
  <c r="CJ333" i="1"/>
  <c r="CJ271" i="1"/>
  <c r="CJ338" i="1"/>
  <c r="CJ332" i="1"/>
  <c r="CJ306" i="1"/>
  <c r="CJ309" i="1"/>
  <c r="CJ340" i="1"/>
  <c r="CJ321" i="1"/>
  <c r="CJ348" i="1"/>
  <c r="CJ287" i="1"/>
  <c r="CJ316" i="1"/>
  <c r="CJ313" i="1"/>
  <c r="CJ322" i="1"/>
  <c r="CJ352" i="1"/>
  <c r="CJ292" i="1"/>
  <c r="CJ301" i="1"/>
  <c r="CJ354" i="1"/>
  <c r="CJ328" i="1"/>
  <c r="CJ329" i="1"/>
  <c r="CJ304" i="1"/>
  <c r="CJ343" i="1"/>
  <c r="CJ342" i="1"/>
  <c r="CJ337" i="1"/>
  <c r="CJ299" i="1"/>
  <c r="CJ341" i="1"/>
  <c r="CJ349" i="1"/>
  <c r="CJ317" i="1"/>
  <c r="CJ345" i="1"/>
  <c r="CJ323" i="1"/>
  <c r="CJ346" i="1"/>
  <c r="CJ318" i="1"/>
  <c r="CJ357" i="1"/>
  <c r="CJ359" i="1"/>
  <c r="CJ330" i="1"/>
  <c r="CJ335" i="1"/>
  <c r="CJ339" i="1"/>
  <c r="CJ351" i="1"/>
  <c r="CJ344" i="1"/>
  <c r="CJ353" i="1"/>
  <c r="CJ324" i="1"/>
  <c r="CJ350" i="1"/>
  <c r="CJ355" i="1"/>
  <c r="CJ347" i="1"/>
  <c r="CJ358" i="1"/>
  <c r="CJ362" i="1"/>
  <c r="CJ361" i="1"/>
  <c r="CJ356" i="1"/>
  <c r="CJ364" i="1"/>
  <c r="CJ360" i="1"/>
  <c r="CJ363" i="1"/>
  <c r="CJ365" i="1"/>
  <c r="CJ3" i="1"/>
  <c r="CI3" i="1"/>
  <c r="CH2" i="1"/>
  <c r="CI2" i="1"/>
  <c r="CH5" i="1"/>
  <c r="CI5" i="1"/>
  <c r="CH4" i="1"/>
  <c r="CI4" i="1"/>
  <c r="CH6" i="1"/>
  <c r="CI6" i="1"/>
  <c r="CH7" i="1"/>
  <c r="CI7" i="1"/>
  <c r="CH10" i="1"/>
  <c r="CI10" i="1"/>
  <c r="CH8" i="1"/>
  <c r="CI8" i="1"/>
  <c r="CH11" i="1"/>
  <c r="CI11" i="1"/>
  <c r="CH13" i="1"/>
  <c r="CI13" i="1"/>
  <c r="CH19" i="1"/>
  <c r="CI19" i="1"/>
  <c r="CH20" i="1"/>
  <c r="CI20" i="1"/>
  <c r="CH9" i="1"/>
  <c r="CI9" i="1"/>
  <c r="CH23" i="1"/>
  <c r="CI23" i="1"/>
  <c r="CH12" i="1"/>
  <c r="CI12" i="1"/>
  <c r="CH27" i="1"/>
  <c r="CI27" i="1"/>
  <c r="CH29" i="1"/>
  <c r="CI29" i="1"/>
  <c r="CH31" i="1"/>
  <c r="CI31" i="1"/>
  <c r="CH33" i="1"/>
  <c r="CI33" i="1"/>
  <c r="CH15" i="1"/>
  <c r="CI15" i="1"/>
  <c r="CH35" i="1"/>
  <c r="CI35" i="1"/>
  <c r="CH37" i="1"/>
  <c r="CI37" i="1"/>
  <c r="CH18" i="1"/>
  <c r="CI18" i="1"/>
  <c r="CH21" i="1"/>
  <c r="CI21" i="1"/>
  <c r="CH22" i="1"/>
  <c r="CI22" i="1"/>
  <c r="CH48" i="1"/>
  <c r="CI48" i="1"/>
  <c r="CH50" i="1"/>
  <c r="CI50" i="1"/>
  <c r="CH52" i="1"/>
  <c r="CI52" i="1"/>
  <c r="CH14" i="1"/>
  <c r="CI14" i="1"/>
  <c r="CH16" i="1"/>
  <c r="CI16" i="1"/>
  <c r="CH56" i="1"/>
  <c r="CI56" i="1"/>
  <c r="CH47" i="1"/>
  <c r="CI47" i="1"/>
  <c r="CH28" i="1"/>
  <c r="CI28" i="1"/>
  <c r="CH26" i="1"/>
  <c r="CI26" i="1"/>
  <c r="CH38" i="1"/>
  <c r="CI38" i="1"/>
  <c r="CH32" i="1"/>
  <c r="CI32" i="1"/>
  <c r="CH39" i="1"/>
  <c r="CI39" i="1"/>
  <c r="CH70" i="1"/>
  <c r="CI70" i="1"/>
  <c r="CH17" i="1"/>
  <c r="CI17" i="1"/>
  <c r="CH43" i="1"/>
  <c r="CI43" i="1"/>
  <c r="CH62" i="1"/>
  <c r="CI62" i="1"/>
  <c r="CH24" i="1"/>
  <c r="CI24" i="1"/>
  <c r="CH55" i="1"/>
  <c r="CI55" i="1"/>
  <c r="CH54" i="1"/>
  <c r="CI54" i="1"/>
  <c r="CH77" i="1"/>
  <c r="CI77" i="1"/>
  <c r="CH81" i="1"/>
  <c r="CI81" i="1"/>
  <c r="CH65" i="1"/>
  <c r="CI65" i="1"/>
  <c r="CH82" i="1"/>
  <c r="CI82" i="1"/>
  <c r="CH30" i="1"/>
  <c r="CI30" i="1"/>
  <c r="CH53" i="1"/>
  <c r="CI53" i="1"/>
  <c r="CH25" i="1"/>
  <c r="CI25" i="1"/>
  <c r="CH42" i="1"/>
  <c r="CI42" i="1"/>
  <c r="CH66" i="1"/>
  <c r="CI66" i="1"/>
  <c r="CH90" i="1"/>
  <c r="CI90" i="1"/>
  <c r="CH84" i="1"/>
  <c r="CI84" i="1"/>
  <c r="CH76" i="1"/>
  <c r="CI76" i="1"/>
  <c r="CH36" i="1"/>
  <c r="CI36" i="1"/>
  <c r="CH40" i="1"/>
  <c r="CI40" i="1"/>
  <c r="CH102" i="1"/>
  <c r="CI102" i="1"/>
  <c r="CH98" i="1"/>
  <c r="CI98" i="1"/>
  <c r="CH61" i="1"/>
  <c r="CI61" i="1"/>
  <c r="CH49" i="1"/>
  <c r="CI49" i="1"/>
  <c r="CH34" i="1"/>
  <c r="CI34" i="1"/>
  <c r="CH91" i="1"/>
  <c r="CI91" i="1"/>
  <c r="CH41" i="1"/>
  <c r="CI41" i="1"/>
  <c r="CH64" i="1"/>
  <c r="CI64" i="1"/>
  <c r="CH99" i="1"/>
  <c r="CI99" i="1"/>
  <c r="CH112" i="1"/>
  <c r="CI112" i="1"/>
  <c r="CH67" i="1"/>
  <c r="CI67" i="1"/>
  <c r="CH71" i="1"/>
  <c r="CI71" i="1"/>
  <c r="CH44" i="1"/>
  <c r="CI44" i="1"/>
  <c r="CH110" i="1"/>
  <c r="CI110" i="1"/>
  <c r="CH95" i="1"/>
  <c r="CI95" i="1"/>
  <c r="CH85" i="1"/>
  <c r="CI85" i="1"/>
  <c r="CH46" i="1"/>
  <c r="CI46" i="1"/>
  <c r="CH45" i="1"/>
  <c r="CI45" i="1"/>
  <c r="CH63" i="1"/>
  <c r="CI63" i="1"/>
  <c r="CH131" i="1"/>
  <c r="CI131" i="1"/>
  <c r="CH58" i="1"/>
  <c r="CI58" i="1"/>
  <c r="CH121" i="1"/>
  <c r="CI121" i="1"/>
  <c r="CH80" i="1"/>
  <c r="CI80" i="1"/>
  <c r="CH75" i="1"/>
  <c r="CI75" i="1"/>
  <c r="CH107" i="1"/>
  <c r="CI107" i="1"/>
  <c r="CH132" i="1"/>
  <c r="CI132" i="1"/>
  <c r="CH60" i="1"/>
  <c r="CI60" i="1"/>
  <c r="CH59" i="1"/>
  <c r="CI59" i="1"/>
  <c r="CH72" i="1"/>
  <c r="CI72" i="1"/>
  <c r="CH57" i="1"/>
  <c r="CI57" i="1"/>
  <c r="CH69" i="1"/>
  <c r="CI69" i="1"/>
  <c r="CH73" i="1"/>
  <c r="CI73" i="1"/>
  <c r="CH51" i="1"/>
  <c r="CI51" i="1"/>
  <c r="CH93" i="1"/>
  <c r="CI93" i="1"/>
  <c r="CH104" i="1"/>
  <c r="CI104" i="1"/>
  <c r="CH134" i="1"/>
  <c r="CI134" i="1"/>
  <c r="CH133" i="1"/>
  <c r="CI133" i="1"/>
  <c r="CH166" i="1"/>
  <c r="CI166" i="1"/>
  <c r="CH68" i="1"/>
  <c r="CI68" i="1"/>
  <c r="CH103" i="1"/>
  <c r="CI103" i="1"/>
  <c r="CH135" i="1"/>
  <c r="CI135" i="1"/>
  <c r="CH153" i="1"/>
  <c r="CI153" i="1"/>
  <c r="CH113" i="1"/>
  <c r="CI113" i="1"/>
  <c r="CH117" i="1"/>
  <c r="CI117" i="1"/>
  <c r="CH181" i="1"/>
  <c r="CI181" i="1"/>
  <c r="CH105" i="1"/>
  <c r="CI105" i="1"/>
  <c r="CH174" i="1"/>
  <c r="CI174" i="1"/>
  <c r="CH78" i="1"/>
  <c r="CI78" i="1"/>
  <c r="CH89" i="1"/>
  <c r="CI89" i="1"/>
  <c r="CH74" i="1"/>
  <c r="CI74" i="1"/>
  <c r="CH92" i="1"/>
  <c r="CI92" i="1"/>
  <c r="CH100" i="1"/>
  <c r="CI100" i="1"/>
  <c r="CH79" i="1"/>
  <c r="CI79" i="1"/>
  <c r="CH124" i="1"/>
  <c r="CI124" i="1"/>
  <c r="CH86" i="1"/>
  <c r="CI86" i="1"/>
  <c r="CH87" i="1"/>
  <c r="CI87" i="1"/>
  <c r="CH122" i="1"/>
  <c r="CI122" i="1"/>
  <c r="CH88" i="1"/>
  <c r="CI88" i="1"/>
  <c r="CH184" i="1"/>
  <c r="CI184" i="1"/>
  <c r="CH111" i="1"/>
  <c r="CI111" i="1"/>
  <c r="CH101" i="1"/>
  <c r="CI101" i="1"/>
  <c r="CH143" i="1"/>
  <c r="CI143" i="1"/>
  <c r="CH114" i="1"/>
  <c r="CI114" i="1"/>
  <c r="CH83" i="1"/>
  <c r="CI83" i="1"/>
  <c r="CH118" i="1"/>
  <c r="CI118" i="1"/>
  <c r="CH120" i="1"/>
  <c r="CI120" i="1"/>
  <c r="CH136" i="1"/>
  <c r="CI136" i="1"/>
  <c r="CH108" i="1"/>
  <c r="CI108" i="1"/>
  <c r="CH157" i="1"/>
  <c r="CI157" i="1"/>
  <c r="CH96" i="1"/>
  <c r="CI96" i="1"/>
  <c r="CH159" i="1"/>
  <c r="CI159" i="1"/>
  <c r="CH140" i="1"/>
  <c r="CI140" i="1"/>
  <c r="CH152" i="1"/>
  <c r="CI152" i="1"/>
  <c r="CH154" i="1"/>
  <c r="CI154" i="1"/>
  <c r="CH109" i="1"/>
  <c r="CI109" i="1"/>
  <c r="CH185" i="1"/>
  <c r="CI185" i="1"/>
  <c r="CH145" i="1"/>
  <c r="CI145" i="1"/>
  <c r="CH94" i="1"/>
  <c r="CI94" i="1"/>
  <c r="CH180" i="1"/>
  <c r="CI180" i="1"/>
  <c r="CH126" i="1"/>
  <c r="CI126" i="1"/>
  <c r="CH137" i="1"/>
  <c r="CI137" i="1"/>
  <c r="CH125" i="1"/>
  <c r="CI125" i="1"/>
  <c r="CH123" i="1"/>
  <c r="CI123" i="1"/>
  <c r="CH115" i="1"/>
  <c r="CI115" i="1"/>
  <c r="CH106" i="1"/>
  <c r="CI106" i="1"/>
  <c r="CH189" i="1"/>
  <c r="CI189" i="1"/>
  <c r="CH211" i="1"/>
  <c r="CI211" i="1"/>
  <c r="CH97" i="1"/>
  <c r="CI97" i="1"/>
  <c r="CH149" i="1"/>
  <c r="CI149" i="1"/>
  <c r="CH127" i="1"/>
  <c r="CI127" i="1"/>
  <c r="CH162" i="1"/>
  <c r="CI162" i="1"/>
  <c r="CH129" i="1"/>
  <c r="CI129" i="1"/>
  <c r="CH175" i="1"/>
  <c r="CI175" i="1"/>
  <c r="CH146" i="1"/>
  <c r="CI146" i="1"/>
  <c r="CH171" i="1"/>
  <c r="CI171" i="1"/>
  <c r="CH196" i="1"/>
  <c r="CI196" i="1"/>
  <c r="CH144" i="1"/>
  <c r="CI144" i="1"/>
  <c r="CH130" i="1"/>
  <c r="CI130" i="1"/>
  <c r="CH138" i="1"/>
  <c r="CI138" i="1"/>
  <c r="CH200" i="1"/>
  <c r="CI200" i="1"/>
  <c r="CH116" i="1"/>
  <c r="CI116" i="1"/>
  <c r="CH139" i="1"/>
  <c r="CI139" i="1"/>
  <c r="CH177" i="1"/>
  <c r="CI177" i="1"/>
  <c r="CH215" i="1"/>
  <c r="CI215" i="1"/>
  <c r="CH197" i="1"/>
  <c r="CI197" i="1"/>
  <c r="CH128" i="1"/>
  <c r="CI128" i="1"/>
  <c r="CH161" i="1"/>
  <c r="CI161" i="1"/>
  <c r="CH218" i="1"/>
  <c r="CI218" i="1"/>
  <c r="CH163" i="1"/>
  <c r="CI163" i="1"/>
  <c r="CH151" i="1"/>
  <c r="CI151" i="1"/>
  <c r="CH155" i="1"/>
  <c r="CI155" i="1"/>
  <c r="CH156" i="1"/>
  <c r="CI156" i="1"/>
  <c r="CH172" i="1"/>
  <c r="CI172" i="1"/>
  <c r="CH142" i="1"/>
  <c r="CI142" i="1"/>
  <c r="CH183" i="1"/>
  <c r="CI183" i="1"/>
  <c r="CH141" i="1"/>
  <c r="CI141" i="1"/>
  <c r="CH119" i="1"/>
  <c r="CI119" i="1"/>
  <c r="CH230" i="1"/>
  <c r="CI230" i="1"/>
  <c r="CH164" i="1"/>
  <c r="CI164" i="1"/>
  <c r="CH148" i="1"/>
  <c r="CI148" i="1"/>
  <c r="CH194" i="1"/>
  <c r="CI194" i="1"/>
  <c r="CH228" i="1"/>
  <c r="CI228" i="1"/>
  <c r="CH186" i="1"/>
  <c r="CI186" i="1"/>
  <c r="CH178" i="1"/>
  <c r="CI178" i="1"/>
  <c r="CH206" i="1"/>
  <c r="CI206" i="1"/>
  <c r="CH169" i="1"/>
  <c r="CI169" i="1"/>
  <c r="CH173" i="1"/>
  <c r="CI173" i="1"/>
  <c r="CH251" i="1"/>
  <c r="CI251" i="1"/>
  <c r="CH179" i="1"/>
  <c r="CI179" i="1"/>
  <c r="CH210" i="1"/>
  <c r="CI210" i="1"/>
  <c r="CH201" i="1"/>
  <c r="CI201" i="1"/>
  <c r="CH158" i="1"/>
  <c r="CI158" i="1"/>
  <c r="CH219" i="1"/>
  <c r="CI219" i="1"/>
  <c r="CH198" i="1"/>
  <c r="CI198" i="1"/>
  <c r="CH193" i="1"/>
  <c r="CI193" i="1"/>
  <c r="CH231" i="1"/>
  <c r="CI231" i="1"/>
  <c r="CH204" i="1"/>
  <c r="CI204" i="1"/>
  <c r="CH254" i="1"/>
  <c r="CI254" i="1"/>
  <c r="CH202" i="1"/>
  <c r="CI202" i="1"/>
  <c r="CH147" i="1"/>
  <c r="CI147" i="1"/>
  <c r="CH207" i="1"/>
  <c r="CI207" i="1"/>
  <c r="CH182" i="1"/>
  <c r="CI182" i="1"/>
  <c r="CH212" i="1"/>
  <c r="CI212" i="1"/>
  <c r="CH167" i="1"/>
  <c r="CI167" i="1"/>
  <c r="CH188" i="1"/>
  <c r="CI188" i="1"/>
  <c r="CH213" i="1"/>
  <c r="CI213" i="1"/>
  <c r="CH233" i="1"/>
  <c r="CI233" i="1"/>
  <c r="CH257" i="1"/>
  <c r="CI257" i="1"/>
  <c r="CH168" i="1"/>
  <c r="CI168" i="1"/>
  <c r="CH176" i="1"/>
  <c r="CI176" i="1"/>
  <c r="CH249" i="1"/>
  <c r="CI249" i="1"/>
  <c r="CH209" i="1"/>
  <c r="CI209" i="1"/>
  <c r="CH229" i="1"/>
  <c r="CI229" i="1"/>
  <c r="CH220" i="1"/>
  <c r="CI220" i="1"/>
  <c r="CH165" i="1"/>
  <c r="CI165" i="1"/>
  <c r="CH224" i="1"/>
  <c r="CI224" i="1"/>
  <c r="CH199" i="1"/>
  <c r="CI199" i="1"/>
  <c r="CH221" i="1"/>
  <c r="CI221" i="1"/>
  <c r="CH208" i="1"/>
  <c r="CI208" i="1"/>
  <c r="CH195" i="1"/>
  <c r="CI195" i="1"/>
  <c r="CH170" i="1"/>
  <c r="CI170" i="1"/>
  <c r="CH150" i="1"/>
  <c r="CI150" i="1"/>
  <c r="CH236" i="1"/>
  <c r="CI236" i="1"/>
  <c r="CH187" i="1"/>
  <c r="CI187" i="1"/>
  <c r="CH223" i="1"/>
  <c r="CI223" i="1"/>
  <c r="CH240" i="1"/>
  <c r="CI240" i="1"/>
  <c r="CH239" i="1"/>
  <c r="CI239" i="1"/>
  <c r="CH258" i="1"/>
  <c r="CI258" i="1"/>
  <c r="CH237" i="1"/>
  <c r="CI237" i="1"/>
  <c r="CH217" i="1"/>
  <c r="CI217" i="1"/>
  <c r="CH160" i="1"/>
  <c r="CI160" i="1"/>
  <c r="CH234" i="1"/>
  <c r="CI234" i="1"/>
  <c r="CH191" i="1"/>
  <c r="CI191" i="1"/>
  <c r="CH245" i="1"/>
  <c r="CI245" i="1"/>
  <c r="CH278" i="1"/>
  <c r="CI278" i="1"/>
  <c r="CH190" i="1"/>
  <c r="CI190" i="1"/>
  <c r="CH235" i="1"/>
  <c r="CI235" i="1"/>
  <c r="CH283" i="1"/>
  <c r="CI283" i="1"/>
  <c r="CH261" i="1"/>
  <c r="CI261" i="1"/>
  <c r="CH247" i="1"/>
  <c r="CI247" i="1"/>
  <c r="CH250" i="1"/>
  <c r="CI250" i="1"/>
  <c r="CH286" i="1"/>
  <c r="CI286" i="1"/>
  <c r="CH260" i="1"/>
  <c r="CI260" i="1"/>
  <c r="CH214" i="1"/>
  <c r="CI214" i="1"/>
  <c r="CH192" i="1"/>
  <c r="CI192" i="1"/>
  <c r="CH255" i="1"/>
  <c r="CI255" i="1"/>
  <c r="CH205" i="1"/>
  <c r="CI205" i="1"/>
  <c r="CH275" i="1"/>
  <c r="CI275" i="1"/>
  <c r="CH203" i="1"/>
  <c r="CI203" i="1"/>
  <c r="CH252" i="1"/>
  <c r="CI252" i="1"/>
  <c r="CH288" i="1"/>
  <c r="CI288" i="1"/>
  <c r="CH263" i="1"/>
  <c r="CI263" i="1"/>
  <c r="CH276" i="1"/>
  <c r="CI276" i="1"/>
  <c r="CH282" i="1"/>
  <c r="CI282" i="1"/>
  <c r="CH274" i="1"/>
  <c r="CI274" i="1"/>
  <c r="CH289" i="1"/>
  <c r="CI289" i="1"/>
  <c r="CH225" i="1"/>
  <c r="CI225" i="1"/>
  <c r="CH272" i="1"/>
  <c r="CI272" i="1"/>
  <c r="CH259" i="1"/>
  <c r="CI259" i="1"/>
  <c r="CH279" i="1"/>
  <c r="CI279" i="1"/>
  <c r="CH291" i="1"/>
  <c r="CI291" i="1"/>
  <c r="CH253" i="1"/>
  <c r="CI253" i="1"/>
  <c r="CH226" i="1"/>
  <c r="CI226" i="1"/>
  <c r="CH265" i="1"/>
  <c r="CI265" i="1"/>
  <c r="CH269" i="1"/>
  <c r="CI269" i="1"/>
  <c r="CH297" i="1"/>
  <c r="CI297" i="1"/>
  <c r="CH216" i="1"/>
  <c r="CI216" i="1"/>
  <c r="CH232" i="1"/>
  <c r="CI232" i="1"/>
  <c r="CH243" i="1"/>
  <c r="CI243" i="1"/>
  <c r="CH222" i="1"/>
  <c r="CI222" i="1"/>
  <c r="CH302" i="1"/>
  <c r="CI302" i="1"/>
  <c r="CH227" i="1"/>
  <c r="CI227" i="1"/>
  <c r="CH295" i="1"/>
  <c r="CI295" i="1"/>
  <c r="CH242" i="1"/>
  <c r="CI242" i="1"/>
  <c r="CH238" i="1"/>
  <c r="CI238" i="1"/>
  <c r="CH246" i="1"/>
  <c r="CI246" i="1"/>
  <c r="CH256" i="1"/>
  <c r="CI256" i="1"/>
  <c r="CH262" i="1"/>
  <c r="CI262" i="1"/>
  <c r="CH248" i="1"/>
  <c r="CI248" i="1"/>
  <c r="CH296" i="1"/>
  <c r="CI296" i="1"/>
  <c r="CH303" i="1"/>
  <c r="CI303" i="1"/>
  <c r="CH264" i="1"/>
  <c r="CI264" i="1"/>
  <c r="CH293" i="1"/>
  <c r="CI293" i="1"/>
  <c r="CH273" i="1"/>
  <c r="CI273" i="1"/>
  <c r="CH277" i="1"/>
  <c r="CI277" i="1"/>
  <c r="CH298" i="1"/>
  <c r="CI298" i="1"/>
  <c r="CH312" i="1"/>
  <c r="CI312" i="1"/>
  <c r="CH308" i="1"/>
  <c r="CI308" i="1"/>
  <c r="CH305" i="1"/>
  <c r="CI305" i="1"/>
  <c r="CH268" i="1"/>
  <c r="CI268" i="1"/>
  <c r="CH266" i="1"/>
  <c r="CI266" i="1"/>
  <c r="CH244" i="1"/>
  <c r="CI244" i="1"/>
  <c r="CH326" i="1"/>
  <c r="CI326" i="1"/>
  <c r="CH281" i="1"/>
  <c r="CI281" i="1"/>
  <c r="CH315" i="1"/>
  <c r="CI315" i="1"/>
  <c r="CH319" i="1"/>
  <c r="CI319" i="1"/>
  <c r="CH241" i="1"/>
  <c r="CI241" i="1"/>
  <c r="CH311" i="1"/>
  <c r="CI311" i="1"/>
  <c r="CH285" i="1"/>
  <c r="CI285" i="1"/>
  <c r="CH314" i="1"/>
  <c r="CI314" i="1"/>
  <c r="CH307" i="1"/>
  <c r="CI307" i="1"/>
  <c r="CH300" i="1"/>
  <c r="CI300" i="1"/>
  <c r="CH320" i="1"/>
  <c r="CI320" i="1"/>
  <c r="CH310" i="1"/>
  <c r="CI310" i="1"/>
  <c r="CH280" i="1"/>
  <c r="CI280" i="1"/>
  <c r="CH327" i="1"/>
  <c r="CI327" i="1"/>
  <c r="CH284" i="1"/>
  <c r="CI284" i="1"/>
  <c r="CH290" i="1"/>
  <c r="CI290" i="1"/>
  <c r="CH267" i="1"/>
  <c r="CI267" i="1"/>
  <c r="CH325" i="1"/>
  <c r="CI325" i="1"/>
  <c r="CH270" i="1"/>
  <c r="CI270" i="1"/>
  <c r="CH334" i="1"/>
  <c r="CI334" i="1"/>
  <c r="CH294" i="1"/>
  <c r="CI294" i="1"/>
  <c r="CH336" i="1"/>
  <c r="CI336" i="1"/>
  <c r="CH331" i="1"/>
  <c r="CI331" i="1"/>
  <c r="CH333" i="1"/>
  <c r="CI333" i="1"/>
  <c r="CH271" i="1"/>
  <c r="CI271" i="1"/>
  <c r="CH338" i="1"/>
  <c r="CI338" i="1"/>
  <c r="CH332" i="1"/>
  <c r="CI332" i="1"/>
  <c r="CH306" i="1"/>
  <c r="CI306" i="1"/>
  <c r="CH309" i="1"/>
  <c r="CI309" i="1"/>
  <c r="CH340" i="1"/>
  <c r="CI340" i="1"/>
  <c r="CH321" i="1"/>
  <c r="CI321" i="1"/>
  <c r="CH348" i="1"/>
  <c r="CI348" i="1"/>
  <c r="CH287" i="1"/>
  <c r="CI287" i="1"/>
  <c r="CH316" i="1"/>
  <c r="CI316" i="1"/>
  <c r="CH313" i="1"/>
  <c r="CI313" i="1"/>
  <c r="CH322" i="1"/>
  <c r="CI322" i="1"/>
  <c r="CH352" i="1"/>
  <c r="CI352" i="1"/>
  <c r="CH292" i="1"/>
  <c r="CI292" i="1"/>
  <c r="CH301" i="1"/>
  <c r="CI301" i="1"/>
  <c r="CH354" i="1"/>
  <c r="CI354" i="1"/>
  <c r="CH328" i="1"/>
  <c r="CI328" i="1"/>
  <c r="CH329" i="1"/>
  <c r="CI329" i="1"/>
  <c r="CH304" i="1"/>
  <c r="CI304" i="1"/>
  <c r="CH343" i="1"/>
  <c r="CI343" i="1"/>
  <c r="CH342" i="1"/>
  <c r="CI342" i="1"/>
  <c r="CH337" i="1"/>
  <c r="CI337" i="1"/>
  <c r="CH299" i="1"/>
  <c r="CI299" i="1"/>
  <c r="CH341" i="1"/>
  <c r="CI341" i="1"/>
  <c r="CH349" i="1"/>
  <c r="CI349" i="1"/>
  <c r="CH317" i="1"/>
  <c r="CI317" i="1"/>
  <c r="CH345" i="1"/>
  <c r="CI345" i="1"/>
  <c r="CH323" i="1"/>
  <c r="CI323" i="1"/>
  <c r="CH346" i="1"/>
  <c r="CI346" i="1"/>
  <c r="CH318" i="1"/>
  <c r="CI318" i="1"/>
  <c r="CH357" i="1"/>
  <c r="CI357" i="1"/>
  <c r="CH359" i="1"/>
  <c r="CI359" i="1"/>
  <c r="CH330" i="1"/>
  <c r="CI330" i="1"/>
  <c r="CH335" i="1"/>
  <c r="CI335" i="1"/>
  <c r="CH339" i="1"/>
  <c r="CI339" i="1"/>
  <c r="CH351" i="1"/>
  <c r="CI351" i="1"/>
  <c r="CH344" i="1"/>
  <c r="CI344" i="1"/>
  <c r="CH353" i="1"/>
  <c r="CI353" i="1"/>
  <c r="CH324" i="1"/>
  <c r="CI324" i="1"/>
  <c r="CH350" i="1"/>
  <c r="CI350" i="1"/>
  <c r="CH355" i="1"/>
  <c r="CI355" i="1"/>
  <c r="CH347" i="1"/>
  <c r="CI347" i="1"/>
  <c r="CH358" i="1"/>
  <c r="CI358" i="1"/>
  <c r="CH362" i="1"/>
  <c r="CI362" i="1"/>
  <c r="CH361" i="1"/>
  <c r="CI361" i="1"/>
  <c r="CH356" i="1"/>
  <c r="CI356" i="1"/>
  <c r="CH364" i="1"/>
  <c r="CI364" i="1"/>
  <c r="CH360" i="1"/>
  <c r="CI360" i="1"/>
  <c r="CH363" i="1"/>
  <c r="CI363" i="1"/>
  <c r="CH365" i="1"/>
  <c r="CI365" i="1"/>
  <c r="CH3" i="1"/>
  <c r="AM59" i="1"/>
  <c r="AM102" i="1"/>
  <c r="AM386" i="1"/>
  <c r="CN2" i="1"/>
  <c r="CN44" i="1"/>
  <c r="CN192" i="1"/>
  <c r="CN267" i="1"/>
  <c r="CN102" i="1"/>
  <c r="CN226" i="1"/>
  <c r="CN160" i="1"/>
  <c r="CN364" i="1"/>
  <c r="CN360" i="1"/>
  <c r="CN323" i="1"/>
  <c r="CN341" i="1"/>
  <c r="CN273" i="1"/>
  <c r="CN195" i="1"/>
  <c r="CN87" i="1"/>
  <c r="CN59" i="1"/>
  <c r="CN327" i="1"/>
  <c r="CN281" i="1"/>
  <c r="CN268" i="1"/>
  <c r="CN150" i="1"/>
  <c r="CN94" i="1"/>
  <c r="U281" i="1"/>
  <c r="U59" i="1"/>
  <c r="U372" i="1"/>
  <c r="U382" i="1"/>
  <c r="U195" i="1"/>
  <c r="U374" i="1"/>
  <c r="U383" i="1"/>
  <c r="U375" i="1"/>
  <c r="U379" i="1"/>
  <c r="U384" i="1"/>
  <c r="U369" i="1"/>
  <c r="U341" i="1"/>
  <c r="U268" i="1"/>
  <c r="U377" i="1"/>
  <c r="U378" i="1"/>
  <c r="U370" i="1"/>
  <c r="U380" i="1"/>
  <c r="U94" i="1"/>
  <c r="U160" i="1"/>
  <c r="U273" i="1"/>
  <c r="U368" i="1"/>
  <c r="U381" i="1"/>
  <c r="U373" i="1"/>
  <c r="U150" i="1"/>
  <c r="U192" i="1"/>
  <c r="U267" i="1"/>
  <c r="U44" i="1"/>
  <c r="U376" i="1"/>
  <c r="U371" i="1"/>
  <c r="U385" i="1"/>
  <c r="U327" i="1"/>
  <c r="U87" i="1"/>
  <c r="U323" i="1"/>
  <c r="U367" i="1"/>
  <c r="U226" i="1"/>
  <c r="U360" i="1"/>
  <c r="U366" i="1"/>
  <c r="U365" i="1"/>
  <c r="U345" i="1"/>
  <c r="U337" i="1"/>
  <c r="U338" i="1"/>
  <c r="U364" i="1"/>
  <c r="U346" i="1"/>
  <c r="U363" i="1"/>
  <c r="U356" i="1"/>
  <c r="U358" i="1"/>
  <c r="U329" i="1"/>
  <c r="U347" i="1"/>
  <c r="U335" i="1"/>
  <c r="U353" i="1"/>
  <c r="U357" i="1"/>
  <c r="U317" i="1"/>
  <c r="U352" i="1"/>
  <c r="U361" i="1"/>
  <c r="U321" i="1"/>
  <c r="U348" i="1"/>
  <c r="U343" i="1"/>
  <c r="U316" i="1"/>
  <c r="U350" i="1"/>
  <c r="U359" i="1"/>
  <c r="U362" i="1"/>
  <c r="U342" i="1"/>
  <c r="U332" i="1"/>
  <c r="U309" i="1"/>
  <c r="U339" i="1"/>
  <c r="U334" i="1"/>
  <c r="U351" i="1"/>
  <c r="U349" i="1"/>
  <c r="U320" i="1"/>
  <c r="U290" i="1"/>
  <c r="U355" i="1"/>
  <c r="U312" i="1"/>
  <c r="U322" i="1"/>
  <c r="U292" i="1"/>
  <c r="U315" i="1"/>
  <c r="U324" i="1"/>
  <c r="U336" i="1"/>
  <c r="U344" i="1"/>
  <c r="U354" i="1"/>
  <c r="U330" i="1"/>
  <c r="U328" i="1"/>
  <c r="U294" i="1"/>
  <c r="U301" i="1"/>
  <c r="U325" i="1"/>
  <c r="U314" i="1"/>
  <c r="U308" i="1"/>
  <c r="U303" i="1"/>
  <c r="U300" i="1"/>
  <c r="U225" i="1"/>
  <c r="U313" i="1"/>
  <c r="U238" i="1"/>
  <c r="U298" i="1"/>
  <c r="U295" i="1"/>
  <c r="U318" i="1"/>
  <c r="U269" i="1"/>
  <c r="U287" i="1"/>
  <c r="U243" i="1"/>
  <c r="U244" i="1"/>
  <c r="U306" i="1"/>
  <c r="U271" i="1"/>
  <c r="U279" i="1"/>
  <c r="U302" i="1"/>
  <c r="U247" i="1"/>
  <c r="U255" i="1"/>
  <c r="U340" i="1"/>
  <c r="U285" i="1"/>
  <c r="U233" i="1"/>
  <c r="U331" i="1"/>
  <c r="U297" i="1"/>
  <c r="U326" i="1"/>
  <c r="U259" i="1"/>
  <c r="U224" i="1"/>
  <c r="U263" i="1"/>
  <c r="U280" i="1"/>
  <c r="U239" i="1"/>
  <c r="U118" i="1"/>
  <c r="U276" i="1"/>
  <c r="U216" i="1"/>
  <c r="U288" i="1"/>
  <c r="U286" i="1"/>
  <c r="U293" i="1"/>
  <c r="U304" i="1"/>
  <c r="U200" i="1"/>
  <c r="U299" i="1"/>
  <c r="U277" i="1"/>
  <c r="U252" i="1"/>
  <c r="U291" i="1"/>
  <c r="U261" i="1"/>
  <c r="U275" i="1"/>
  <c r="U305" i="1"/>
  <c r="U141" i="1"/>
  <c r="U248" i="1"/>
  <c r="U232" i="1"/>
  <c r="U284" i="1"/>
  <c r="U311" i="1"/>
  <c r="U265" i="1"/>
  <c r="U270" i="1"/>
  <c r="U282" i="1"/>
  <c r="U222" i="1"/>
  <c r="U274" i="1"/>
  <c r="U296" i="1"/>
  <c r="U254" i="1"/>
  <c r="U307" i="1"/>
  <c r="U283" i="1"/>
  <c r="U260" i="1"/>
  <c r="U214" i="1"/>
  <c r="U187" i="1"/>
  <c r="U333" i="1"/>
  <c r="U266" i="1"/>
  <c r="U198" i="1"/>
  <c r="U168" i="1"/>
  <c r="U241" i="1"/>
  <c r="U289" i="1"/>
  <c r="U240" i="1"/>
  <c r="U155" i="1"/>
  <c r="U251" i="1"/>
  <c r="U227" i="1"/>
  <c r="U278" i="1"/>
  <c r="U86" i="1"/>
  <c r="U310" i="1"/>
  <c r="U253" i="1"/>
  <c r="U319" i="1"/>
  <c r="U235" i="1"/>
  <c r="U220" i="1"/>
  <c r="U121" i="1"/>
  <c r="U231" i="1"/>
  <c r="U199" i="1"/>
  <c r="U245" i="1"/>
  <c r="U256" i="1"/>
  <c r="U171" i="1"/>
  <c r="U250" i="1"/>
  <c r="U219" i="1"/>
  <c r="U249" i="1"/>
  <c r="U223" i="1"/>
  <c r="U191" i="1"/>
  <c r="U204" i="1"/>
  <c r="U128" i="1"/>
  <c r="U210" i="1"/>
  <c r="U116" i="1"/>
  <c r="U246" i="1"/>
  <c r="U234" i="1"/>
  <c r="U197" i="1"/>
  <c r="U208" i="1"/>
  <c r="U205" i="1"/>
  <c r="U182" i="1"/>
  <c r="U258" i="1"/>
  <c r="U230" i="1"/>
  <c r="U180" i="1"/>
  <c r="U170" i="1"/>
  <c r="U163" i="1"/>
  <c r="U190" i="1"/>
  <c r="U203" i="1"/>
  <c r="U218" i="1"/>
  <c r="U257" i="1"/>
  <c r="U262" i="1"/>
  <c r="U188" i="1"/>
  <c r="U196" i="1"/>
  <c r="U189" i="1"/>
  <c r="U229" i="1"/>
  <c r="U242" i="1"/>
  <c r="U213" i="1"/>
  <c r="U272" i="1"/>
  <c r="U207" i="1"/>
  <c r="U165" i="1"/>
  <c r="U164" i="1"/>
  <c r="U89" i="1"/>
  <c r="U51" i="1"/>
  <c r="U149" i="1"/>
  <c r="U193" i="1"/>
  <c r="U123" i="1"/>
  <c r="U215" i="1"/>
  <c r="U185" i="1"/>
  <c r="U159" i="1"/>
  <c r="U125" i="1"/>
  <c r="U167" i="1"/>
  <c r="U178" i="1"/>
  <c r="U145" i="1"/>
  <c r="U179" i="1"/>
  <c r="U264" i="1"/>
  <c r="U130" i="1"/>
  <c r="U140" i="1"/>
  <c r="U124" i="1"/>
  <c r="U106" i="1"/>
  <c r="U172" i="1"/>
  <c r="U209" i="1"/>
  <c r="U147" i="1"/>
  <c r="U137" i="1"/>
  <c r="U80" i="1"/>
  <c r="U201" i="1"/>
  <c r="U206" i="1"/>
  <c r="U177" i="1"/>
  <c r="U236" i="1"/>
  <c r="U212" i="1"/>
  <c r="U173" i="1"/>
  <c r="U115" i="1"/>
  <c r="U158" i="1"/>
  <c r="U119" i="1"/>
  <c r="U96" i="1"/>
  <c r="U228" i="1"/>
  <c r="U129" i="1"/>
  <c r="U157" i="1"/>
  <c r="U186" i="1"/>
  <c r="U110" i="1"/>
  <c r="U166" i="1"/>
  <c r="U153" i="1"/>
  <c r="U136" i="1"/>
  <c r="U112" i="1"/>
  <c r="U211" i="1"/>
  <c r="U176" i="1"/>
  <c r="U133" i="1"/>
  <c r="U169" i="1"/>
  <c r="U144" i="1"/>
  <c r="U194" i="1"/>
  <c r="U108" i="1"/>
  <c r="U161" i="1"/>
  <c r="U152" i="1"/>
  <c r="U148" i="1"/>
  <c r="U184" i="1"/>
  <c r="U113" i="1"/>
  <c r="U174" i="1"/>
  <c r="U181" i="1"/>
  <c r="U97" i="1"/>
  <c r="U143" i="1"/>
  <c r="U120" i="1"/>
  <c r="U156" i="1"/>
  <c r="U175" i="1"/>
  <c r="U105" i="1"/>
  <c r="U78" i="1"/>
  <c r="U162" i="1"/>
  <c r="U221" i="1"/>
  <c r="U81" i="1"/>
  <c r="U183" i="1"/>
  <c r="U101" i="1"/>
  <c r="U62" i="1"/>
  <c r="U237" i="1"/>
  <c r="U114" i="1"/>
  <c r="U49" i="1"/>
  <c r="U132" i="1"/>
  <c r="U111" i="1"/>
  <c r="U104" i="1"/>
  <c r="U69" i="1"/>
  <c r="U66" i="1"/>
  <c r="U122" i="1"/>
  <c r="U75" i="1"/>
  <c r="U139" i="1"/>
  <c r="U151" i="1"/>
  <c r="U85" i="1"/>
  <c r="U146" i="1"/>
  <c r="U93" i="1"/>
  <c r="U142" i="1"/>
  <c r="U88" i="1"/>
  <c r="U217" i="1"/>
  <c r="U79" i="1"/>
  <c r="U109" i="1"/>
  <c r="U76" i="1"/>
  <c r="U127" i="1"/>
  <c r="U54" i="1"/>
  <c r="U83" i="1"/>
  <c r="U98" i="1"/>
  <c r="U73" i="1"/>
  <c r="U65" i="1"/>
  <c r="U100" i="1"/>
  <c r="U60" i="1"/>
  <c r="U99" i="1"/>
  <c r="U154" i="1"/>
  <c r="U117" i="1"/>
  <c r="U38" i="1"/>
  <c r="U82" i="1"/>
  <c r="U34" i="1"/>
  <c r="U92" i="1"/>
  <c r="U134" i="1"/>
  <c r="U68" i="1"/>
  <c r="U103" i="1"/>
  <c r="U43" i="1"/>
  <c r="U95" i="1"/>
  <c r="U91" i="1"/>
  <c r="U131" i="1"/>
  <c r="U57" i="1"/>
  <c r="U74" i="1"/>
  <c r="U77" i="1"/>
  <c r="U67" i="1"/>
  <c r="U135" i="1"/>
  <c r="U61" i="1"/>
  <c r="U202" i="1"/>
  <c r="U126" i="1"/>
  <c r="U45" i="1"/>
  <c r="U107" i="1"/>
  <c r="U46" i="1"/>
  <c r="U70" i="1"/>
  <c r="U37" i="1"/>
  <c r="U90" i="1"/>
  <c r="U58" i="1"/>
  <c r="U36" i="1"/>
  <c r="U52" i="1"/>
  <c r="U32" i="1"/>
  <c r="U63" i="1"/>
  <c r="U56" i="1"/>
  <c r="U53" i="1"/>
  <c r="U84" i="1"/>
  <c r="U55" i="1"/>
  <c r="U41" i="1"/>
  <c r="U64" i="1"/>
  <c r="U26" i="1"/>
  <c r="U16" i="1"/>
  <c r="U138" i="1"/>
  <c r="U28" i="1"/>
  <c r="U30" i="1"/>
  <c r="U71" i="1"/>
  <c r="U31" i="1"/>
  <c r="U35" i="1"/>
  <c r="U72" i="1"/>
  <c r="U42" i="1"/>
  <c r="U27" i="1"/>
  <c r="U39" i="1"/>
  <c r="U14" i="1"/>
  <c r="U50" i="1"/>
  <c r="U29" i="1"/>
  <c r="U17" i="1"/>
  <c r="U20" i="1"/>
  <c r="U47" i="1"/>
  <c r="U2" i="1"/>
  <c r="U40" i="1"/>
  <c r="U25" i="1"/>
  <c r="U48" i="1"/>
  <c r="U24" i="1"/>
  <c r="U23" i="1"/>
  <c r="U19" i="1"/>
  <c r="U21" i="1"/>
  <c r="U18" i="1"/>
  <c r="U33" i="1"/>
  <c r="U11" i="1"/>
  <c r="U13" i="1"/>
  <c r="U22" i="1"/>
  <c r="U4" i="1"/>
  <c r="U15" i="1"/>
  <c r="U9" i="1"/>
  <c r="U12" i="1"/>
  <c r="U7" i="1"/>
  <c r="U6" i="1"/>
  <c r="U10" i="1"/>
  <c r="U3" i="1"/>
  <c r="U8" i="1"/>
  <c r="U5" i="1"/>
  <c r="N392" i="1"/>
  <c r="N391" i="1"/>
  <c r="N390" i="1"/>
  <c r="N389" i="1"/>
  <c r="N388" i="1"/>
  <c r="N387" i="1"/>
  <c r="N102" i="1"/>
  <c r="N386" i="1"/>
  <c r="N281" i="1"/>
  <c r="N59" i="1"/>
  <c r="N372" i="1"/>
  <c r="N382" i="1"/>
  <c r="N195" i="1"/>
  <c r="N374" i="1"/>
  <c r="N383" i="1"/>
  <c r="N375" i="1"/>
  <c r="N379" i="1"/>
  <c r="N384" i="1"/>
  <c r="N369" i="1"/>
  <c r="N341" i="1"/>
  <c r="N268" i="1"/>
  <c r="N377" i="1"/>
  <c r="N378" i="1"/>
  <c r="N370" i="1"/>
  <c r="N380" i="1"/>
  <c r="N94" i="1"/>
  <c r="N160" i="1"/>
  <c r="N273" i="1"/>
  <c r="N368" i="1"/>
  <c r="N381" i="1"/>
  <c r="N373" i="1"/>
  <c r="N150" i="1"/>
  <c r="N192" i="1"/>
  <c r="N267" i="1"/>
  <c r="N44" i="1"/>
  <c r="N376" i="1"/>
  <c r="N371" i="1"/>
  <c r="N385" i="1"/>
  <c r="N327" i="1"/>
  <c r="N87" i="1"/>
  <c r="N323" i="1"/>
  <c r="N367" i="1"/>
  <c r="N226" i="1"/>
  <c r="N360" i="1"/>
  <c r="N366" i="1"/>
  <c r="N365" i="1"/>
  <c r="N345" i="1"/>
  <c r="N337" i="1"/>
  <c r="N338" i="1"/>
  <c r="N364" i="1"/>
  <c r="N346" i="1"/>
  <c r="N363" i="1"/>
  <c r="N356" i="1"/>
  <c r="N358" i="1"/>
  <c r="N329" i="1"/>
  <c r="N347" i="1"/>
  <c r="N335" i="1"/>
  <c r="N353" i="1"/>
  <c r="N357" i="1"/>
  <c r="N317" i="1"/>
  <c r="N352" i="1"/>
  <c r="N361" i="1"/>
  <c r="N321" i="1"/>
  <c r="N348" i="1"/>
  <c r="N343" i="1"/>
  <c r="N316" i="1"/>
  <c r="N350" i="1"/>
  <c r="N359" i="1"/>
  <c r="N362" i="1"/>
  <c r="N342" i="1"/>
  <c r="N332" i="1"/>
  <c r="N309" i="1"/>
  <c r="N339" i="1"/>
  <c r="N334" i="1"/>
  <c r="N351" i="1"/>
  <c r="N349" i="1"/>
  <c r="N320" i="1"/>
  <c r="N290" i="1"/>
  <c r="N355" i="1"/>
  <c r="N312" i="1"/>
  <c r="N322" i="1"/>
  <c r="N292" i="1"/>
  <c r="N315" i="1"/>
  <c r="N324" i="1"/>
  <c r="N336" i="1"/>
  <c r="N344" i="1"/>
  <c r="N354" i="1"/>
  <c r="N330" i="1"/>
  <c r="N328" i="1"/>
  <c r="N294" i="1"/>
  <c r="N301" i="1"/>
  <c r="N325" i="1"/>
  <c r="N314" i="1"/>
  <c r="N308" i="1"/>
  <c r="N303" i="1"/>
  <c r="N300" i="1"/>
  <c r="N225" i="1"/>
  <c r="N313" i="1"/>
  <c r="N238" i="1"/>
  <c r="N298" i="1"/>
  <c r="N295" i="1"/>
  <c r="N318" i="1"/>
  <c r="N269" i="1"/>
  <c r="N287" i="1"/>
  <c r="N243" i="1"/>
  <c r="N244" i="1"/>
  <c r="N306" i="1"/>
  <c r="N271" i="1"/>
  <c r="N279" i="1"/>
  <c r="N302" i="1"/>
  <c r="N247" i="1"/>
  <c r="N255" i="1"/>
  <c r="N340" i="1"/>
  <c r="N285" i="1"/>
  <c r="N233" i="1"/>
  <c r="N331" i="1"/>
  <c r="N297" i="1"/>
  <c r="N326" i="1"/>
  <c r="N259" i="1"/>
  <c r="N224" i="1"/>
  <c r="N263" i="1"/>
  <c r="N280" i="1"/>
  <c r="N239" i="1"/>
  <c r="N118" i="1"/>
  <c r="N276" i="1"/>
  <c r="N216" i="1"/>
  <c r="N288" i="1"/>
  <c r="N286" i="1"/>
  <c r="N293" i="1"/>
  <c r="N304" i="1"/>
  <c r="N200" i="1"/>
  <c r="N299" i="1"/>
  <c r="N277" i="1"/>
  <c r="N252" i="1"/>
  <c r="N291" i="1"/>
  <c r="N261" i="1"/>
  <c r="N275" i="1"/>
  <c r="N305" i="1"/>
  <c r="N141" i="1"/>
  <c r="N248" i="1"/>
  <c r="N232" i="1"/>
  <c r="N284" i="1"/>
  <c r="N311" i="1"/>
  <c r="N265" i="1"/>
  <c r="N270" i="1"/>
  <c r="N282" i="1"/>
  <c r="N222" i="1"/>
  <c r="N274" i="1"/>
  <c r="N296" i="1"/>
  <c r="N254" i="1"/>
  <c r="N307" i="1"/>
  <c r="N283" i="1"/>
  <c r="N260" i="1"/>
  <c r="N214" i="1"/>
  <c r="N187" i="1"/>
  <c r="N333" i="1"/>
  <c r="N266" i="1"/>
  <c r="N198" i="1"/>
  <c r="N168" i="1"/>
  <c r="N241" i="1"/>
  <c r="N289" i="1"/>
  <c r="N240" i="1"/>
  <c r="N155" i="1"/>
  <c r="N251" i="1"/>
  <c r="N227" i="1"/>
  <c r="N278" i="1"/>
  <c r="N86" i="1"/>
  <c r="N310" i="1"/>
  <c r="N253" i="1"/>
  <c r="N319" i="1"/>
  <c r="N235" i="1"/>
  <c r="N220" i="1"/>
  <c r="N121" i="1"/>
  <c r="N231" i="1"/>
  <c r="N199" i="1"/>
  <c r="N245" i="1"/>
  <c r="N256" i="1"/>
  <c r="N171" i="1"/>
  <c r="N250" i="1"/>
  <c r="N219" i="1"/>
  <c r="N249" i="1"/>
  <c r="N223" i="1"/>
  <c r="N191" i="1"/>
  <c r="N204" i="1"/>
  <c r="N128" i="1"/>
  <c r="N210" i="1"/>
  <c r="N116" i="1"/>
  <c r="N246" i="1"/>
  <c r="N234" i="1"/>
  <c r="N197" i="1"/>
  <c r="N208" i="1"/>
  <c r="N205" i="1"/>
  <c r="N182" i="1"/>
  <c r="N258" i="1"/>
  <c r="N230" i="1"/>
  <c r="N180" i="1"/>
  <c r="N170" i="1"/>
  <c r="N163" i="1"/>
  <c r="N190" i="1"/>
  <c r="N203" i="1"/>
  <c r="N218" i="1"/>
  <c r="N257" i="1"/>
  <c r="N262" i="1"/>
  <c r="N188" i="1"/>
  <c r="N196" i="1"/>
  <c r="N189" i="1"/>
  <c r="N229" i="1"/>
  <c r="N242" i="1"/>
  <c r="N213" i="1"/>
  <c r="N272" i="1"/>
  <c r="N207" i="1"/>
  <c r="N165" i="1"/>
  <c r="N164" i="1"/>
  <c r="N89" i="1"/>
  <c r="N51" i="1"/>
  <c r="N149" i="1"/>
  <c r="N193" i="1"/>
  <c r="N123" i="1"/>
  <c r="N215" i="1"/>
  <c r="N185" i="1"/>
  <c r="N159" i="1"/>
  <c r="N125" i="1"/>
  <c r="N167" i="1"/>
  <c r="N178" i="1"/>
  <c r="N145" i="1"/>
  <c r="N179" i="1"/>
  <c r="N264" i="1"/>
  <c r="N130" i="1"/>
  <c r="N140" i="1"/>
  <c r="N124" i="1"/>
  <c r="N106" i="1"/>
  <c r="N172" i="1"/>
  <c r="N209" i="1"/>
  <c r="N147" i="1"/>
  <c r="N137" i="1"/>
  <c r="N80" i="1"/>
  <c r="N201" i="1"/>
  <c r="N206" i="1"/>
  <c r="N177" i="1"/>
  <c r="N236" i="1"/>
  <c r="N212" i="1"/>
  <c r="N173" i="1"/>
  <c r="N115" i="1"/>
  <c r="N158" i="1"/>
  <c r="N119" i="1"/>
  <c r="N96" i="1"/>
  <c r="N228" i="1"/>
  <c r="N129" i="1"/>
  <c r="N157" i="1"/>
  <c r="N186" i="1"/>
  <c r="N110" i="1"/>
  <c r="N166" i="1"/>
  <c r="N153" i="1"/>
  <c r="N136" i="1"/>
  <c r="N112" i="1"/>
  <c r="N211" i="1"/>
  <c r="N176" i="1"/>
  <c r="N133" i="1"/>
  <c r="N169" i="1"/>
  <c r="N144" i="1"/>
  <c r="N194" i="1"/>
  <c r="N108" i="1"/>
  <c r="N161" i="1"/>
  <c r="N152" i="1"/>
  <c r="N148" i="1"/>
  <c r="N184" i="1"/>
  <c r="N113" i="1"/>
  <c r="N174" i="1"/>
  <c r="N181" i="1"/>
  <c r="N97" i="1"/>
  <c r="N143" i="1"/>
  <c r="N120" i="1"/>
  <c r="N156" i="1"/>
  <c r="N175" i="1"/>
  <c r="N105" i="1"/>
  <c r="N78" i="1"/>
  <c r="N162" i="1"/>
  <c r="N221" i="1"/>
  <c r="N81" i="1"/>
  <c r="N183" i="1"/>
  <c r="N101" i="1"/>
  <c r="N62" i="1"/>
  <c r="N237" i="1"/>
  <c r="N114" i="1"/>
  <c r="N49" i="1"/>
  <c r="N132" i="1"/>
  <c r="N111" i="1"/>
  <c r="N104" i="1"/>
  <c r="N69" i="1"/>
  <c r="N66" i="1"/>
  <c r="N122" i="1"/>
  <c r="N75" i="1"/>
  <c r="N139" i="1"/>
  <c r="N151" i="1"/>
  <c r="N85" i="1"/>
  <c r="N146" i="1"/>
  <c r="N93" i="1"/>
  <c r="N142" i="1"/>
  <c r="N88" i="1"/>
  <c r="N217" i="1"/>
  <c r="N79" i="1"/>
  <c r="N109" i="1"/>
  <c r="N76" i="1"/>
  <c r="N127" i="1"/>
  <c r="N54" i="1"/>
  <c r="N83" i="1"/>
  <c r="N98" i="1"/>
  <c r="N73" i="1"/>
  <c r="N65" i="1"/>
  <c r="N100" i="1"/>
  <c r="N60" i="1"/>
  <c r="N99" i="1"/>
  <c r="N154" i="1"/>
  <c r="N117" i="1"/>
  <c r="N38" i="1"/>
  <c r="N82" i="1"/>
  <c r="N34" i="1"/>
  <c r="N92" i="1"/>
  <c r="N134" i="1"/>
  <c r="N68" i="1"/>
  <c r="N103" i="1"/>
  <c r="N43" i="1"/>
  <c r="N95" i="1"/>
  <c r="N91" i="1"/>
  <c r="N131" i="1"/>
  <c r="N57" i="1"/>
  <c r="N74" i="1"/>
  <c r="N77" i="1"/>
  <c r="N67" i="1"/>
  <c r="N135" i="1"/>
  <c r="N61" i="1"/>
  <c r="N202" i="1"/>
  <c r="N126" i="1"/>
  <c r="N45" i="1"/>
  <c r="N107" i="1"/>
  <c r="N46" i="1"/>
  <c r="N70" i="1"/>
  <c r="N37" i="1"/>
  <c r="N90" i="1"/>
  <c r="N58" i="1"/>
  <c r="N36" i="1"/>
  <c r="N52" i="1"/>
  <c r="N32" i="1"/>
  <c r="N63" i="1"/>
  <c r="N56" i="1"/>
  <c r="N53" i="1"/>
  <c r="N84" i="1"/>
  <c r="N55" i="1"/>
  <c r="N41" i="1"/>
  <c r="N64" i="1"/>
  <c r="N26" i="1"/>
  <c r="N16" i="1"/>
  <c r="N138" i="1"/>
  <c r="N28" i="1"/>
  <c r="N30" i="1"/>
  <c r="N71" i="1"/>
  <c r="N31" i="1"/>
  <c r="N35" i="1"/>
  <c r="N72" i="1"/>
  <c r="N42" i="1"/>
  <c r="N27" i="1"/>
  <c r="N39" i="1"/>
  <c r="N14" i="1"/>
  <c r="N50" i="1"/>
  <c r="N29" i="1"/>
  <c r="N17" i="1"/>
  <c r="N20" i="1"/>
  <c r="N47" i="1"/>
  <c r="N2" i="1"/>
  <c r="N40" i="1"/>
  <c r="N25" i="1"/>
  <c r="N48" i="1"/>
  <c r="N24" i="1"/>
  <c r="N23" i="1"/>
  <c r="N19" i="1"/>
  <c r="N21" i="1"/>
  <c r="N18" i="1"/>
  <c r="N33" i="1"/>
  <c r="N11" i="1"/>
  <c r="N13" i="1"/>
  <c r="N22" i="1"/>
  <c r="N4" i="1"/>
  <c r="N15" i="1"/>
  <c r="N9" i="1"/>
  <c r="N12" i="1"/>
  <c r="N7" i="1"/>
  <c r="N6" i="1"/>
  <c r="N10" i="1"/>
  <c r="N3" i="1"/>
  <c r="N8" i="1"/>
  <c r="N5" i="1"/>
  <c r="CF268" i="1"/>
  <c r="CF77" i="1"/>
  <c r="CF365" i="1"/>
  <c r="CF364" i="1"/>
  <c r="CF300" i="1"/>
  <c r="CF313" i="1"/>
  <c r="CF259" i="1"/>
  <c r="CF280" i="1"/>
  <c r="CF299" i="1"/>
  <c r="CF277" i="1"/>
  <c r="CF275" i="1"/>
  <c r="CF305" i="1"/>
  <c r="CF254" i="1"/>
  <c r="CF199" i="1"/>
  <c r="CF170" i="1"/>
  <c r="CF207" i="1"/>
  <c r="CF133" i="1"/>
  <c r="CF120" i="1"/>
  <c r="CF237" i="1"/>
  <c r="CF217" i="1"/>
  <c r="CF154" i="1"/>
  <c r="CF28" i="1"/>
  <c r="CF72" i="1"/>
  <c r="CF22" i="1"/>
  <c r="AX8" i="1"/>
  <c r="BA47" i="1"/>
  <c r="BA202" i="1"/>
  <c r="BA103" i="1"/>
  <c r="BA142" i="1"/>
  <c r="BA163" i="1"/>
  <c r="BA289" i="1"/>
  <c r="BA386" i="1"/>
  <c r="BH386" i="1"/>
  <c r="BA102" i="1"/>
  <c r="AD281" i="1"/>
  <c r="AD59" i="1"/>
  <c r="AD102" i="1"/>
  <c r="AD387" i="1"/>
  <c r="AD388" i="1"/>
  <c r="AD389" i="1"/>
  <c r="AD390" i="1"/>
  <c r="AD391" i="1"/>
  <c r="AD392" i="1"/>
  <c r="AD386" i="1"/>
  <c r="AD8" i="1"/>
  <c r="AD3" i="1"/>
  <c r="AD10" i="1"/>
  <c r="AD6" i="1"/>
  <c r="AD7" i="1"/>
  <c r="AD12" i="1"/>
  <c r="AD9" i="1"/>
  <c r="AD15" i="1"/>
  <c r="AD4" i="1"/>
  <c r="AD22" i="1"/>
  <c r="AD13" i="1"/>
  <c r="AD11" i="1"/>
  <c r="AD33" i="1"/>
  <c r="AD18" i="1"/>
  <c r="AD21" i="1"/>
  <c r="AD19" i="1"/>
  <c r="AD23" i="1"/>
  <c r="AD24" i="1"/>
  <c r="AD48" i="1"/>
  <c r="AD25" i="1"/>
  <c r="AD40" i="1"/>
  <c r="AD2" i="1"/>
  <c r="AD47" i="1"/>
  <c r="AD20" i="1"/>
  <c r="AD17" i="1"/>
  <c r="AD29" i="1"/>
  <c r="AD50" i="1"/>
  <c r="AD14" i="1"/>
  <c r="AD39" i="1"/>
  <c r="AD27" i="1"/>
  <c r="AD42" i="1"/>
  <c r="AD72" i="1"/>
  <c r="AD35" i="1"/>
  <c r="AD31" i="1"/>
  <c r="AD71" i="1"/>
  <c r="AD30" i="1"/>
  <c r="AD28" i="1"/>
  <c r="AD138" i="1"/>
  <c r="AD16" i="1"/>
  <c r="AD26" i="1"/>
  <c r="AD64" i="1"/>
  <c r="AD41" i="1"/>
  <c r="AD55" i="1"/>
  <c r="AD84" i="1"/>
  <c r="AD53" i="1"/>
  <c r="AD56" i="1"/>
  <c r="AD63" i="1"/>
  <c r="AD32" i="1"/>
  <c r="AD52" i="1"/>
  <c r="AD36" i="1"/>
  <c r="AD58" i="1"/>
  <c r="AD90" i="1"/>
  <c r="AD37" i="1"/>
  <c r="AD70" i="1"/>
  <c r="AD46" i="1"/>
  <c r="AD107" i="1"/>
  <c r="AD45" i="1"/>
  <c r="AD126" i="1"/>
  <c r="AD202" i="1"/>
  <c r="AD61" i="1"/>
  <c r="AD135" i="1"/>
  <c r="AD67" i="1"/>
  <c r="AD77" i="1"/>
  <c r="AD74" i="1"/>
  <c r="AD57" i="1"/>
  <c r="AD131" i="1"/>
  <c r="AD91" i="1"/>
  <c r="AD95" i="1"/>
  <c r="AD43" i="1"/>
  <c r="AD103" i="1"/>
  <c r="AD68" i="1"/>
  <c r="AD134" i="1"/>
  <c r="AD92" i="1"/>
  <c r="AD34" i="1"/>
  <c r="AD82" i="1"/>
  <c r="AD38" i="1"/>
  <c r="AD117" i="1"/>
  <c r="AD154" i="1"/>
  <c r="AD99" i="1"/>
  <c r="AD60" i="1"/>
  <c r="AD100" i="1"/>
  <c r="AD65" i="1"/>
  <c r="AD73" i="1"/>
  <c r="AD98" i="1"/>
  <c r="AD83" i="1"/>
  <c r="AD54" i="1"/>
  <c r="AD127" i="1"/>
  <c r="AD76" i="1"/>
  <c r="AD109" i="1"/>
  <c r="AD79" i="1"/>
  <c r="AD217" i="1"/>
  <c r="AD88" i="1"/>
  <c r="AD142" i="1"/>
  <c r="AD93" i="1"/>
  <c r="AD146" i="1"/>
  <c r="AD85" i="1"/>
  <c r="AD151" i="1"/>
  <c r="AD139" i="1"/>
  <c r="AD75" i="1"/>
  <c r="AD122" i="1"/>
  <c r="AD66" i="1"/>
  <c r="AD69" i="1"/>
  <c r="AD104" i="1"/>
  <c r="AD111" i="1"/>
  <c r="AD132" i="1"/>
  <c r="AD49" i="1"/>
  <c r="AD114" i="1"/>
  <c r="AD237" i="1"/>
  <c r="AD62" i="1"/>
  <c r="AD101" i="1"/>
  <c r="AD183" i="1"/>
  <c r="AD81" i="1"/>
  <c r="AD221" i="1"/>
  <c r="AD162" i="1"/>
  <c r="AD78" i="1"/>
  <c r="AD105" i="1"/>
  <c r="AD175" i="1"/>
  <c r="AD156" i="1"/>
  <c r="AD120" i="1"/>
  <c r="AD143" i="1"/>
  <c r="AD97" i="1"/>
  <c r="AD181" i="1"/>
  <c r="AD174" i="1"/>
  <c r="AD113" i="1"/>
  <c r="AD184" i="1"/>
  <c r="AD148" i="1"/>
  <c r="AD152" i="1"/>
  <c r="AD161" i="1"/>
  <c r="AD108" i="1"/>
  <c r="AD194" i="1"/>
  <c r="AD144" i="1"/>
  <c r="AD169" i="1"/>
  <c r="AD133" i="1"/>
  <c r="AD176" i="1"/>
  <c r="AD211" i="1"/>
  <c r="AD112" i="1"/>
  <c r="AD136" i="1"/>
  <c r="AD153" i="1"/>
  <c r="AD166" i="1"/>
  <c r="AD110" i="1"/>
  <c r="AD186" i="1"/>
  <c r="AD157" i="1"/>
  <c r="AD129" i="1"/>
  <c r="AD228" i="1"/>
  <c r="AD96" i="1"/>
  <c r="AD119" i="1"/>
  <c r="AD158" i="1"/>
  <c r="AD115" i="1"/>
  <c r="AD173" i="1"/>
  <c r="AD212" i="1"/>
  <c r="AD236" i="1"/>
  <c r="AD177" i="1"/>
  <c r="AD206" i="1"/>
  <c r="AD201" i="1"/>
  <c r="AD80" i="1"/>
  <c r="AD137" i="1"/>
  <c r="AD147" i="1"/>
  <c r="AD209" i="1"/>
  <c r="AD172" i="1"/>
  <c r="AD106" i="1"/>
  <c r="AD124" i="1"/>
  <c r="AD140" i="1"/>
  <c r="AD130" i="1"/>
  <c r="AD264" i="1"/>
  <c r="AD179" i="1"/>
  <c r="AD145" i="1"/>
  <c r="AD178" i="1"/>
  <c r="AD167" i="1"/>
  <c r="AD125" i="1"/>
  <c r="AD159" i="1"/>
  <c r="AD185" i="1"/>
  <c r="AD215" i="1"/>
  <c r="AD123" i="1"/>
  <c r="AD193" i="1"/>
  <c r="AD149" i="1"/>
  <c r="AD51" i="1"/>
  <c r="AD89" i="1"/>
  <c r="AD164" i="1"/>
  <c r="AD165" i="1"/>
  <c r="AD207" i="1"/>
  <c r="AD272" i="1"/>
  <c r="AD213" i="1"/>
  <c r="AD242" i="1"/>
  <c r="AD229" i="1"/>
  <c r="AD189" i="1"/>
  <c r="AD196" i="1"/>
  <c r="AD188" i="1"/>
  <c r="AD262" i="1"/>
  <c r="AD257" i="1"/>
  <c r="AD218" i="1"/>
  <c r="AD203" i="1"/>
  <c r="AD190" i="1"/>
  <c r="AD163" i="1"/>
  <c r="AD170" i="1"/>
  <c r="AD180" i="1"/>
  <c r="AD230" i="1"/>
  <c r="AD258" i="1"/>
  <c r="AD182" i="1"/>
  <c r="AD205" i="1"/>
  <c r="AD208" i="1"/>
  <c r="AD197" i="1"/>
  <c r="AD234" i="1"/>
  <c r="AD246" i="1"/>
  <c r="AD116" i="1"/>
  <c r="AD210" i="1"/>
  <c r="AD128" i="1"/>
  <c r="AD204" i="1"/>
  <c r="AD191" i="1"/>
  <c r="AD223" i="1"/>
  <c r="AD249" i="1"/>
  <c r="AD219" i="1"/>
  <c r="AD250" i="1"/>
  <c r="AD171" i="1"/>
  <c r="AD256" i="1"/>
  <c r="AD245" i="1"/>
  <c r="AD199" i="1"/>
  <c r="AD231" i="1"/>
  <c r="AD121" i="1"/>
  <c r="AD220" i="1"/>
  <c r="AD235" i="1"/>
  <c r="AD319" i="1"/>
  <c r="AD253" i="1"/>
  <c r="AD310" i="1"/>
  <c r="AD86" i="1"/>
  <c r="AD278" i="1"/>
  <c r="AD227" i="1"/>
  <c r="AD251" i="1"/>
  <c r="AD155" i="1"/>
  <c r="AD240" i="1"/>
  <c r="AD289" i="1"/>
  <c r="AD241" i="1"/>
  <c r="AD168" i="1"/>
  <c r="AD198" i="1"/>
  <c r="AD266" i="1"/>
  <c r="AD333" i="1"/>
  <c r="AD187" i="1"/>
  <c r="AD214" i="1"/>
  <c r="AD260" i="1"/>
  <c r="AD283" i="1"/>
  <c r="AD307" i="1"/>
  <c r="AD254" i="1"/>
  <c r="AD296" i="1"/>
  <c r="AD274" i="1"/>
  <c r="AD222" i="1"/>
  <c r="AD282" i="1"/>
  <c r="AD270" i="1"/>
  <c r="AD265" i="1"/>
  <c r="AD311" i="1"/>
  <c r="AD284" i="1"/>
  <c r="AD232" i="1"/>
  <c r="AD248" i="1"/>
  <c r="AD141" i="1"/>
  <c r="AD305" i="1"/>
  <c r="AD275" i="1"/>
  <c r="AD261" i="1"/>
  <c r="AD291" i="1"/>
  <c r="AD252" i="1"/>
  <c r="AD277" i="1"/>
  <c r="AD299" i="1"/>
  <c r="AD200" i="1"/>
  <c r="AD304" i="1"/>
  <c r="AD293" i="1"/>
  <c r="AD286" i="1"/>
  <c r="AD288" i="1"/>
  <c r="AD216" i="1"/>
  <c r="AD276" i="1"/>
  <c r="AD118" i="1"/>
  <c r="AD239" i="1"/>
  <c r="AD280" i="1"/>
  <c r="AD263" i="1"/>
  <c r="AD224" i="1"/>
  <c r="AD259" i="1"/>
  <c r="AD326" i="1"/>
  <c r="AD297" i="1"/>
  <c r="AD331" i="1"/>
  <c r="AD233" i="1"/>
  <c r="AD285" i="1"/>
  <c r="AD340" i="1"/>
  <c r="AD255" i="1"/>
  <c r="AD247" i="1"/>
  <c r="AD302" i="1"/>
  <c r="AD279" i="1"/>
  <c r="AD271" i="1"/>
  <c r="AD306" i="1"/>
  <c r="AD244" i="1"/>
  <c r="AD243" i="1"/>
  <c r="AD287" i="1"/>
  <c r="AD269" i="1"/>
  <c r="AD318" i="1"/>
  <c r="AD295" i="1"/>
  <c r="AD298" i="1"/>
  <c r="AD238" i="1"/>
  <c r="AD313" i="1"/>
  <c r="AD225" i="1"/>
  <c r="AD300" i="1"/>
  <c r="AD303" i="1"/>
  <c r="AD308" i="1"/>
  <c r="AD314" i="1"/>
  <c r="AD325" i="1"/>
  <c r="AD301" i="1"/>
  <c r="AD294" i="1"/>
  <c r="AD328" i="1"/>
  <c r="AD330" i="1"/>
  <c r="AD354" i="1"/>
  <c r="AD344" i="1"/>
  <c r="AD336" i="1"/>
  <c r="AD324" i="1"/>
  <c r="AD315" i="1"/>
  <c r="AD292" i="1"/>
  <c r="AD322" i="1"/>
  <c r="AD312" i="1"/>
  <c r="AD355" i="1"/>
  <c r="AD290" i="1"/>
  <c r="AD320" i="1"/>
  <c r="AD349" i="1"/>
  <c r="AD351" i="1"/>
  <c r="AD334" i="1"/>
  <c r="AD339" i="1"/>
  <c r="AD309" i="1"/>
  <c r="AD332" i="1"/>
  <c r="AD342" i="1"/>
  <c r="AD362" i="1"/>
  <c r="AD359" i="1"/>
  <c r="AD350" i="1"/>
  <c r="AD316" i="1"/>
  <c r="AD343" i="1"/>
  <c r="AD348" i="1"/>
  <c r="AD321" i="1"/>
  <c r="AD361" i="1"/>
  <c r="AD352" i="1"/>
  <c r="AD317" i="1"/>
  <c r="AD357" i="1"/>
  <c r="AD353" i="1"/>
  <c r="AD335" i="1"/>
  <c r="AD347" i="1"/>
  <c r="AD329" i="1"/>
  <c r="AD358" i="1"/>
  <c r="AD356" i="1"/>
  <c r="AD363" i="1"/>
  <c r="AD346" i="1"/>
  <c r="AD364" i="1"/>
  <c r="AD338" i="1"/>
  <c r="AD337" i="1"/>
  <c r="AD345" i="1"/>
  <c r="AD365" i="1"/>
  <c r="AD366" i="1"/>
  <c r="AD360" i="1"/>
  <c r="AD226" i="1"/>
  <c r="AD367" i="1"/>
  <c r="AD323" i="1"/>
  <c r="AD87" i="1"/>
  <c r="AD327" i="1"/>
  <c r="AD385" i="1"/>
  <c r="AD371" i="1"/>
  <c r="AD376" i="1"/>
  <c r="AD44" i="1"/>
  <c r="AD267" i="1"/>
  <c r="AD192" i="1"/>
  <c r="AD150" i="1"/>
  <c r="AD373" i="1"/>
  <c r="AD381" i="1"/>
  <c r="AD368" i="1"/>
  <c r="AD273" i="1"/>
  <c r="AD160" i="1"/>
  <c r="AD94" i="1"/>
  <c r="AD380" i="1"/>
  <c r="AD370" i="1"/>
  <c r="AD378" i="1"/>
  <c r="AD377" i="1"/>
  <c r="AD268" i="1"/>
  <c r="AD341" i="1"/>
  <c r="AD369" i="1"/>
  <c r="AD384" i="1"/>
  <c r="AD379" i="1"/>
  <c r="AD375" i="1"/>
  <c r="AD383" i="1"/>
  <c r="AD374" i="1"/>
  <c r="AD195" i="1"/>
  <c r="AD382" i="1"/>
  <c r="AD372" i="1"/>
  <c r="AD5" i="1"/>
  <c r="M22" i="1"/>
  <c r="M13" i="1"/>
  <c r="M11" i="1"/>
  <c r="M21" i="1"/>
  <c r="M17" i="1"/>
  <c r="M50" i="1"/>
  <c r="M71" i="1"/>
  <c r="M28" i="1"/>
  <c r="M64" i="1"/>
  <c r="M84" i="1"/>
  <c r="M52" i="1"/>
  <c r="M58" i="1"/>
  <c r="M45" i="1"/>
  <c r="M202" i="1"/>
  <c r="M61" i="1"/>
  <c r="M74" i="1"/>
  <c r="M131" i="1"/>
  <c r="M99" i="1"/>
  <c r="M98" i="1"/>
  <c r="M76" i="1"/>
  <c r="M85" i="1"/>
  <c r="M66" i="1"/>
  <c r="M49" i="1"/>
  <c r="M101" i="1"/>
  <c r="M174" i="1"/>
  <c r="M148" i="1"/>
  <c r="M152" i="1"/>
  <c r="M161" i="1"/>
  <c r="M194" i="1"/>
  <c r="M157" i="1"/>
  <c r="M201" i="1"/>
  <c r="M106" i="1"/>
  <c r="M124" i="1"/>
  <c r="M140" i="1"/>
  <c r="M178" i="1"/>
  <c r="M207" i="1"/>
  <c r="M213" i="1"/>
  <c r="M230" i="1"/>
  <c r="M219" i="1"/>
  <c r="M256" i="1"/>
  <c r="M253" i="1"/>
  <c r="M310" i="1"/>
  <c r="M278" i="1"/>
  <c r="M333" i="1"/>
  <c r="M214" i="1"/>
  <c r="M260" i="1"/>
  <c r="M311" i="1"/>
  <c r="M304" i="1"/>
  <c r="M326" i="1"/>
  <c r="M331" i="1"/>
  <c r="M285" i="1"/>
  <c r="M340" i="1"/>
  <c r="M295" i="1"/>
  <c r="M238" i="1"/>
  <c r="M314" i="1"/>
  <c r="M294" i="1"/>
  <c r="M354" i="1"/>
  <c r="M351" i="1"/>
  <c r="M316" i="1"/>
  <c r="M357" i="1"/>
  <c r="M364" i="1"/>
  <c r="M338" i="1"/>
  <c r="M87" i="1"/>
  <c r="M59" i="1"/>
  <c r="M281" i="1"/>
  <c r="T8" i="1"/>
  <c r="T3" i="1"/>
  <c r="T10" i="1"/>
  <c r="T6" i="1"/>
  <c r="T7" i="1"/>
  <c r="T12" i="1"/>
  <c r="T9" i="1"/>
  <c r="T15" i="1"/>
  <c r="T4" i="1"/>
  <c r="T22" i="1"/>
  <c r="T13" i="1"/>
  <c r="T11" i="1"/>
  <c r="T33" i="1"/>
  <c r="T18" i="1"/>
  <c r="T21" i="1"/>
  <c r="T19" i="1"/>
  <c r="T23" i="1"/>
  <c r="T24" i="1"/>
  <c r="T48" i="1"/>
  <c r="T25" i="1"/>
  <c r="T40" i="1"/>
  <c r="T2" i="1"/>
  <c r="T47" i="1"/>
  <c r="T20" i="1"/>
  <c r="T17" i="1"/>
  <c r="T29" i="1"/>
  <c r="T50" i="1"/>
  <c r="T14" i="1"/>
  <c r="T39" i="1"/>
  <c r="T27" i="1"/>
  <c r="T42" i="1"/>
  <c r="T72" i="1"/>
  <c r="T35" i="1"/>
  <c r="T31" i="1"/>
  <c r="T71" i="1"/>
  <c r="T30" i="1"/>
  <c r="T28" i="1"/>
  <c r="T138" i="1"/>
  <c r="T16" i="1"/>
  <c r="T26" i="1"/>
  <c r="T64" i="1"/>
  <c r="T41" i="1"/>
  <c r="T55" i="1"/>
  <c r="T84" i="1"/>
  <c r="T53" i="1"/>
  <c r="T56" i="1"/>
  <c r="T63" i="1"/>
  <c r="T32" i="1"/>
  <c r="T52" i="1"/>
  <c r="T36" i="1"/>
  <c r="T58" i="1"/>
  <c r="T90" i="1"/>
  <c r="T37" i="1"/>
  <c r="T70" i="1"/>
  <c r="T46" i="1"/>
  <c r="T107" i="1"/>
  <c r="T45" i="1"/>
  <c r="T126" i="1"/>
  <c r="T202" i="1"/>
  <c r="T61" i="1"/>
  <c r="T135" i="1"/>
  <c r="T67" i="1"/>
  <c r="T77" i="1"/>
  <c r="T74" i="1"/>
  <c r="T57" i="1"/>
  <c r="T131" i="1"/>
  <c r="T91" i="1"/>
  <c r="T95" i="1"/>
  <c r="T43" i="1"/>
  <c r="T103" i="1"/>
  <c r="T68" i="1"/>
  <c r="T134" i="1"/>
  <c r="T92" i="1"/>
  <c r="T34" i="1"/>
  <c r="T82" i="1"/>
  <c r="T38" i="1"/>
  <c r="T117" i="1"/>
  <c r="T154" i="1"/>
  <c r="T99" i="1"/>
  <c r="T60" i="1"/>
  <c r="T100" i="1"/>
  <c r="T65" i="1"/>
  <c r="T73" i="1"/>
  <c r="T98" i="1"/>
  <c r="T83" i="1"/>
  <c r="T54" i="1"/>
  <c r="T127" i="1"/>
  <c r="T76" i="1"/>
  <c r="T109" i="1"/>
  <c r="T79" i="1"/>
  <c r="T217" i="1"/>
  <c r="T88" i="1"/>
  <c r="T142" i="1"/>
  <c r="T93" i="1"/>
  <c r="T146" i="1"/>
  <c r="T85" i="1"/>
  <c r="T151" i="1"/>
  <c r="T139" i="1"/>
  <c r="T75" i="1"/>
  <c r="T122" i="1"/>
  <c r="T66" i="1"/>
  <c r="T69" i="1"/>
  <c r="T104" i="1"/>
  <c r="T111" i="1"/>
  <c r="T132" i="1"/>
  <c r="T49" i="1"/>
  <c r="T114" i="1"/>
  <c r="T237" i="1"/>
  <c r="T62" i="1"/>
  <c r="T101" i="1"/>
  <c r="T183" i="1"/>
  <c r="T81" i="1"/>
  <c r="T221" i="1"/>
  <c r="T162" i="1"/>
  <c r="T78" i="1"/>
  <c r="T105" i="1"/>
  <c r="T175" i="1"/>
  <c r="T156" i="1"/>
  <c r="T120" i="1"/>
  <c r="T143" i="1"/>
  <c r="T97" i="1"/>
  <c r="T181" i="1"/>
  <c r="T174" i="1"/>
  <c r="T113" i="1"/>
  <c r="T184" i="1"/>
  <c r="T148" i="1"/>
  <c r="T152" i="1"/>
  <c r="T161" i="1"/>
  <c r="T108" i="1"/>
  <c r="T194" i="1"/>
  <c r="T144" i="1"/>
  <c r="T169" i="1"/>
  <c r="T133" i="1"/>
  <c r="T176" i="1"/>
  <c r="T211" i="1"/>
  <c r="T112" i="1"/>
  <c r="T136" i="1"/>
  <c r="T153" i="1"/>
  <c r="T166" i="1"/>
  <c r="T110" i="1"/>
  <c r="T186" i="1"/>
  <c r="T157" i="1"/>
  <c r="T129" i="1"/>
  <c r="T228" i="1"/>
  <c r="T96" i="1"/>
  <c r="T119" i="1"/>
  <c r="T158" i="1"/>
  <c r="T115" i="1"/>
  <c r="T173" i="1"/>
  <c r="T212" i="1"/>
  <c r="T236" i="1"/>
  <c r="T177" i="1"/>
  <c r="T206" i="1"/>
  <c r="T201" i="1"/>
  <c r="T80" i="1"/>
  <c r="T137" i="1"/>
  <c r="T147" i="1"/>
  <c r="T209" i="1"/>
  <c r="T172" i="1"/>
  <c r="T106" i="1"/>
  <c r="T124" i="1"/>
  <c r="T140" i="1"/>
  <c r="T130" i="1"/>
  <c r="T264" i="1"/>
  <c r="T179" i="1"/>
  <c r="T145" i="1"/>
  <c r="T178" i="1"/>
  <c r="T167" i="1"/>
  <c r="T125" i="1"/>
  <c r="T159" i="1"/>
  <c r="T185" i="1"/>
  <c r="T215" i="1"/>
  <c r="T123" i="1"/>
  <c r="T193" i="1"/>
  <c r="T149" i="1"/>
  <c r="T51" i="1"/>
  <c r="T89" i="1"/>
  <c r="T164" i="1"/>
  <c r="T165" i="1"/>
  <c r="T207" i="1"/>
  <c r="T272" i="1"/>
  <c r="T213" i="1"/>
  <c r="T242" i="1"/>
  <c r="T229" i="1"/>
  <c r="T189" i="1"/>
  <c r="T196" i="1"/>
  <c r="T188" i="1"/>
  <c r="T262" i="1"/>
  <c r="T257" i="1"/>
  <c r="T218" i="1"/>
  <c r="T203" i="1"/>
  <c r="T190" i="1"/>
  <c r="T163" i="1"/>
  <c r="T170" i="1"/>
  <c r="T180" i="1"/>
  <c r="T230" i="1"/>
  <c r="T258" i="1"/>
  <c r="T182" i="1"/>
  <c r="T205" i="1"/>
  <c r="T208" i="1"/>
  <c r="T197" i="1"/>
  <c r="T234" i="1"/>
  <c r="T246" i="1"/>
  <c r="T116" i="1"/>
  <c r="T210" i="1"/>
  <c r="T128" i="1"/>
  <c r="T204" i="1"/>
  <c r="T191" i="1"/>
  <c r="T223" i="1"/>
  <c r="T249" i="1"/>
  <c r="T219" i="1"/>
  <c r="T250" i="1"/>
  <c r="T171" i="1"/>
  <c r="T256" i="1"/>
  <c r="T245" i="1"/>
  <c r="T199" i="1"/>
  <c r="T231" i="1"/>
  <c r="T121" i="1"/>
  <c r="T220" i="1"/>
  <c r="T235" i="1"/>
  <c r="T319" i="1"/>
  <c r="T253" i="1"/>
  <c r="T310" i="1"/>
  <c r="T86" i="1"/>
  <c r="T278" i="1"/>
  <c r="T227" i="1"/>
  <c r="T251" i="1"/>
  <c r="T155" i="1"/>
  <c r="T240" i="1"/>
  <c r="T289" i="1"/>
  <c r="T241" i="1"/>
  <c r="T168" i="1"/>
  <c r="T198" i="1"/>
  <c r="T266" i="1"/>
  <c r="T333" i="1"/>
  <c r="T187" i="1"/>
  <c r="T214" i="1"/>
  <c r="T260" i="1"/>
  <c r="T283" i="1"/>
  <c r="T307" i="1"/>
  <c r="T254" i="1"/>
  <c r="T296" i="1"/>
  <c r="T274" i="1"/>
  <c r="T222" i="1"/>
  <c r="T282" i="1"/>
  <c r="T270" i="1"/>
  <c r="T265" i="1"/>
  <c r="T311" i="1"/>
  <c r="T284" i="1"/>
  <c r="T232" i="1"/>
  <c r="T248" i="1"/>
  <c r="T141" i="1"/>
  <c r="T305" i="1"/>
  <c r="T275" i="1"/>
  <c r="T261" i="1"/>
  <c r="T291" i="1"/>
  <c r="T252" i="1"/>
  <c r="T277" i="1"/>
  <c r="T299" i="1"/>
  <c r="T200" i="1"/>
  <c r="T304" i="1"/>
  <c r="T293" i="1"/>
  <c r="T286" i="1"/>
  <c r="T288" i="1"/>
  <c r="T216" i="1"/>
  <c r="T276" i="1"/>
  <c r="T118" i="1"/>
  <c r="T239" i="1"/>
  <c r="T280" i="1"/>
  <c r="T263" i="1"/>
  <c r="T224" i="1"/>
  <c r="T259" i="1"/>
  <c r="T326" i="1"/>
  <c r="T297" i="1"/>
  <c r="T331" i="1"/>
  <c r="T233" i="1"/>
  <c r="T285" i="1"/>
  <c r="T340" i="1"/>
  <c r="T255" i="1"/>
  <c r="T247" i="1"/>
  <c r="T302" i="1"/>
  <c r="T279" i="1"/>
  <c r="T271" i="1"/>
  <c r="T306" i="1"/>
  <c r="T244" i="1"/>
  <c r="T243" i="1"/>
  <c r="T287" i="1"/>
  <c r="T269" i="1"/>
  <c r="T318" i="1"/>
  <c r="T295" i="1"/>
  <c r="T298" i="1"/>
  <c r="T238" i="1"/>
  <c r="T313" i="1"/>
  <c r="T225" i="1"/>
  <c r="T300" i="1"/>
  <c r="T303" i="1"/>
  <c r="T308" i="1"/>
  <c r="T314" i="1"/>
  <c r="T325" i="1"/>
  <c r="T301" i="1"/>
  <c r="T294" i="1"/>
  <c r="T328" i="1"/>
  <c r="T330" i="1"/>
  <c r="T354" i="1"/>
  <c r="T344" i="1"/>
  <c r="T336" i="1"/>
  <c r="T324" i="1"/>
  <c r="T315" i="1"/>
  <c r="T292" i="1"/>
  <c r="T322" i="1"/>
  <c r="T312" i="1"/>
  <c r="T355" i="1"/>
  <c r="T290" i="1"/>
  <c r="T320" i="1"/>
  <c r="T349" i="1"/>
  <c r="T351" i="1"/>
  <c r="T334" i="1"/>
  <c r="T339" i="1"/>
  <c r="T309" i="1"/>
  <c r="T332" i="1"/>
  <c r="T342" i="1"/>
  <c r="T362" i="1"/>
  <c r="T359" i="1"/>
  <c r="T350" i="1"/>
  <c r="T316" i="1"/>
  <c r="T343" i="1"/>
  <c r="T348" i="1"/>
  <c r="T321" i="1"/>
  <c r="T361" i="1"/>
  <c r="T352" i="1"/>
  <c r="T317" i="1"/>
  <c r="T357" i="1"/>
  <c r="T353" i="1"/>
  <c r="T335" i="1"/>
  <c r="T347" i="1"/>
  <c r="T329" i="1"/>
  <c r="T358" i="1"/>
  <c r="T356" i="1"/>
  <c r="T363" i="1"/>
  <c r="T346" i="1"/>
  <c r="T364" i="1"/>
  <c r="T338" i="1"/>
  <c r="T337" i="1"/>
  <c r="T345" i="1"/>
  <c r="T365" i="1"/>
  <c r="T366" i="1"/>
  <c r="T360" i="1"/>
  <c r="T226" i="1"/>
  <c r="T367" i="1"/>
  <c r="T323" i="1"/>
  <c r="T87" i="1"/>
  <c r="T327" i="1"/>
  <c r="T385" i="1"/>
  <c r="T371" i="1"/>
  <c r="T376" i="1"/>
  <c r="T44" i="1"/>
  <c r="T267" i="1"/>
  <c r="T192" i="1"/>
  <c r="T150" i="1"/>
  <c r="T373" i="1"/>
  <c r="T381" i="1"/>
  <c r="T368" i="1"/>
  <c r="T273" i="1"/>
  <c r="T160" i="1"/>
  <c r="T94" i="1"/>
  <c r="T380" i="1"/>
  <c r="T370" i="1"/>
  <c r="T378" i="1"/>
  <c r="T377" i="1"/>
  <c r="T268" i="1"/>
  <c r="T341" i="1"/>
  <c r="T369" i="1"/>
  <c r="T384" i="1"/>
  <c r="T379" i="1"/>
  <c r="T375" i="1"/>
  <c r="T383" i="1"/>
  <c r="T374" i="1"/>
  <c r="T195" i="1"/>
  <c r="T382" i="1"/>
  <c r="T372" i="1"/>
  <c r="T59" i="1"/>
  <c r="T281" i="1"/>
  <c r="T386" i="1"/>
  <c r="T102" i="1"/>
  <c r="T387" i="1"/>
  <c r="T388" i="1"/>
  <c r="T389" i="1"/>
  <c r="T390" i="1"/>
  <c r="T391" i="1"/>
  <c r="T392" i="1"/>
  <c r="CF8" i="1"/>
  <c r="CF3" i="1"/>
  <c r="CF10" i="1"/>
  <c r="CF6" i="1"/>
  <c r="CF7" i="1"/>
  <c r="CF12" i="1"/>
  <c r="CF9" i="1"/>
  <c r="CF15" i="1"/>
  <c r="CF4" i="1"/>
  <c r="CF13" i="1"/>
  <c r="CF11" i="1"/>
  <c r="CF33" i="1"/>
  <c r="CF18" i="1"/>
  <c r="CF21" i="1"/>
  <c r="CF19" i="1"/>
  <c r="CF23" i="1"/>
  <c r="CF24" i="1"/>
  <c r="CF48" i="1"/>
  <c r="CF25" i="1"/>
  <c r="CF40" i="1"/>
  <c r="CF2" i="1"/>
  <c r="CF47" i="1"/>
  <c r="CF20" i="1"/>
  <c r="CF17" i="1"/>
  <c r="CF29" i="1"/>
  <c r="CF50" i="1"/>
  <c r="CF14" i="1"/>
  <c r="CF39" i="1"/>
  <c r="CF27" i="1"/>
  <c r="CF42" i="1"/>
  <c r="CF35" i="1"/>
  <c r="CF31" i="1"/>
  <c r="CF71" i="1"/>
  <c r="CF30" i="1"/>
  <c r="CF138" i="1"/>
  <c r="CF16" i="1"/>
  <c r="CF26" i="1"/>
  <c r="CF64" i="1"/>
  <c r="CF41" i="1"/>
  <c r="CF55" i="1"/>
  <c r="CF84" i="1"/>
  <c r="CF53" i="1"/>
  <c r="CF56" i="1"/>
  <c r="CF63" i="1"/>
  <c r="CF32" i="1"/>
  <c r="CF52" i="1"/>
  <c r="CF36" i="1"/>
  <c r="CF58" i="1"/>
  <c r="CF90" i="1"/>
  <c r="CF37" i="1"/>
  <c r="CF70" i="1"/>
  <c r="CF46" i="1"/>
  <c r="CF107" i="1"/>
  <c r="CF45" i="1"/>
  <c r="CF126" i="1"/>
  <c r="CF202" i="1"/>
  <c r="CF61" i="1"/>
  <c r="CF135" i="1"/>
  <c r="CF67" i="1"/>
  <c r="CF74" i="1"/>
  <c r="CF57" i="1"/>
  <c r="CF131" i="1"/>
  <c r="CF91" i="1"/>
  <c r="CF95" i="1"/>
  <c r="CF43" i="1"/>
  <c r="CF103" i="1"/>
  <c r="CF68" i="1"/>
  <c r="CF134" i="1"/>
  <c r="CF92" i="1"/>
  <c r="CF34" i="1"/>
  <c r="CF82" i="1"/>
  <c r="CF38" i="1"/>
  <c r="CF117" i="1"/>
  <c r="CF99" i="1"/>
  <c r="CF60" i="1"/>
  <c r="CF100" i="1"/>
  <c r="CF65" i="1"/>
  <c r="CF73" i="1"/>
  <c r="CF98" i="1"/>
  <c r="CF83" i="1"/>
  <c r="CF54" i="1"/>
  <c r="CF127" i="1"/>
  <c r="CF76" i="1"/>
  <c r="CF109" i="1"/>
  <c r="CF79" i="1"/>
  <c r="CF88" i="1"/>
  <c r="CF142" i="1"/>
  <c r="CF93" i="1"/>
  <c r="CF146" i="1"/>
  <c r="CF85" i="1"/>
  <c r="CF151" i="1"/>
  <c r="CF139" i="1"/>
  <c r="CF75" i="1"/>
  <c r="CF122" i="1"/>
  <c r="CF66" i="1"/>
  <c r="CF69" i="1"/>
  <c r="CF104" i="1"/>
  <c r="CF111" i="1"/>
  <c r="CF132" i="1"/>
  <c r="CF49" i="1"/>
  <c r="CF114" i="1"/>
  <c r="CF62" i="1"/>
  <c r="CF101" i="1"/>
  <c r="CF183" i="1"/>
  <c r="CF81" i="1"/>
  <c r="CF221" i="1"/>
  <c r="CF162" i="1"/>
  <c r="CF78" i="1"/>
  <c r="CF105" i="1"/>
  <c r="CF175" i="1"/>
  <c r="CF156" i="1"/>
  <c r="CF143" i="1"/>
  <c r="CF97" i="1"/>
  <c r="CF181" i="1"/>
  <c r="CF174" i="1"/>
  <c r="CF113" i="1"/>
  <c r="CF184" i="1"/>
  <c r="CF148" i="1"/>
  <c r="CF152" i="1"/>
  <c r="CF161" i="1"/>
  <c r="CF108" i="1"/>
  <c r="CF194" i="1"/>
  <c r="CF144" i="1"/>
  <c r="CF169" i="1"/>
  <c r="CF176" i="1"/>
  <c r="CF211" i="1"/>
  <c r="CF112" i="1"/>
  <c r="CF136" i="1"/>
  <c r="CF153" i="1"/>
  <c r="CF166" i="1"/>
  <c r="CF110" i="1"/>
  <c r="CF186" i="1"/>
  <c r="CF157" i="1"/>
  <c r="CF129" i="1"/>
  <c r="CF228" i="1"/>
  <c r="CF96" i="1"/>
  <c r="CF119" i="1"/>
  <c r="CF158" i="1"/>
  <c r="CF115" i="1"/>
  <c r="CF173" i="1"/>
  <c r="CF212" i="1"/>
  <c r="CF236" i="1"/>
  <c r="CF177" i="1"/>
  <c r="CF206" i="1"/>
  <c r="CF201" i="1"/>
  <c r="CF80" i="1"/>
  <c r="CF137" i="1"/>
  <c r="CF147" i="1"/>
  <c r="CF209" i="1"/>
  <c r="CF172" i="1"/>
  <c r="CF106" i="1"/>
  <c r="CF124" i="1"/>
  <c r="CF140" i="1"/>
  <c r="CF130" i="1"/>
  <c r="CF264" i="1"/>
  <c r="CF179" i="1"/>
  <c r="CF145" i="1"/>
  <c r="CF178" i="1"/>
  <c r="CF167" i="1"/>
  <c r="CF125" i="1"/>
  <c r="CF159" i="1"/>
  <c r="CF185" i="1"/>
  <c r="CF215" i="1"/>
  <c r="CF123" i="1"/>
  <c r="CF193" i="1"/>
  <c r="CF149" i="1"/>
  <c r="CF51" i="1"/>
  <c r="CF89" i="1"/>
  <c r="CF164" i="1"/>
  <c r="CF165" i="1"/>
  <c r="CF272" i="1"/>
  <c r="CF213" i="1"/>
  <c r="CF242" i="1"/>
  <c r="CF229" i="1"/>
  <c r="CF189" i="1"/>
  <c r="CF196" i="1"/>
  <c r="CF188" i="1"/>
  <c r="CF262" i="1"/>
  <c r="CF257" i="1"/>
  <c r="CF218" i="1"/>
  <c r="CF203" i="1"/>
  <c r="CF190" i="1"/>
  <c r="CF163" i="1"/>
  <c r="CF180" i="1"/>
  <c r="CF230" i="1"/>
  <c r="CF258" i="1"/>
  <c r="CF182" i="1"/>
  <c r="CF205" i="1"/>
  <c r="CF208" i="1"/>
  <c r="CF197" i="1"/>
  <c r="CF234" i="1"/>
  <c r="CF246" i="1"/>
  <c r="CF116" i="1"/>
  <c r="CF210" i="1"/>
  <c r="CF128" i="1"/>
  <c r="CF204" i="1"/>
  <c r="CF191" i="1"/>
  <c r="CF223" i="1"/>
  <c r="CF249" i="1"/>
  <c r="CF219" i="1"/>
  <c r="CF250" i="1"/>
  <c r="CF171" i="1"/>
  <c r="CF256" i="1"/>
  <c r="CF245" i="1"/>
  <c r="CF231" i="1"/>
  <c r="CF121" i="1"/>
  <c r="CF220" i="1"/>
  <c r="CF235" i="1"/>
  <c r="CF319" i="1"/>
  <c r="CF253" i="1"/>
  <c r="CF310" i="1"/>
  <c r="CF86" i="1"/>
  <c r="CF278" i="1"/>
  <c r="CF227" i="1"/>
  <c r="CF251" i="1"/>
  <c r="CF155" i="1"/>
  <c r="CF240" i="1"/>
  <c r="CF289" i="1"/>
  <c r="CF241" i="1"/>
  <c r="CF168" i="1"/>
  <c r="CF198" i="1"/>
  <c r="CF266" i="1"/>
  <c r="CF333" i="1"/>
  <c r="CF187" i="1"/>
  <c r="CF214" i="1"/>
  <c r="CF260" i="1"/>
  <c r="CF283" i="1"/>
  <c r="CF307" i="1"/>
  <c r="CF296" i="1"/>
  <c r="CF274" i="1"/>
  <c r="CF222" i="1"/>
  <c r="CF282" i="1"/>
  <c r="CF270" i="1"/>
  <c r="CF265" i="1"/>
  <c r="CF311" i="1"/>
  <c r="CF284" i="1"/>
  <c r="CF232" i="1"/>
  <c r="CF248" i="1"/>
  <c r="CF141" i="1"/>
  <c r="CF261" i="1"/>
  <c r="CF291" i="1"/>
  <c r="CF252" i="1"/>
  <c r="CF200" i="1"/>
  <c r="CF304" i="1"/>
  <c r="CF293" i="1"/>
  <c r="CF286" i="1"/>
  <c r="CF288" i="1"/>
  <c r="CF216" i="1"/>
  <c r="CF276" i="1"/>
  <c r="CF118" i="1"/>
  <c r="CF239" i="1"/>
  <c r="CF263" i="1"/>
  <c r="CF224" i="1"/>
  <c r="CF326" i="1"/>
  <c r="CF297" i="1"/>
  <c r="CF331" i="1"/>
  <c r="CF233" i="1"/>
  <c r="CF285" i="1"/>
  <c r="CF340" i="1"/>
  <c r="CF255" i="1"/>
  <c r="CF247" i="1"/>
  <c r="CF302" i="1"/>
  <c r="CF279" i="1"/>
  <c r="CF271" i="1"/>
  <c r="CF306" i="1"/>
  <c r="CF244" i="1"/>
  <c r="CF243" i="1"/>
  <c r="CF287" i="1"/>
  <c r="CF269" i="1"/>
  <c r="CF318" i="1"/>
  <c r="CF295" i="1"/>
  <c r="CF298" i="1"/>
  <c r="CF238" i="1"/>
  <c r="CF225" i="1"/>
  <c r="CF303" i="1"/>
  <c r="CF308" i="1"/>
  <c r="CF314" i="1"/>
  <c r="CF325" i="1"/>
  <c r="CF301" i="1"/>
  <c r="CF294" i="1"/>
  <c r="CF328" i="1"/>
  <c r="CF330" i="1"/>
  <c r="CF354" i="1"/>
  <c r="CF344" i="1"/>
  <c r="CF336" i="1"/>
  <c r="CF324" i="1"/>
  <c r="CF315" i="1"/>
  <c r="CF292" i="1"/>
  <c r="CF322" i="1"/>
  <c r="CF312" i="1"/>
  <c r="CF355" i="1"/>
  <c r="CF290" i="1"/>
  <c r="CF320" i="1"/>
  <c r="CF349" i="1"/>
  <c r="CF351" i="1"/>
  <c r="CF334" i="1"/>
  <c r="CF339" i="1"/>
  <c r="CF309" i="1"/>
  <c r="CF332" i="1"/>
  <c r="CF342" i="1"/>
  <c r="CF362" i="1"/>
  <c r="CF359" i="1"/>
  <c r="CF350" i="1"/>
  <c r="CF316" i="1"/>
  <c r="CF343" i="1"/>
  <c r="CF348" i="1"/>
  <c r="CF321" i="1"/>
  <c r="CF361" i="1"/>
  <c r="CF352" i="1"/>
  <c r="CF317" i="1"/>
  <c r="CF357" i="1"/>
  <c r="CF353" i="1"/>
  <c r="CF335" i="1"/>
  <c r="CF347" i="1"/>
  <c r="CF329" i="1"/>
  <c r="CF358" i="1"/>
  <c r="CF356" i="1"/>
  <c r="CF363" i="1"/>
  <c r="CF346" i="1"/>
  <c r="CF338" i="1"/>
  <c r="CF337" i="1"/>
  <c r="CF345" i="1"/>
  <c r="CF366" i="1"/>
  <c r="CF360" i="1"/>
  <c r="CF226" i="1"/>
  <c r="CF323" i="1"/>
  <c r="CF87" i="1"/>
  <c r="CF327" i="1"/>
  <c r="CF44" i="1"/>
  <c r="CF267" i="1"/>
  <c r="CF192" i="1"/>
  <c r="CF150" i="1"/>
  <c r="CF273" i="1"/>
  <c r="CF160" i="1"/>
  <c r="CF94" i="1"/>
  <c r="CF341" i="1"/>
  <c r="CF195" i="1"/>
  <c r="CF59" i="1"/>
  <c r="CF281" i="1"/>
  <c r="CF102" i="1"/>
  <c r="CF387" i="1"/>
  <c r="CF389" i="1"/>
  <c r="CF390" i="1"/>
  <c r="CF5" i="1"/>
  <c r="BW8" i="1"/>
  <c r="BW3" i="1"/>
  <c r="BW10" i="1"/>
  <c r="BW6" i="1"/>
  <c r="BW7" i="1"/>
  <c r="BW12" i="1"/>
  <c r="BW9" i="1"/>
  <c r="BW15" i="1"/>
  <c r="BW4" i="1"/>
  <c r="BW22" i="1"/>
  <c r="BW13" i="1"/>
  <c r="BW11" i="1"/>
  <c r="BW33" i="1"/>
  <c r="BW18" i="1"/>
  <c r="BW21" i="1"/>
  <c r="BW19" i="1"/>
  <c r="BW23" i="1"/>
  <c r="BW24" i="1"/>
  <c r="BW48" i="1"/>
  <c r="BW25" i="1"/>
  <c r="BW40" i="1"/>
  <c r="BW2" i="1"/>
  <c r="BW47" i="1"/>
  <c r="BW20" i="1"/>
  <c r="BW17" i="1"/>
  <c r="BW29" i="1"/>
  <c r="BW50" i="1"/>
  <c r="BW14" i="1"/>
  <c r="BW39" i="1"/>
  <c r="BW27" i="1"/>
  <c r="BW42" i="1"/>
  <c r="BW72" i="1"/>
  <c r="BW35" i="1"/>
  <c r="BW31" i="1"/>
  <c r="BW71" i="1"/>
  <c r="BW30" i="1"/>
  <c r="BW28" i="1"/>
  <c r="BW138" i="1"/>
  <c r="BW26" i="1"/>
  <c r="BW64" i="1"/>
  <c r="BW41" i="1"/>
  <c r="BW55" i="1"/>
  <c r="BW84" i="1"/>
  <c r="BW53" i="1"/>
  <c r="BW56" i="1"/>
  <c r="BW63" i="1"/>
  <c r="BW32" i="1"/>
  <c r="BW52" i="1"/>
  <c r="BW36" i="1"/>
  <c r="BW58" i="1"/>
  <c r="BW90" i="1"/>
  <c r="BW37" i="1"/>
  <c r="BW70" i="1"/>
  <c r="BW46" i="1"/>
  <c r="BW107" i="1"/>
  <c r="BW45" i="1"/>
  <c r="BW126" i="1"/>
  <c r="BW202" i="1"/>
  <c r="BW61" i="1"/>
  <c r="BW135" i="1"/>
  <c r="BW67" i="1"/>
  <c r="BW77" i="1"/>
  <c r="BW74" i="1"/>
  <c r="BW57" i="1"/>
  <c r="BW131" i="1"/>
  <c r="BW91" i="1"/>
  <c r="BW95" i="1"/>
  <c r="BW43" i="1"/>
  <c r="BW103" i="1"/>
  <c r="BW68" i="1"/>
  <c r="BW134" i="1"/>
  <c r="BW92" i="1"/>
  <c r="BW34" i="1"/>
  <c r="BW82" i="1"/>
  <c r="BW38" i="1"/>
  <c r="BW117" i="1"/>
  <c r="BW154" i="1"/>
  <c r="BW99" i="1"/>
  <c r="BW60" i="1"/>
  <c r="BW100" i="1"/>
  <c r="BW65" i="1"/>
  <c r="BW73" i="1"/>
  <c r="BW98" i="1"/>
  <c r="BW83" i="1"/>
  <c r="BW54" i="1"/>
  <c r="BW127" i="1"/>
  <c r="BW76" i="1"/>
  <c r="BW109" i="1"/>
  <c r="BW79" i="1"/>
  <c r="BW88" i="1"/>
  <c r="BW142" i="1"/>
  <c r="BW93" i="1"/>
  <c r="BW146" i="1"/>
  <c r="BW85" i="1"/>
  <c r="BW151" i="1"/>
  <c r="BW139" i="1"/>
  <c r="BW75" i="1"/>
  <c r="BW122" i="1"/>
  <c r="BW66" i="1"/>
  <c r="BW69" i="1"/>
  <c r="BW104" i="1"/>
  <c r="BW111" i="1"/>
  <c r="BW132" i="1"/>
  <c r="BW49" i="1"/>
  <c r="BW114" i="1"/>
  <c r="BW237" i="1"/>
  <c r="BW62" i="1"/>
  <c r="BW101" i="1"/>
  <c r="BW183" i="1"/>
  <c r="BW81" i="1"/>
  <c r="BW221" i="1"/>
  <c r="BW162" i="1"/>
  <c r="BW78" i="1"/>
  <c r="BW105" i="1"/>
  <c r="BW156" i="1"/>
  <c r="BW120" i="1"/>
  <c r="BW143" i="1"/>
  <c r="BW97" i="1"/>
  <c r="BW181" i="1"/>
  <c r="BW174" i="1"/>
  <c r="BW113" i="1"/>
  <c r="BW184" i="1"/>
  <c r="BW148" i="1"/>
  <c r="BW152" i="1"/>
  <c r="BW161" i="1"/>
  <c r="BW108" i="1"/>
  <c r="BW194" i="1"/>
  <c r="BW144" i="1"/>
  <c r="BW169" i="1"/>
  <c r="BW133" i="1"/>
  <c r="BW176" i="1"/>
  <c r="BW211" i="1"/>
  <c r="BW112" i="1"/>
  <c r="BW136" i="1"/>
  <c r="BW153" i="1"/>
  <c r="BW166" i="1"/>
  <c r="BW110" i="1"/>
  <c r="BW186" i="1"/>
  <c r="BW157" i="1"/>
  <c r="BW129" i="1"/>
  <c r="BW228" i="1"/>
  <c r="BW96" i="1"/>
  <c r="BW119" i="1"/>
  <c r="BW158" i="1"/>
  <c r="BW115" i="1"/>
  <c r="BW173" i="1"/>
  <c r="BW212" i="1"/>
  <c r="BW236" i="1"/>
  <c r="BW177" i="1"/>
  <c r="BW206" i="1"/>
  <c r="BW201" i="1"/>
  <c r="BW80" i="1"/>
  <c r="BW137" i="1"/>
  <c r="BW147" i="1"/>
  <c r="BW209" i="1"/>
  <c r="BW172" i="1"/>
  <c r="BW106" i="1"/>
  <c r="BW124" i="1"/>
  <c r="BW140" i="1"/>
  <c r="BW130" i="1"/>
  <c r="BW264" i="1"/>
  <c r="BW179" i="1"/>
  <c r="BW145" i="1"/>
  <c r="BW178" i="1"/>
  <c r="BW167" i="1"/>
  <c r="BW125" i="1"/>
  <c r="BW159" i="1"/>
  <c r="BW185" i="1"/>
  <c r="BW215" i="1"/>
  <c r="BW123" i="1"/>
  <c r="BW193" i="1"/>
  <c r="BW149" i="1"/>
  <c r="BW51" i="1"/>
  <c r="BW89" i="1"/>
  <c r="BW164" i="1"/>
  <c r="BW165" i="1"/>
  <c r="BW207" i="1"/>
  <c r="BW272" i="1"/>
  <c r="BW213" i="1"/>
  <c r="BW242" i="1"/>
  <c r="BW229" i="1"/>
  <c r="BW189" i="1"/>
  <c r="BW196" i="1"/>
  <c r="BW188" i="1"/>
  <c r="BW262" i="1"/>
  <c r="BW257" i="1"/>
  <c r="BW218" i="1"/>
  <c r="BW203" i="1"/>
  <c r="BW190" i="1"/>
  <c r="BW163" i="1"/>
  <c r="BW170" i="1"/>
  <c r="BW180" i="1"/>
  <c r="BW230" i="1"/>
  <c r="BW258" i="1"/>
  <c r="BW182" i="1"/>
  <c r="BW205" i="1"/>
  <c r="BW208" i="1"/>
  <c r="BW197" i="1"/>
  <c r="BW234" i="1"/>
  <c r="BW246" i="1"/>
  <c r="BW116" i="1"/>
  <c r="BW210" i="1"/>
  <c r="BW128" i="1"/>
  <c r="BW204" i="1"/>
  <c r="BW223" i="1"/>
  <c r="BW249" i="1"/>
  <c r="BW219" i="1"/>
  <c r="BW250" i="1"/>
  <c r="BW171" i="1"/>
  <c r="BW256" i="1"/>
  <c r="BW245" i="1"/>
  <c r="BW199" i="1"/>
  <c r="BW231" i="1"/>
  <c r="BW121" i="1"/>
  <c r="BW220" i="1"/>
  <c r="BW235" i="1"/>
  <c r="BW319" i="1"/>
  <c r="BW253" i="1"/>
  <c r="BW310" i="1"/>
  <c r="BW86" i="1"/>
  <c r="BW278" i="1"/>
  <c r="BW227" i="1"/>
  <c r="BW251" i="1"/>
  <c r="BW240" i="1"/>
  <c r="BW289" i="1"/>
  <c r="BW241" i="1"/>
  <c r="BW168" i="1"/>
  <c r="BW198" i="1"/>
  <c r="BW266" i="1"/>
  <c r="BW333" i="1"/>
  <c r="BW187" i="1"/>
  <c r="BW214" i="1"/>
  <c r="BW260" i="1"/>
  <c r="BW283" i="1"/>
  <c r="BW307" i="1"/>
  <c r="BW254" i="1"/>
  <c r="BW296" i="1"/>
  <c r="BW274" i="1"/>
  <c r="BW222" i="1"/>
  <c r="BW282" i="1"/>
  <c r="BW270" i="1"/>
  <c r="BW265" i="1"/>
  <c r="BW311" i="1"/>
  <c r="BW284" i="1"/>
  <c r="BW232" i="1"/>
  <c r="BW248" i="1"/>
  <c r="BW141" i="1"/>
  <c r="BW305" i="1"/>
  <c r="BW275" i="1"/>
  <c r="BW261" i="1"/>
  <c r="BW291" i="1"/>
  <c r="BW252" i="1"/>
  <c r="BW277" i="1"/>
  <c r="BW299" i="1"/>
  <c r="BW200" i="1"/>
  <c r="BW304" i="1"/>
  <c r="BW293" i="1"/>
  <c r="BW286" i="1"/>
  <c r="BW288" i="1"/>
  <c r="BW216" i="1"/>
  <c r="BW276" i="1"/>
  <c r="BW118" i="1"/>
  <c r="BW239" i="1"/>
  <c r="BW280" i="1"/>
  <c r="BW263" i="1"/>
  <c r="BW224" i="1"/>
  <c r="BW259" i="1"/>
  <c r="BW326" i="1"/>
  <c r="BW297" i="1"/>
  <c r="BW331" i="1"/>
  <c r="BW233" i="1"/>
  <c r="BW285" i="1"/>
  <c r="BW340" i="1"/>
  <c r="BW255" i="1"/>
  <c r="BW247" i="1"/>
  <c r="BW302" i="1"/>
  <c r="BW279" i="1"/>
  <c r="BW271" i="1"/>
  <c r="BW306" i="1"/>
  <c r="BW244" i="1"/>
  <c r="BW243" i="1"/>
  <c r="BW287" i="1"/>
  <c r="BW269" i="1"/>
  <c r="BW318" i="1"/>
  <c r="BW295" i="1"/>
  <c r="BW298" i="1"/>
  <c r="BW238" i="1"/>
  <c r="BW313" i="1"/>
  <c r="BW225" i="1"/>
  <c r="BW300" i="1"/>
  <c r="BW303" i="1"/>
  <c r="BW308" i="1"/>
  <c r="BW314" i="1"/>
  <c r="BW325" i="1"/>
  <c r="BW301" i="1"/>
  <c r="BW294" i="1"/>
  <c r="BW328" i="1"/>
  <c r="BW330" i="1"/>
  <c r="BW354" i="1"/>
  <c r="BW344" i="1"/>
  <c r="BW336" i="1"/>
  <c r="BW324" i="1"/>
  <c r="BW315" i="1"/>
  <c r="BW292" i="1"/>
  <c r="BW322" i="1"/>
  <c r="BW312" i="1"/>
  <c r="BW355" i="1"/>
  <c r="BW290" i="1"/>
  <c r="BW320" i="1"/>
  <c r="BW349" i="1"/>
  <c r="BW351" i="1"/>
  <c r="BW334" i="1"/>
  <c r="BW339" i="1"/>
  <c r="BW309" i="1"/>
  <c r="BW332" i="1"/>
  <c r="BW342" i="1"/>
  <c r="BW362" i="1"/>
  <c r="BW359" i="1"/>
  <c r="BW350" i="1"/>
  <c r="BW316" i="1"/>
  <c r="BW343" i="1"/>
  <c r="BW348" i="1"/>
  <c r="BW361" i="1"/>
  <c r="BW352" i="1"/>
  <c r="BW317" i="1"/>
  <c r="BW357" i="1"/>
  <c r="BW353" i="1"/>
  <c r="BW335" i="1"/>
  <c r="BW347" i="1"/>
  <c r="BW329" i="1"/>
  <c r="BW358" i="1"/>
  <c r="BW356" i="1"/>
  <c r="BW363" i="1"/>
  <c r="BW346" i="1"/>
  <c r="BW364" i="1"/>
  <c r="BW338" i="1"/>
  <c r="BW337" i="1"/>
  <c r="BW345" i="1"/>
  <c r="BW365" i="1"/>
  <c r="BW366" i="1"/>
  <c r="BW360" i="1"/>
  <c r="BW226" i="1"/>
  <c r="BW367" i="1"/>
  <c r="BW323" i="1"/>
  <c r="BW87" i="1"/>
  <c r="BW327" i="1"/>
  <c r="BW44" i="1"/>
  <c r="BW267" i="1"/>
  <c r="BW192" i="1"/>
  <c r="BW150" i="1"/>
  <c r="BW273" i="1"/>
  <c r="BW160" i="1"/>
  <c r="BW94" i="1"/>
  <c r="BW268" i="1"/>
  <c r="BW341" i="1"/>
  <c r="BW374" i="1"/>
  <c r="BW195" i="1"/>
  <c r="BW59" i="1"/>
  <c r="BW281" i="1"/>
  <c r="BW386" i="1"/>
  <c r="BW102" i="1"/>
  <c r="BW387" i="1"/>
  <c r="BW388" i="1"/>
  <c r="BW389" i="1"/>
  <c r="BW390" i="1"/>
  <c r="BW391" i="1"/>
  <c r="BW5" i="1"/>
  <c r="AV5" i="1"/>
  <c r="BX16" i="1"/>
  <c r="BY16" i="1"/>
  <c r="BX191" i="1"/>
  <c r="BY191" i="1"/>
  <c r="BX155" i="1"/>
  <c r="BY155" i="1"/>
  <c r="BX217" i="1"/>
  <c r="BY217" i="1"/>
  <c r="BX175" i="1"/>
  <c r="BY175" i="1"/>
  <c r="BX321" i="1"/>
  <c r="BY321" i="1"/>
  <c r="BX2" i="1"/>
  <c r="AE374" i="1"/>
  <c r="AE377" i="1"/>
  <c r="AE361" i="1"/>
  <c r="AE342" i="1"/>
  <c r="AE252" i="1"/>
  <c r="AE223" i="1"/>
  <c r="AE189" i="1"/>
  <c r="AE206" i="1"/>
  <c r="AE108" i="1"/>
  <c r="AE221" i="1"/>
  <c r="AE100" i="1"/>
  <c r="AE45" i="1"/>
  <c r="AE64" i="1"/>
  <c r="AE17" i="1"/>
  <c r="AE23" i="1"/>
  <c r="AE8" i="1"/>
  <c r="AE383" i="1"/>
  <c r="AE329" i="1"/>
  <c r="AE354" i="1"/>
  <c r="AE259" i="1"/>
  <c r="AE191" i="1"/>
  <c r="AE375" i="1"/>
  <c r="AE370" i="1"/>
  <c r="AE150" i="1"/>
  <c r="AE87" i="1"/>
  <c r="AE337" i="1"/>
  <c r="AE347" i="1"/>
  <c r="AE348" i="1"/>
  <c r="AE309" i="1"/>
  <c r="AE312" i="1"/>
  <c r="AE330" i="1"/>
  <c r="AE300" i="1"/>
  <c r="AE287" i="1"/>
  <c r="AE255" i="1"/>
  <c r="AE224" i="1"/>
  <c r="AE286" i="1"/>
  <c r="AE261" i="1"/>
  <c r="AE265" i="1"/>
  <c r="AE283" i="1"/>
  <c r="AE241" i="1"/>
  <c r="AE310" i="1"/>
  <c r="AE245" i="1"/>
  <c r="AE204" i="1"/>
  <c r="AE205" i="1"/>
  <c r="AE203" i="1"/>
  <c r="AE242" i="1"/>
  <c r="AE149" i="1"/>
  <c r="AE178" i="1"/>
  <c r="AE172" i="1"/>
  <c r="AE236" i="1"/>
  <c r="AE129" i="1"/>
  <c r="AE211" i="1"/>
  <c r="AE152" i="1"/>
  <c r="AE120" i="1"/>
  <c r="AE183" i="1"/>
  <c r="AE104" i="1"/>
  <c r="AE146" i="1"/>
  <c r="AE127" i="1"/>
  <c r="AE99" i="1"/>
  <c r="AE68" i="1"/>
  <c r="AE77" i="1"/>
  <c r="AE46" i="1"/>
  <c r="AE63" i="1"/>
  <c r="AE16" i="1"/>
  <c r="AE42" i="1"/>
  <c r="AE47" i="1"/>
  <c r="AE21" i="1"/>
  <c r="AE9" i="1"/>
  <c r="AE392" i="1"/>
  <c r="AE281" i="1"/>
  <c r="AE381" i="1"/>
  <c r="AE290" i="1"/>
  <c r="AE302" i="1"/>
  <c r="AE198" i="1"/>
  <c r="AE163" i="1"/>
  <c r="AE96" i="1"/>
  <c r="AE109" i="1"/>
  <c r="AE378" i="1"/>
  <c r="AE321" i="1"/>
  <c r="AE303" i="1"/>
  <c r="AE288" i="1"/>
  <c r="AE168" i="1"/>
  <c r="AE190" i="1"/>
  <c r="AE167" i="1"/>
  <c r="AE177" i="1"/>
  <c r="AE161" i="1"/>
  <c r="AE85" i="1"/>
  <c r="AE134" i="1"/>
  <c r="AE32" i="1"/>
  <c r="AE20" i="1"/>
  <c r="AE386" i="1"/>
  <c r="AE379" i="1"/>
  <c r="AE380" i="1"/>
  <c r="AE192" i="1"/>
  <c r="AE323" i="1"/>
  <c r="AE338" i="1"/>
  <c r="AE335" i="1"/>
  <c r="AE343" i="1"/>
  <c r="AE339" i="1"/>
  <c r="AE322" i="1"/>
  <c r="AE328" i="1"/>
  <c r="AE225" i="1"/>
  <c r="AE243" i="1"/>
  <c r="AE340" i="1"/>
  <c r="AE263" i="1"/>
  <c r="AE293" i="1"/>
  <c r="AE275" i="1"/>
  <c r="AE270" i="1"/>
  <c r="AE260" i="1"/>
  <c r="AE289" i="1"/>
  <c r="AE253" i="1"/>
  <c r="AE256" i="1"/>
  <c r="AE128" i="1"/>
  <c r="AE182" i="1"/>
  <c r="AE218" i="1"/>
  <c r="AE213" i="1"/>
  <c r="AE193" i="1"/>
  <c r="AE145" i="1"/>
  <c r="AE209" i="1"/>
  <c r="AE212" i="1"/>
  <c r="AE157" i="1"/>
  <c r="AE176" i="1"/>
  <c r="AE148" i="1"/>
  <c r="AE156" i="1"/>
  <c r="AE101" i="1"/>
  <c r="AE69" i="1"/>
  <c r="AE93" i="1"/>
  <c r="AE54" i="1"/>
  <c r="AE154" i="1"/>
  <c r="AE103" i="1"/>
  <c r="AE67" i="1"/>
  <c r="AE70" i="1"/>
  <c r="AE56" i="1"/>
  <c r="AE138" i="1"/>
  <c r="AE27" i="1"/>
  <c r="AE2" i="1"/>
  <c r="AE18" i="1"/>
  <c r="AE12" i="1"/>
  <c r="AE391" i="1"/>
  <c r="AE5" i="1"/>
  <c r="AE384" i="1"/>
  <c r="AE94" i="1"/>
  <c r="AE267" i="1"/>
  <c r="AE367" i="1"/>
  <c r="AE364" i="1"/>
  <c r="AE353" i="1"/>
  <c r="AE316" i="1"/>
  <c r="AE334" i="1"/>
  <c r="AE292" i="1"/>
  <c r="AE294" i="1"/>
  <c r="AE313" i="1"/>
  <c r="AE244" i="1"/>
  <c r="AE285" i="1"/>
  <c r="AE280" i="1"/>
  <c r="AE304" i="1"/>
  <c r="AE305" i="1"/>
  <c r="AE282" i="1"/>
  <c r="AE214" i="1"/>
  <c r="AE240" i="1"/>
  <c r="AE319" i="1"/>
  <c r="AE171" i="1"/>
  <c r="AE210" i="1"/>
  <c r="AE258" i="1"/>
  <c r="AE257" i="1"/>
  <c r="AE272" i="1"/>
  <c r="AE123" i="1"/>
  <c r="AE179" i="1"/>
  <c r="AE147" i="1"/>
  <c r="AE173" i="1"/>
  <c r="AE186" i="1"/>
  <c r="AE133" i="1"/>
  <c r="AE184" i="1"/>
  <c r="AE175" i="1"/>
  <c r="AE62" i="1"/>
  <c r="AE66" i="1"/>
  <c r="AE142" i="1"/>
  <c r="AE83" i="1"/>
  <c r="AE117" i="1"/>
  <c r="AE43" i="1"/>
  <c r="AE135" i="1"/>
  <c r="AE37" i="1"/>
  <c r="AE53" i="1"/>
  <c r="AE28" i="1"/>
  <c r="AE39" i="1"/>
  <c r="AE40" i="1"/>
  <c r="AE33" i="1"/>
  <c r="AE7" i="1"/>
  <c r="AE390" i="1"/>
  <c r="AE358" i="1"/>
  <c r="AE344" i="1"/>
  <c r="AE284" i="1"/>
  <c r="AE231" i="1"/>
  <c r="AE197" i="1"/>
  <c r="AE124" i="1"/>
  <c r="AE97" i="1"/>
  <c r="AE132" i="1"/>
  <c r="AE92" i="1"/>
  <c r="AE57" i="1"/>
  <c r="AE52" i="1"/>
  <c r="AE35" i="1"/>
  <c r="AE4" i="1"/>
  <c r="AE102" i="1"/>
  <c r="AE327" i="1"/>
  <c r="AE355" i="1"/>
  <c r="AE247" i="1"/>
  <c r="AE291" i="1"/>
  <c r="AE307" i="1"/>
  <c r="AE199" i="1"/>
  <c r="AE229" i="1"/>
  <c r="AE106" i="1"/>
  <c r="AE112" i="1"/>
  <c r="AE143" i="1"/>
  <c r="AE111" i="1"/>
  <c r="AE60" i="1"/>
  <c r="AE107" i="1"/>
  <c r="AE72" i="1"/>
  <c r="AE19" i="1"/>
  <c r="AE59" i="1"/>
  <c r="AE372" i="1"/>
  <c r="AE369" i="1"/>
  <c r="AE160" i="1"/>
  <c r="AE44" i="1"/>
  <c r="AE226" i="1"/>
  <c r="AE346" i="1"/>
  <c r="AE357" i="1"/>
  <c r="AE350" i="1"/>
  <c r="AE351" i="1"/>
  <c r="AE315" i="1"/>
  <c r="AE301" i="1"/>
  <c r="AE238" i="1"/>
  <c r="AE306" i="1"/>
  <c r="AE233" i="1"/>
  <c r="AE239" i="1"/>
  <c r="AE200" i="1"/>
  <c r="AE141" i="1"/>
  <c r="AE222" i="1"/>
  <c r="AE187" i="1"/>
  <c r="AE155" i="1"/>
  <c r="AE235" i="1"/>
  <c r="AE250" i="1"/>
  <c r="AE116" i="1"/>
  <c r="AE230" i="1"/>
  <c r="AE262" i="1"/>
  <c r="AE207" i="1"/>
  <c r="AE215" i="1"/>
  <c r="AE264" i="1"/>
  <c r="AE137" i="1"/>
  <c r="AE115" i="1"/>
  <c r="AE110" i="1"/>
  <c r="AE169" i="1"/>
  <c r="AE113" i="1"/>
  <c r="AE105" i="1"/>
  <c r="AE237" i="1"/>
  <c r="AE122" i="1"/>
  <c r="AE88" i="1"/>
  <c r="AE98" i="1"/>
  <c r="AE38" i="1"/>
  <c r="AE95" i="1"/>
  <c r="AE61" i="1"/>
  <c r="AE90" i="1"/>
  <c r="AE84" i="1"/>
  <c r="AE30" i="1"/>
  <c r="AE14" i="1"/>
  <c r="AE25" i="1"/>
  <c r="AE11" i="1"/>
  <c r="AE6" i="1"/>
  <c r="AE389" i="1"/>
  <c r="AE365" i="1"/>
  <c r="AE308" i="1"/>
  <c r="AE326" i="1"/>
  <c r="AE278" i="1"/>
  <c r="AE125" i="1"/>
  <c r="AE136" i="1"/>
  <c r="AE151" i="1"/>
  <c r="AE373" i="1"/>
  <c r="AE332" i="1"/>
  <c r="AE269" i="1"/>
  <c r="AE311" i="1"/>
  <c r="AE86" i="1"/>
  <c r="AE208" i="1"/>
  <c r="AE51" i="1"/>
  <c r="AE228" i="1"/>
  <c r="AE81" i="1"/>
  <c r="AE76" i="1"/>
  <c r="AE74" i="1"/>
  <c r="AE26" i="1"/>
  <c r="AE15" i="1"/>
  <c r="AE382" i="1"/>
  <c r="AE341" i="1"/>
  <c r="AE273" i="1"/>
  <c r="AE376" i="1"/>
  <c r="AE360" i="1"/>
  <c r="AE363" i="1"/>
  <c r="AE317" i="1"/>
  <c r="AE359" i="1"/>
  <c r="AE349" i="1"/>
  <c r="AE324" i="1"/>
  <c r="AE325" i="1"/>
  <c r="AE298" i="1"/>
  <c r="AE271" i="1"/>
  <c r="AE331" i="1"/>
  <c r="AE118" i="1"/>
  <c r="AE299" i="1"/>
  <c r="AE248" i="1"/>
  <c r="AE274" i="1"/>
  <c r="AE333" i="1"/>
  <c r="AE251" i="1"/>
  <c r="AE220" i="1"/>
  <c r="AE219" i="1"/>
  <c r="AE246" i="1"/>
  <c r="AE180" i="1"/>
  <c r="AE188" i="1"/>
  <c r="AE165" i="1"/>
  <c r="AE185" i="1"/>
  <c r="AE130" i="1"/>
  <c r="AE80" i="1"/>
  <c r="AE158" i="1"/>
  <c r="AE166" i="1"/>
  <c r="AE144" i="1"/>
  <c r="AE174" i="1"/>
  <c r="AE78" i="1"/>
  <c r="AE114" i="1"/>
  <c r="AE75" i="1"/>
  <c r="AE217" i="1"/>
  <c r="AE73" i="1"/>
  <c r="AE82" i="1"/>
  <c r="AE91" i="1"/>
  <c r="AE202" i="1"/>
  <c r="AE58" i="1"/>
  <c r="AE55" i="1"/>
  <c r="AE71" i="1"/>
  <c r="AE50" i="1"/>
  <c r="AE48" i="1"/>
  <c r="AE13" i="1"/>
  <c r="AE10" i="1"/>
  <c r="AE388" i="1"/>
  <c r="AE385" i="1"/>
  <c r="AE318" i="1"/>
  <c r="AE216" i="1"/>
  <c r="AE254" i="1"/>
  <c r="AE89" i="1"/>
  <c r="AE345" i="1"/>
  <c r="AE195" i="1"/>
  <c r="AE268" i="1"/>
  <c r="AE368" i="1"/>
  <c r="AE371" i="1"/>
  <c r="AE366" i="1"/>
  <c r="AE356" i="1"/>
  <c r="AE352" i="1"/>
  <c r="AE362" i="1"/>
  <c r="AE320" i="1"/>
  <c r="AE336" i="1"/>
  <c r="AE314" i="1"/>
  <c r="AE295" i="1"/>
  <c r="AE279" i="1"/>
  <c r="AE297" i="1"/>
  <c r="AE276" i="1"/>
  <c r="AE277" i="1"/>
  <c r="AE232" i="1"/>
  <c r="AE296" i="1"/>
  <c r="AE266" i="1"/>
  <c r="AE227" i="1"/>
  <c r="AE121" i="1"/>
  <c r="AE249" i="1"/>
  <c r="AE234" i="1"/>
  <c r="AE170" i="1"/>
  <c r="AE196" i="1"/>
  <c r="AE164" i="1"/>
  <c r="AE159" i="1"/>
  <c r="AE140" i="1"/>
  <c r="AE201" i="1"/>
  <c r="AE119" i="1"/>
  <c r="AE153" i="1"/>
  <c r="AE194" i="1"/>
  <c r="AE181" i="1"/>
  <c r="AE162" i="1"/>
  <c r="AE49" i="1"/>
  <c r="AE139" i="1"/>
  <c r="AE79" i="1"/>
  <c r="AE65" i="1"/>
  <c r="AE34" i="1"/>
  <c r="AE131" i="1"/>
  <c r="AE126" i="1"/>
  <c r="AE36" i="1"/>
  <c r="AE41" i="1"/>
  <c r="AE31" i="1"/>
  <c r="AE29" i="1"/>
  <c r="AE24" i="1"/>
  <c r="AE22" i="1"/>
  <c r="AE3" i="1"/>
  <c r="AE387" i="1"/>
  <c r="BX3" i="1"/>
  <c r="BH102" i="1"/>
  <c r="BX5" i="1"/>
  <c r="BX18" i="1"/>
  <c r="BX388" i="1"/>
  <c r="BY388" i="1"/>
  <c r="BX341" i="1"/>
  <c r="BY341" i="1"/>
  <c r="BX365" i="1"/>
  <c r="BY365" i="1"/>
  <c r="BX361" i="1"/>
  <c r="BX290" i="1"/>
  <c r="BX344" i="1"/>
  <c r="BY344" i="1"/>
  <c r="BX318" i="1"/>
  <c r="BX12" i="1"/>
  <c r="BX44" i="1"/>
  <c r="BY44" i="1"/>
  <c r="BX358" i="1"/>
  <c r="BY358" i="1"/>
  <c r="BX342" i="1"/>
  <c r="BX308" i="1"/>
  <c r="BX302" i="1"/>
  <c r="BX102" i="1"/>
  <c r="BY102" i="1"/>
  <c r="BX94" i="1"/>
  <c r="BY94" i="1"/>
  <c r="BX87" i="1"/>
  <c r="BX337" i="1"/>
  <c r="BX347" i="1"/>
  <c r="BY347" i="1"/>
  <c r="BX348" i="1"/>
  <c r="BY348" i="1"/>
  <c r="BX309" i="1"/>
  <c r="BX312" i="1"/>
  <c r="BX330" i="1"/>
  <c r="BY330" i="1"/>
  <c r="BX300" i="1"/>
  <c r="BX287" i="1"/>
  <c r="BX255" i="1"/>
  <c r="BY255" i="1"/>
  <c r="BX224" i="1"/>
  <c r="BX286" i="1"/>
  <c r="BY286" i="1"/>
  <c r="BX261" i="1"/>
  <c r="BX265" i="1"/>
  <c r="BX283" i="1"/>
  <c r="BX241" i="1"/>
  <c r="BX310" i="1"/>
  <c r="BX245" i="1"/>
  <c r="BY245" i="1"/>
  <c r="BX204" i="1"/>
  <c r="BX205" i="1"/>
  <c r="BY205" i="1"/>
  <c r="BX203" i="1"/>
  <c r="BX242" i="1"/>
  <c r="BX149" i="1"/>
  <c r="BX178" i="1"/>
  <c r="BX172" i="1"/>
  <c r="BX236" i="1"/>
  <c r="BX129" i="1"/>
  <c r="BX211" i="1"/>
  <c r="BX152" i="1"/>
  <c r="BX120" i="1"/>
  <c r="BX183" i="1"/>
  <c r="BX104" i="1"/>
  <c r="BX146" i="1"/>
  <c r="BX127" i="1"/>
  <c r="BY127" i="1"/>
  <c r="BX99" i="1"/>
  <c r="BX68" i="1"/>
  <c r="BY68" i="1"/>
  <c r="BX77" i="1"/>
  <c r="BX46" i="1"/>
  <c r="BX63" i="1"/>
  <c r="BY63" i="1"/>
  <c r="BX42" i="1"/>
  <c r="BX47" i="1"/>
  <c r="BY47" i="1"/>
  <c r="BX21" i="1"/>
  <c r="BX9" i="1"/>
  <c r="BX284" i="1"/>
  <c r="BX231" i="1"/>
  <c r="BX189" i="1"/>
  <c r="BX206" i="1"/>
  <c r="BY206" i="1"/>
  <c r="BX97" i="1"/>
  <c r="BX132" i="1"/>
  <c r="BX100" i="1"/>
  <c r="BX45" i="1"/>
  <c r="BX52" i="1"/>
  <c r="BX17" i="1"/>
  <c r="BX4" i="1"/>
  <c r="BX281" i="1"/>
  <c r="BY281" i="1"/>
  <c r="BX367" i="1"/>
  <c r="BX353" i="1"/>
  <c r="BX334" i="1"/>
  <c r="BX294" i="1"/>
  <c r="BX244" i="1"/>
  <c r="BY244" i="1"/>
  <c r="BX280" i="1"/>
  <c r="BX305" i="1"/>
  <c r="BX214" i="1"/>
  <c r="BX319" i="1"/>
  <c r="BX210" i="1"/>
  <c r="BX257" i="1"/>
  <c r="BX123" i="1"/>
  <c r="BY123" i="1"/>
  <c r="BX147" i="1"/>
  <c r="BX186" i="1"/>
  <c r="BX184" i="1"/>
  <c r="BY184" i="1"/>
  <c r="BX62" i="1"/>
  <c r="BX66" i="1"/>
  <c r="BX142" i="1"/>
  <c r="BX117" i="1"/>
  <c r="BX43" i="1"/>
  <c r="BX135" i="1"/>
  <c r="BY135" i="1"/>
  <c r="BX37" i="1"/>
  <c r="BX53" i="1"/>
  <c r="BX28" i="1"/>
  <c r="BY28" i="1"/>
  <c r="BX39" i="1"/>
  <c r="BX40" i="1"/>
  <c r="BX33" i="1"/>
  <c r="BX7" i="1"/>
  <c r="BX326" i="1"/>
  <c r="BX198" i="1"/>
  <c r="BX386" i="1"/>
  <c r="BY386" i="1"/>
  <c r="BX160" i="1"/>
  <c r="BY160" i="1"/>
  <c r="BX323" i="1"/>
  <c r="BX338" i="1"/>
  <c r="BX335" i="1"/>
  <c r="BY335" i="1"/>
  <c r="BX343" i="1"/>
  <c r="BX339" i="1"/>
  <c r="BY339" i="1"/>
  <c r="BX322" i="1"/>
  <c r="BX328" i="1"/>
  <c r="BY328" i="1"/>
  <c r="BX225" i="1"/>
  <c r="BY225" i="1"/>
  <c r="BX243" i="1"/>
  <c r="BX340" i="1"/>
  <c r="BX263" i="1"/>
  <c r="BX293" i="1"/>
  <c r="BY293" i="1"/>
  <c r="BX275" i="1"/>
  <c r="BX270" i="1"/>
  <c r="BX260" i="1"/>
  <c r="BX289" i="1"/>
  <c r="BX253" i="1"/>
  <c r="BX256" i="1"/>
  <c r="BX128" i="1"/>
  <c r="BY128" i="1"/>
  <c r="BX182" i="1"/>
  <c r="BX218" i="1"/>
  <c r="BY218" i="1"/>
  <c r="BX213" i="1"/>
  <c r="BY213" i="1"/>
  <c r="BX193" i="1"/>
  <c r="BX145" i="1"/>
  <c r="BX209" i="1"/>
  <c r="BX212" i="1"/>
  <c r="BX157" i="1"/>
  <c r="BX176" i="1"/>
  <c r="BX148" i="1"/>
  <c r="BX156" i="1"/>
  <c r="BX101" i="1"/>
  <c r="BX69" i="1"/>
  <c r="BX93" i="1"/>
  <c r="BX54" i="1"/>
  <c r="BX154" i="1"/>
  <c r="BX103" i="1"/>
  <c r="BX67" i="1"/>
  <c r="BX273" i="1"/>
  <c r="BY273" i="1"/>
  <c r="BX364" i="1"/>
  <c r="BX316" i="1"/>
  <c r="BX292" i="1"/>
  <c r="BY292" i="1"/>
  <c r="BX313" i="1"/>
  <c r="BX285" i="1"/>
  <c r="BY285" i="1"/>
  <c r="BX304" i="1"/>
  <c r="BX282" i="1"/>
  <c r="BY282" i="1"/>
  <c r="BX240" i="1"/>
  <c r="BX171" i="1"/>
  <c r="BY171" i="1"/>
  <c r="BX258" i="1"/>
  <c r="BY258" i="1"/>
  <c r="BX272" i="1"/>
  <c r="BY272" i="1"/>
  <c r="BX179" i="1"/>
  <c r="BX173" i="1"/>
  <c r="BX133" i="1"/>
  <c r="BX83" i="1"/>
  <c r="BX391" i="1"/>
  <c r="BY391" i="1"/>
  <c r="BX59" i="1"/>
  <c r="BY59" i="1"/>
  <c r="BX150" i="1"/>
  <c r="BY150" i="1"/>
  <c r="BX226" i="1"/>
  <c r="BX346" i="1"/>
  <c r="BX357" i="1"/>
  <c r="BX350" i="1"/>
  <c r="BX351" i="1"/>
  <c r="BY351" i="1"/>
  <c r="BX315" i="1"/>
  <c r="BX301" i="1"/>
  <c r="BY301" i="1"/>
  <c r="BX238" i="1"/>
  <c r="BX306" i="1"/>
  <c r="BY306" i="1"/>
  <c r="BX233" i="1"/>
  <c r="BX239" i="1"/>
  <c r="BX200" i="1"/>
  <c r="BX141" i="1"/>
  <c r="BY141" i="1"/>
  <c r="BX222" i="1"/>
  <c r="BX187" i="1"/>
  <c r="BX235" i="1"/>
  <c r="BX250" i="1"/>
  <c r="BX116" i="1"/>
  <c r="BX230" i="1"/>
  <c r="BX262" i="1"/>
  <c r="BY262" i="1"/>
  <c r="BX207" i="1"/>
  <c r="BY207" i="1"/>
  <c r="BX215" i="1"/>
  <c r="BX264" i="1"/>
  <c r="BX137" i="1"/>
  <c r="BX115" i="1"/>
  <c r="BX110" i="1"/>
  <c r="BX169" i="1"/>
  <c r="BY169" i="1"/>
  <c r="BX113" i="1"/>
  <c r="BX105" i="1"/>
  <c r="BX237" i="1"/>
  <c r="BY237" i="1"/>
  <c r="BX122" i="1"/>
  <c r="BX88" i="1"/>
  <c r="BX98" i="1"/>
  <c r="BY98" i="1"/>
  <c r="BX38" i="1"/>
  <c r="BY38" i="1"/>
  <c r="BX95" i="1"/>
  <c r="BX61" i="1"/>
  <c r="BX90" i="1"/>
  <c r="BX84" i="1"/>
  <c r="BX30" i="1"/>
  <c r="BX14" i="1"/>
  <c r="BX25" i="1"/>
  <c r="BY25" i="1"/>
  <c r="BX11" i="1"/>
  <c r="BX6" i="1"/>
  <c r="BY6" i="1"/>
  <c r="BX89" i="1"/>
  <c r="BY89" i="1"/>
  <c r="BX96" i="1"/>
  <c r="BY96" i="1"/>
  <c r="BX195" i="1"/>
  <c r="BY195" i="1"/>
  <c r="BX360" i="1"/>
  <c r="BX317" i="1"/>
  <c r="BY317" i="1"/>
  <c r="BX349" i="1"/>
  <c r="BX325" i="1"/>
  <c r="BX271" i="1"/>
  <c r="BX118" i="1"/>
  <c r="BY118" i="1"/>
  <c r="BX248" i="1"/>
  <c r="BX333" i="1"/>
  <c r="BY333" i="1"/>
  <c r="BX220" i="1"/>
  <c r="BY220" i="1"/>
  <c r="BX246" i="1"/>
  <c r="BY246" i="1"/>
  <c r="BX165" i="1"/>
  <c r="BX130" i="1"/>
  <c r="BY130" i="1"/>
  <c r="BX158" i="1"/>
  <c r="BX144" i="1"/>
  <c r="BX78" i="1"/>
  <c r="BY78" i="1"/>
  <c r="BX75" i="1"/>
  <c r="BX73" i="1"/>
  <c r="BY73" i="1"/>
  <c r="BX91" i="1"/>
  <c r="BX55" i="1"/>
  <c r="BX10" i="1"/>
  <c r="BX27" i="1"/>
  <c r="BX254" i="1"/>
  <c r="BX223" i="1"/>
  <c r="BX163" i="1"/>
  <c r="BX124" i="1"/>
  <c r="BY124" i="1"/>
  <c r="BX108" i="1"/>
  <c r="BY108" i="1"/>
  <c r="BX151" i="1"/>
  <c r="BX109" i="1"/>
  <c r="BX57" i="1"/>
  <c r="BX64" i="1"/>
  <c r="BX23" i="1"/>
  <c r="BY23" i="1"/>
  <c r="BX8" i="1"/>
  <c r="BX390" i="1"/>
  <c r="BY390" i="1"/>
  <c r="BX192" i="1"/>
  <c r="BY192" i="1"/>
  <c r="BX363" i="1"/>
  <c r="BX359" i="1"/>
  <c r="BX324" i="1"/>
  <c r="BX298" i="1"/>
  <c r="BY298" i="1"/>
  <c r="BX331" i="1"/>
  <c r="BX299" i="1"/>
  <c r="BY299" i="1"/>
  <c r="BX274" i="1"/>
  <c r="BX251" i="1"/>
  <c r="BY251" i="1"/>
  <c r="BX219" i="1"/>
  <c r="BX180" i="1"/>
  <c r="BX188" i="1"/>
  <c r="BY188" i="1"/>
  <c r="BX185" i="1"/>
  <c r="BX80" i="1"/>
  <c r="BX166" i="1"/>
  <c r="BX174" i="1"/>
  <c r="BX114" i="1"/>
  <c r="BY114" i="1"/>
  <c r="BX82" i="1"/>
  <c r="BX202" i="1"/>
  <c r="BX58" i="1"/>
  <c r="BY58" i="1"/>
  <c r="BX71" i="1"/>
  <c r="BX50" i="1"/>
  <c r="BX48" i="1"/>
  <c r="BX13" i="1"/>
  <c r="BX389" i="1"/>
  <c r="BY389" i="1"/>
  <c r="BX374" i="1"/>
  <c r="BY374" i="1"/>
  <c r="BX267" i="1"/>
  <c r="BY267" i="1"/>
  <c r="BX366" i="1"/>
  <c r="BY366" i="1"/>
  <c r="BX356" i="1"/>
  <c r="BY356" i="1"/>
  <c r="BX352" i="1"/>
  <c r="BX362" i="1"/>
  <c r="BX320" i="1"/>
  <c r="BY320" i="1"/>
  <c r="BX336" i="1"/>
  <c r="BX314" i="1"/>
  <c r="BX295" i="1"/>
  <c r="BX279" i="1"/>
  <c r="BX297" i="1"/>
  <c r="BX276" i="1"/>
  <c r="BX277" i="1"/>
  <c r="BX232" i="1"/>
  <c r="BY232" i="1"/>
  <c r="BX296" i="1"/>
  <c r="BX266" i="1"/>
  <c r="BX227" i="1"/>
  <c r="BX121" i="1"/>
  <c r="BX249" i="1"/>
  <c r="BX234" i="1"/>
  <c r="BX170" i="1"/>
  <c r="BX196" i="1"/>
  <c r="BX164" i="1"/>
  <c r="BX159" i="1"/>
  <c r="BX140" i="1"/>
  <c r="BX201" i="1"/>
  <c r="BY201" i="1"/>
  <c r="BX119" i="1"/>
  <c r="BX153" i="1"/>
  <c r="BY153" i="1"/>
  <c r="BX194" i="1"/>
  <c r="BX181" i="1"/>
  <c r="BX162" i="1"/>
  <c r="BX49" i="1"/>
  <c r="BY49" i="1"/>
  <c r="BX139" i="1"/>
  <c r="BX79" i="1"/>
  <c r="BX65" i="1"/>
  <c r="BX34" i="1"/>
  <c r="BX131" i="1"/>
  <c r="BX126" i="1"/>
  <c r="BY126" i="1"/>
  <c r="BX36" i="1"/>
  <c r="BX41" i="1"/>
  <c r="BX31" i="1"/>
  <c r="BX29" i="1"/>
  <c r="BX24" i="1"/>
  <c r="BX22" i="1"/>
  <c r="BX138" i="1"/>
  <c r="BX252" i="1"/>
  <c r="BX278" i="1"/>
  <c r="BY278" i="1"/>
  <c r="BX197" i="1"/>
  <c r="BX125" i="1"/>
  <c r="BX136" i="1"/>
  <c r="BX221" i="1"/>
  <c r="BY221" i="1"/>
  <c r="BX92" i="1"/>
  <c r="BX56" i="1"/>
  <c r="BX216" i="1"/>
  <c r="BX35" i="1"/>
  <c r="BY35" i="1"/>
  <c r="BX387" i="1"/>
  <c r="BY387" i="1"/>
  <c r="BX268" i="1"/>
  <c r="BY268" i="1"/>
  <c r="BX327" i="1"/>
  <c r="BX345" i="1"/>
  <c r="BY345" i="1"/>
  <c r="BX329" i="1"/>
  <c r="BX332" i="1"/>
  <c r="BX355" i="1"/>
  <c r="BX354" i="1"/>
  <c r="BX303" i="1"/>
  <c r="BX269" i="1"/>
  <c r="BX247" i="1"/>
  <c r="BY247" i="1"/>
  <c r="BX259" i="1"/>
  <c r="BX288" i="1"/>
  <c r="BX291" i="1"/>
  <c r="BX311" i="1"/>
  <c r="BY311" i="1"/>
  <c r="BX307" i="1"/>
  <c r="BY307" i="1"/>
  <c r="BX168" i="1"/>
  <c r="BY168" i="1"/>
  <c r="BX86" i="1"/>
  <c r="BX199" i="1"/>
  <c r="BX208" i="1"/>
  <c r="BX190" i="1"/>
  <c r="BY190" i="1"/>
  <c r="BX229" i="1"/>
  <c r="BX51" i="1"/>
  <c r="BX167" i="1"/>
  <c r="BX106" i="1"/>
  <c r="BX177" i="1"/>
  <c r="BX228" i="1"/>
  <c r="BX112" i="1"/>
  <c r="BY112" i="1"/>
  <c r="BX161" i="1"/>
  <c r="BX143" i="1"/>
  <c r="BX81" i="1"/>
  <c r="BY81" i="1"/>
  <c r="BX111" i="1"/>
  <c r="BX85" i="1"/>
  <c r="BY85" i="1"/>
  <c r="BX76" i="1"/>
  <c r="BX60" i="1"/>
  <c r="BY60" i="1"/>
  <c r="BX134" i="1"/>
  <c r="BX74" i="1"/>
  <c r="BY74" i="1"/>
  <c r="BX107" i="1"/>
  <c r="BX32" i="1"/>
  <c r="BY32" i="1"/>
  <c r="BX26" i="1"/>
  <c r="BX72" i="1"/>
  <c r="BY72" i="1"/>
  <c r="BX20" i="1"/>
  <c r="BX19" i="1"/>
  <c r="BX15" i="1"/>
  <c r="BX70" i="1"/>
  <c r="BS367" i="1"/>
  <c r="BS53" i="1"/>
  <c r="BS325" i="1"/>
  <c r="BS208" i="1"/>
  <c r="BS147" i="1"/>
  <c r="BS36" i="1"/>
  <c r="BS30" i="1"/>
  <c r="BS346" i="1"/>
  <c r="BS318" i="1"/>
  <c r="BS309" i="1"/>
  <c r="BS176" i="1"/>
  <c r="BS182" i="1"/>
  <c r="BS20" i="1"/>
  <c r="BS43" i="1"/>
  <c r="BS27" i="1"/>
  <c r="BS19" i="1"/>
  <c r="BS4" i="1"/>
  <c r="BS129" i="1"/>
  <c r="BS2" i="1"/>
  <c r="BS33" i="1"/>
  <c r="BS55" i="1"/>
  <c r="BS14" i="1"/>
  <c r="BS42" i="1"/>
  <c r="BS15" i="1"/>
  <c r="BS48" i="1"/>
  <c r="BS181" i="1"/>
  <c r="BS10" i="1"/>
  <c r="BS224" i="1"/>
  <c r="BS18" i="1"/>
  <c r="BS210" i="1"/>
  <c r="BS77" i="1"/>
  <c r="BS8" i="1"/>
  <c r="BS185" i="1"/>
  <c r="BS39" i="1"/>
  <c r="BS12" i="1"/>
  <c r="BS133" i="1"/>
  <c r="BS236" i="1"/>
  <c r="BS107" i="1"/>
  <c r="BS204" i="1"/>
  <c r="BS336" i="1"/>
  <c r="BS327" i="1"/>
  <c r="BS24" i="1"/>
  <c r="BS234" i="1"/>
  <c r="BS173" i="1"/>
  <c r="BS342" i="1"/>
  <c r="BS186" i="1"/>
  <c r="BS355" i="1"/>
  <c r="BS158" i="1"/>
  <c r="BS323" i="1"/>
  <c r="BS7" i="1"/>
  <c r="BS62" i="1"/>
  <c r="BS122" i="1"/>
  <c r="BS223" i="1"/>
  <c r="BS343" i="1"/>
  <c r="BS352" i="1"/>
  <c r="BS280" i="1"/>
  <c r="BS360" i="1"/>
  <c r="BS13" i="1"/>
  <c r="BS52" i="1"/>
  <c r="BS84" i="1"/>
  <c r="BS50" i="1"/>
  <c r="BS22" i="1"/>
  <c r="BS314" i="1"/>
  <c r="BS260" i="1"/>
  <c r="BS178" i="1"/>
  <c r="BS21" i="1"/>
  <c r="BS106" i="1"/>
  <c r="BS9" i="1"/>
  <c r="BS331" i="1"/>
  <c r="BS87" i="1"/>
  <c r="BS357" i="1"/>
  <c r="BS148" i="1"/>
  <c r="BS101" i="1"/>
  <c r="BS214" i="1"/>
  <c r="BS310" i="1"/>
  <c r="BS304" i="1"/>
  <c r="BS70" i="1"/>
  <c r="BS80" i="1"/>
  <c r="BS231" i="1"/>
  <c r="BS105" i="1"/>
  <c r="BS189" i="1"/>
  <c r="BS315" i="1"/>
  <c r="BS92" i="1"/>
  <c r="BS86" i="1"/>
  <c r="BS215" i="1"/>
  <c r="BS254" i="1"/>
  <c r="BS291" i="1"/>
  <c r="BS252" i="1"/>
  <c r="BS235" i="1"/>
  <c r="BS111" i="1"/>
  <c r="BS248" i="1"/>
  <c r="BS156" i="1"/>
  <c r="BS69" i="1"/>
  <c r="BS116" i="1"/>
  <c r="BS226" i="1"/>
  <c r="BS5" i="1"/>
  <c r="BS26" i="1"/>
  <c r="BS166" i="1"/>
  <c r="BS154" i="1"/>
  <c r="BS120" i="1"/>
  <c r="BS41" i="1"/>
  <c r="BS75" i="1"/>
  <c r="BS164" i="1"/>
  <c r="BS199" i="1"/>
  <c r="BS353" i="1"/>
  <c r="BS170" i="1"/>
  <c r="BS332" i="1"/>
  <c r="BS146" i="1"/>
  <c r="BS271" i="1"/>
  <c r="BS361" i="1"/>
  <c r="BS241" i="1"/>
  <c r="BS363" i="1"/>
  <c r="BS95" i="1"/>
  <c r="BS93" i="1"/>
  <c r="BS334" i="1"/>
  <c r="BS51" i="1"/>
  <c r="BS137" i="1"/>
  <c r="BS222" i="1"/>
  <c r="BS350" i="1"/>
  <c r="BS54" i="1"/>
  <c r="BS198" i="1"/>
  <c r="BS240" i="1"/>
  <c r="BS11" i="1"/>
  <c r="BS66" i="1"/>
  <c r="BS174" i="1"/>
  <c r="BS61" i="1"/>
  <c r="BS131" i="1"/>
  <c r="BS326" i="1"/>
  <c r="BS99" i="1"/>
  <c r="BS140" i="1"/>
  <c r="BS230" i="1"/>
  <c r="BS354" i="1"/>
  <c r="BS17" i="1"/>
  <c r="BS45" i="1"/>
  <c r="BS340" i="1"/>
  <c r="BS219" i="1"/>
  <c r="BS256" i="1"/>
  <c r="BS161" i="1"/>
  <c r="BS338" i="1"/>
  <c r="BS238" i="1"/>
  <c r="BS202" i="1"/>
  <c r="BS110" i="1"/>
  <c r="BS29" i="1"/>
  <c r="BS31" i="1"/>
  <c r="BS82" i="1"/>
  <c r="BS143" i="1"/>
  <c r="BS197" i="1"/>
  <c r="BS132" i="1"/>
  <c r="BS91" i="1"/>
  <c r="BS34" i="1"/>
  <c r="BS113" i="1"/>
  <c r="BS257" i="1"/>
  <c r="BS104" i="1"/>
  <c r="BS145" i="1"/>
  <c r="BS211" i="1"/>
  <c r="BS115" i="1"/>
  <c r="BS183" i="1"/>
  <c r="BS136" i="1"/>
  <c r="BS196" i="1"/>
  <c r="BS212" i="1"/>
  <c r="BS312" i="1"/>
  <c r="BS322" i="1"/>
  <c r="BS56" i="1"/>
  <c r="BS134" i="1"/>
  <c r="BS359" i="1"/>
  <c r="BS288" i="1"/>
  <c r="BS162" i="1"/>
  <c r="BS249" i="1"/>
  <c r="BS283" i="1"/>
  <c r="BS179" i="1"/>
  <c r="BS279" i="1"/>
  <c r="BS319" i="1"/>
  <c r="BS277" i="1"/>
  <c r="BS227" i="1"/>
  <c r="BS167" i="1"/>
  <c r="BS200" i="1"/>
  <c r="BS263" i="1"/>
  <c r="BS302" i="1"/>
  <c r="BS349" i="1"/>
  <c r="BS300" i="1"/>
  <c r="BS324" i="1"/>
  <c r="BS284" i="1"/>
  <c r="BS40" i="1"/>
  <c r="BS228" i="1"/>
  <c r="BS308" i="1"/>
  <c r="BS229" i="1"/>
  <c r="BS290" i="1"/>
  <c r="BS216" i="1"/>
  <c r="BS109" i="1"/>
  <c r="BS203" i="1"/>
  <c r="BS265" i="1"/>
  <c r="BS264" i="1"/>
  <c r="BS142" i="1"/>
  <c r="BS97" i="1"/>
  <c r="BS313" i="1"/>
  <c r="BS76" i="1"/>
  <c r="BS152" i="1"/>
  <c r="BS157" i="1"/>
  <c r="BS64" i="1"/>
  <c r="BS295" i="1"/>
  <c r="BS71" i="1"/>
  <c r="BS194" i="1"/>
  <c r="BS316" i="1"/>
  <c r="BS253" i="1"/>
  <c r="BS294" i="1"/>
  <c r="BS364" i="1"/>
  <c r="BS180" i="1"/>
  <c r="BS233" i="1"/>
  <c r="BS139" i="1"/>
  <c r="BS177" i="1"/>
  <c r="BS163" i="1"/>
  <c r="BS250" i="1"/>
  <c r="BS151" i="1"/>
  <c r="BS79" i="1"/>
  <c r="BS165" i="1"/>
  <c r="BS100" i="1"/>
  <c r="BS144" i="1"/>
  <c r="BS193" i="1"/>
  <c r="BS239" i="1"/>
  <c r="BS119" i="1"/>
  <c r="BS187" i="1"/>
  <c r="BS125" i="1"/>
  <c r="BS159" i="1"/>
  <c r="BS149" i="1"/>
  <c r="BS275" i="1"/>
  <c r="BS83" i="1"/>
  <c r="BS269" i="1"/>
  <c r="BS138" i="1"/>
  <c r="BS305" i="1"/>
  <c r="BS242" i="1"/>
  <c r="BS88" i="1"/>
  <c r="BS172" i="1"/>
  <c r="BS270" i="1"/>
  <c r="BS362" i="1"/>
  <c r="BS65" i="1"/>
  <c r="BS121" i="1"/>
  <c r="BS297" i="1"/>
  <c r="BS46" i="1"/>
  <c r="BS329" i="1"/>
  <c r="BS276" i="1"/>
  <c r="BS296" i="1"/>
  <c r="BS37" i="1"/>
  <c r="BS90" i="1"/>
  <c r="BS117" i="1"/>
  <c r="BS67" i="1"/>
  <c r="BS103" i="1"/>
  <c r="BS57" i="1"/>
  <c r="BS259" i="1"/>
  <c r="BS289" i="1"/>
  <c r="BS209" i="1"/>
  <c r="BS261" i="1"/>
  <c r="BS303" i="1"/>
  <c r="BS274" i="1"/>
  <c r="BS243" i="1"/>
  <c r="BS337" i="1"/>
  <c r="BS266" i="1"/>
  <c r="BS287" i="1"/>
  <c r="BT303" i="1"/>
  <c r="BY303" i="1"/>
  <c r="BT117" i="1"/>
  <c r="BT121" i="1"/>
  <c r="BT146" i="1"/>
  <c r="BT208" i="1"/>
  <c r="BY208" i="1"/>
  <c r="BT253" i="1"/>
  <c r="BT300" i="1"/>
  <c r="BY300" i="1"/>
  <c r="BT132" i="1"/>
  <c r="BY132" i="1"/>
  <c r="BT120" i="1"/>
  <c r="BY120" i="1"/>
  <c r="BT86" i="1"/>
  <c r="BY86" i="1"/>
  <c r="BT133" i="1"/>
  <c r="BT259" i="1"/>
  <c r="BT149" i="1"/>
  <c r="BY149" i="1"/>
  <c r="BT295" i="1"/>
  <c r="BT200" i="1"/>
  <c r="BY200" i="1"/>
  <c r="BT212" i="1"/>
  <c r="BY212" i="1"/>
  <c r="BT219" i="1"/>
  <c r="BY219" i="1"/>
  <c r="BT54" i="1"/>
  <c r="BY54" i="1"/>
  <c r="BT5" i="1"/>
  <c r="BT148" i="1"/>
  <c r="BT158" i="1"/>
  <c r="BY158" i="1"/>
  <c r="BT346" i="1"/>
  <c r="BT337" i="1"/>
  <c r="BY337" i="1"/>
  <c r="BT57" i="1"/>
  <c r="BY57" i="1"/>
  <c r="BT329" i="1"/>
  <c r="BY329" i="1"/>
  <c r="BT88" i="1"/>
  <c r="BY88" i="1"/>
  <c r="BT159" i="1"/>
  <c r="BT165" i="1"/>
  <c r="BY165" i="1"/>
  <c r="BT180" i="1"/>
  <c r="BY180" i="1"/>
  <c r="BT64" i="1"/>
  <c r="BT265" i="1"/>
  <c r="BY265" i="1"/>
  <c r="BT40" i="1"/>
  <c r="BY40" i="1"/>
  <c r="BT167" i="1"/>
  <c r="BY167" i="1"/>
  <c r="BT162" i="1"/>
  <c r="BT196" i="1"/>
  <c r="BT113" i="1"/>
  <c r="BT29" i="1"/>
  <c r="BY29" i="1"/>
  <c r="BT340" i="1"/>
  <c r="BT131" i="1"/>
  <c r="BY131" i="1"/>
  <c r="BT350" i="1"/>
  <c r="BY350" i="1"/>
  <c r="BT241" i="1"/>
  <c r="BT164" i="1"/>
  <c r="BT226" i="1"/>
  <c r="BT291" i="1"/>
  <c r="BT231" i="1"/>
  <c r="BY231" i="1"/>
  <c r="BT357" i="1"/>
  <c r="BT314" i="1"/>
  <c r="BY314" i="1"/>
  <c r="BT352" i="1"/>
  <c r="BY352" i="1"/>
  <c r="BT355" i="1"/>
  <c r="BY355" i="1"/>
  <c r="BT204" i="1"/>
  <c r="BT77" i="1"/>
  <c r="BT42" i="1"/>
  <c r="BY42" i="1"/>
  <c r="BT27" i="1"/>
  <c r="BY27" i="1"/>
  <c r="BT30" i="1"/>
  <c r="BT250" i="1"/>
  <c r="BY250" i="1"/>
  <c r="BT319" i="1"/>
  <c r="BY319" i="1"/>
  <c r="BT238" i="1"/>
  <c r="BY238" i="1"/>
  <c r="BT51" i="1"/>
  <c r="BY51" i="1"/>
  <c r="BT9" i="1"/>
  <c r="BT224" i="1"/>
  <c r="BY224" i="1"/>
  <c r="BT276" i="1"/>
  <c r="BY276" i="1"/>
  <c r="BT100" i="1"/>
  <c r="BT264" i="1"/>
  <c r="BY264" i="1"/>
  <c r="BT249" i="1"/>
  <c r="BY249" i="1"/>
  <c r="BT31" i="1"/>
  <c r="BY31" i="1"/>
  <c r="BT363" i="1"/>
  <c r="BY363" i="1"/>
  <c r="BT252" i="1"/>
  <c r="BT260" i="1"/>
  <c r="BY260" i="1"/>
  <c r="BT336" i="1"/>
  <c r="BY336" i="1"/>
  <c r="BT19" i="1"/>
  <c r="BT243" i="1"/>
  <c r="BY243" i="1"/>
  <c r="BT103" i="1"/>
  <c r="BY103" i="1"/>
  <c r="BT46" i="1"/>
  <c r="BY46" i="1"/>
  <c r="BT242" i="1"/>
  <c r="BY242" i="1"/>
  <c r="BT125" i="1"/>
  <c r="BT79" i="1"/>
  <c r="BY79" i="1"/>
  <c r="BT364" i="1"/>
  <c r="BY364" i="1"/>
  <c r="BT157" i="1"/>
  <c r="BT203" i="1"/>
  <c r="BY203" i="1"/>
  <c r="BT284" i="1"/>
  <c r="BY284" i="1"/>
  <c r="BT227" i="1"/>
  <c r="BT288" i="1"/>
  <c r="BY288" i="1"/>
  <c r="BT136" i="1"/>
  <c r="BT34" i="1"/>
  <c r="BY34" i="1"/>
  <c r="BT110" i="1"/>
  <c r="BY110" i="1"/>
  <c r="BT45" i="1"/>
  <c r="BT61" i="1"/>
  <c r="BY61" i="1"/>
  <c r="BT222" i="1"/>
  <c r="BY222" i="1"/>
  <c r="BT361" i="1"/>
  <c r="BY361" i="1"/>
  <c r="BT75" i="1"/>
  <c r="BY75" i="1"/>
  <c r="BT116" i="1"/>
  <c r="BT254" i="1"/>
  <c r="BY254" i="1"/>
  <c r="BT80" i="1"/>
  <c r="BY80" i="1"/>
  <c r="BT87" i="1"/>
  <c r="BT22" i="1"/>
  <c r="BY22" i="1"/>
  <c r="BT343" i="1"/>
  <c r="BY343" i="1"/>
  <c r="BT186" i="1"/>
  <c r="BY186" i="1"/>
  <c r="BT107" i="1"/>
  <c r="BY107" i="1"/>
  <c r="BT210" i="1"/>
  <c r="BT14" i="1"/>
  <c r="BY14" i="1"/>
  <c r="BT43" i="1"/>
  <c r="BY43" i="1"/>
  <c r="BT36" i="1"/>
  <c r="BT173" i="1"/>
  <c r="BY173" i="1"/>
  <c r="BT266" i="1"/>
  <c r="BY266" i="1"/>
  <c r="BT172" i="1"/>
  <c r="BY172" i="1"/>
  <c r="BT233" i="1"/>
  <c r="BY233" i="1"/>
  <c r="BT228" i="1"/>
  <c r="BT257" i="1"/>
  <c r="BY257" i="1"/>
  <c r="BT326" i="1"/>
  <c r="BY326" i="1"/>
  <c r="BT199" i="1"/>
  <c r="BT105" i="1"/>
  <c r="BY105" i="1"/>
  <c r="BT280" i="1"/>
  <c r="BY280" i="1"/>
  <c r="BT8" i="1"/>
  <c r="BY8" i="1"/>
  <c r="BT15" i="1"/>
  <c r="BY15" i="1"/>
  <c r="BT274" i="1"/>
  <c r="BT67" i="1"/>
  <c r="BY67" i="1"/>
  <c r="BT297" i="1"/>
  <c r="BY297" i="1"/>
  <c r="BT305" i="1"/>
  <c r="BT187" i="1"/>
  <c r="BY187" i="1"/>
  <c r="BT151" i="1"/>
  <c r="BY151" i="1"/>
  <c r="BT294" i="1"/>
  <c r="BY294" i="1"/>
  <c r="BT152" i="1"/>
  <c r="BY152" i="1"/>
  <c r="BT109" i="1"/>
  <c r="BT324" i="1"/>
  <c r="BY324" i="1"/>
  <c r="BT277" i="1"/>
  <c r="BY277" i="1"/>
  <c r="BT359" i="1"/>
  <c r="BT183" i="1"/>
  <c r="BY183" i="1"/>
  <c r="BT91" i="1"/>
  <c r="BY91" i="1"/>
  <c r="BT202" i="1"/>
  <c r="BY202" i="1"/>
  <c r="BT17" i="1"/>
  <c r="BY17" i="1"/>
  <c r="BT174" i="1"/>
  <c r="BT137" i="1"/>
  <c r="BY137" i="1"/>
  <c r="BT271" i="1"/>
  <c r="BY271" i="1"/>
  <c r="BT41" i="1"/>
  <c r="BT69" i="1"/>
  <c r="BY69" i="1"/>
  <c r="BT215" i="1"/>
  <c r="BY215" i="1"/>
  <c r="BT70" i="1"/>
  <c r="BY70" i="1"/>
  <c r="BT331" i="1"/>
  <c r="BY331" i="1"/>
  <c r="BT50" i="1"/>
  <c r="BY50" i="1"/>
  <c r="BT223" i="1"/>
  <c r="BY223" i="1"/>
  <c r="BT342" i="1"/>
  <c r="BY342" i="1"/>
  <c r="BT236" i="1"/>
  <c r="BT18" i="1"/>
  <c r="BY18" i="1"/>
  <c r="BT55" i="1"/>
  <c r="BY55" i="1"/>
  <c r="BT20" i="1"/>
  <c r="BY20" i="1"/>
  <c r="BT147" i="1"/>
  <c r="BY147" i="1"/>
  <c r="BT349" i="1"/>
  <c r="BY349" i="1"/>
  <c r="BT279" i="1"/>
  <c r="BY279" i="1"/>
  <c r="BT56" i="1"/>
  <c r="BY56" i="1"/>
  <c r="BT211" i="1"/>
  <c r="BT197" i="1"/>
  <c r="BY197" i="1"/>
  <c r="BT338" i="1"/>
  <c r="BY338" i="1"/>
  <c r="BT230" i="1"/>
  <c r="BY230" i="1"/>
  <c r="BT11" i="1"/>
  <c r="BY11" i="1"/>
  <c r="BT334" i="1"/>
  <c r="BT332" i="1"/>
  <c r="BY332" i="1"/>
  <c r="BT154" i="1"/>
  <c r="BY154" i="1"/>
  <c r="BT248" i="1"/>
  <c r="BT92" i="1"/>
  <c r="BY92" i="1"/>
  <c r="BT310" i="1"/>
  <c r="BY310" i="1"/>
  <c r="BT106" i="1"/>
  <c r="BY106" i="1"/>
  <c r="BT52" i="1"/>
  <c r="BY52" i="1"/>
  <c r="BT62" i="1"/>
  <c r="BT234" i="1"/>
  <c r="BY234" i="1"/>
  <c r="BT12" i="1"/>
  <c r="BY12" i="1"/>
  <c r="BT10" i="1"/>
  <c r="BT2" i="1"/>
  <c r="BY2" i="1"/>
  <c r="BT176" i="1"/>
  <c r="BY176" i="1"/>
  <c r="BT325" i="1"/>
  <c r="BY325" i="1"/>
  <c r="BT119" i="1"/>
  <c r="BY119" i="1"/>
  <c r="BT76" i="1"/>
  <c r="BY76" i="1"/>
  <c r="BT115" i="1"/>
  <c r="BY115" i="1"/>
  <c r="BT354" i="1"/>
  <c r="BY354" i="1"/>
  <c r="BT304" i="1"/>
  <c r="BT122" i="1"/>
  <c r="BY122" i="1"/>
  <c r="BT182" i="1"/>
  <c r="BY182" i="1"/>
  <c r="BT261" i="1"/>
  <c r="BY261" i="1"/>
  <c r="BT90" i="1"/>
  <c r="BY90" i="1"/>
  <c r="BT65" i="1"/>
  <c r="BT269" i="1"/>
  <c r="BY269" i="1"/>
  <c r="BT239" i="1"/>
  <c r="BY239" i="1"/>
  <c r="BT163" i="1"/>
  <c r="BY163" i="1"/>
  <c r="BT316" i="1"/>
  <c r="BY316" i="1"/>
  <c r="BT313" i="1"/>
  <c r="BY313" i="1"/>
  <c r="BT290" i="1"/>
  <c r="BY290" i="1"/>
  <c r="BT209" i="1"/>
  <c r="BY209" i="1"/>
  <c r="BT37" i="1"/>
  <c r="BY37" i="1"/>
  <c r="BT362" i="1"/>
  <c r="BY362" i="1"/>
  <c r="BT83" i="1"/>
  <c r="BY83" i="1"/>
  <c r="BT193" i="1"/>
  <c r="BT177" i="1"/>
  <c r="BY177" i="1"/>
  <c r="BT194" i="1"/>
  <c r="BY194" i="1"/>
  <c r="BT97" i="1"/>
  <c r="BY97" i="1"/>
  <c r="BT229" i="1"/>
  <c r="BY229" i="1"/>
  <c r="BT302" i="1"/>
  <c r="BY302" i="1"/>
  <c r="BT179" i="1"/>
  <c r="BY179" i="1"/>
  <c r="BT322" i="1"/>
  <c r="BY322" i="1"/>
  <c r="BT145" i="1"/>
  <c r="BY145" i="1"/>
  <c r="BT143" i="1"/>
  <c r="BY143" i="1"/>
  <c r="BT161" i="1"/>
  <c r="BY161" i="1"/>
  <c r="BT140" i="1"/>
  <c r="BY140" i="1"/>
  <c r="BT240" i="1"/>
  <c r="BY240" i="1"/>
  <c r="BT93" i="1"/>
  <c r="BY93" i="1"/>
  <c r="BT170" i="1"/>
  <c r="BY170" i="1"/>
  <c r="BT166" i="1"/>
  <c r="BY166" i="1"/>
  <c r="BT111" i="1"/>
  <c r="BY111" i="1"/>
  <c r="BT315" i="1"/>
  <c r="BY315" i="1"/>
  <c r="BT214" i="1"/>
  <c r="BY214" i="1"/>
  <c r="BT21" i="1"/>
  <c r="BY21" i="1"/>
  <c r="BT13" i="1"/>
  <c r="BY13" i="1"/>
  <c r="BT7" i="1"/>
  <c r="BY7" i="1"/>
  <c r="BT24" i="1"/>
  <c r="BY24" i="1"/>
  <c r="BT39" i="1"/>
  <c r="BY39" i="1"/>
  <c r="BT181" i="1"/>
  <c r="BY181" i="1"/>
  <c r="BT129" i="1"/>
  <c r="BY129" i="1"/>
  <c r="BT309" i="1"/>
  <c r="BY309" i="1"/>
  <c r="BT53" i="1"/>
  <c r="BY53" i="1"/>
  <c r="BT138" i="1"/>
  <c r="BY138" i="1"/>
  <c r="BT216" i="1"/>
  <c r="BY216" i="1"/>
  <c r="BT134" i="1"/>
  <c r="BY134" i="1"/>
  <c r="BT66" i="1"/>
  <c r="BY66" i="1"/>
  <c r="BT156" i="1"/>
  <c r="BY156" i="1"/>
  <c r="BT84" i="1"/>
  <c r="BY84" i="1"/>
  <c r="BT33" i="1"/>
  <c r="BY33" i="1"/>
  <c r="BT287" i="1"/>
  <c r="BY287" i="1"/>
  <c r="BT289" i="1"/>
  <c r="BY289" i="1"/>
  <c r="BT296" i="1"/>
  <c r="BY296" i="1"/>
  <c r="BT270" i="1"/>
  <c r="BY270" i="1"/>
  <c r="BT275" i="1"/>
  <c r="BY275" i="1"/>
  <c r="BT144" i="1"/>
  <c r="BY144" i="1"/>
  <c r="BT139" i="1"/>
  <c r="BY139" i="1"/>
  <c r="BT71" i="1"/>
  <c r="BY71" i="1"/>
  <c r="BT142" i="1"/>
  <c r="BY142" i="1"/>
  <c r="BT308" i="1"/>
  <c r="BY308" i="1"/>
  <c r="BT263" i="1"/>
  <c r="BY263" i="1"/>
  <c r="BT283" i="1"/>
  <c r="BY283" i="1"/>
  <c r="BT312" i="1"/>
  <c r="BY312" i="1"/>
  <c r="BT104" i="1"/>
  <c r="BY104" i="1"/>
  <c r="BT82" i="1"/>
  <c r="BY82" i="1"/>
  <c r="BT256" i="1"/>
  <c r="BY256" i="1"/>
  <c r="BT99" i="1"/>
  <c r="BY99" i="1"/>
  <c r="BT198" i="1"/>
  <c r="BY198" i="1"/>
  <c r="BT95" i="1"/>
  <c r="BY95" i="1"/>
  <c r="BT353" i="1"/>
  <c r="BY353" i="1"/>
  <c r="BT26" i="1"/>
  <c r="BY26" i="1"/>
  <c r="BT235" i="1"/>
  <c r="BY235" i="1"/>
  <c r="BT189" i="1"/>
  <c r="BY189" i="1"/>
  <c r="BT101" i="1"/>
  <c r="BY101" i="1"/>
  <c r="BT178" i="1"/>
  <c r="BY178" i="1"/>
  <c r="BT360" i="1"/>
  <c r="BY360" i="1"/>
  <c r="BT323" i="1"/>
  <c r="BY323" i="1"/>
  <c r="BT327" i="1"/>
  <c r="BY327" i="1"/>
  <c r="BT185" i="1"/>
  <c r="BY185" i="1"/>
  <c r="BT48" i="1"/>
  <c r="BY48" i="1"/>
  <c r="BT4" i="1"/>
  <c r="BY4" i="1"/>
  <c r="BT318" i="1"/>
  <c r="BY318" i="1"/>
  <c r="BT367" i="1"/>
  <c r="BY367" i="1"/>
  <c r="BT3" i="1"/>
  <c r="BY3" i="1"/>
  <c r="BY5" i="1"/>
  <c r="BY274" i="1"/>
  <c r="BY64" i="1"/>
  <c r="BY162" i="1"/>
  <c r="BY196" i="1"/>
  <c r="BY211" i="1"/>
  <c r="BY113" i="1"/>
  <c r="BY340" i="1"/>
  <c r="BY334" i="1"/>
  <c r="BY241" i="1"/>
  <c r="BY164" i="1"/>
  <c r="BY226" i="1"/>
  <c r="BY248" i="1"/>
  <c r="BY291" i="1"/>
  <c r="BY357" i="1"/>
  <c r="BY62" i="1"/>
  <c r="BY204" i="1"/>
  <c r="BY77" i="1"/>
  <c r="BY10" i="1"/>
  <c r="BY346" i="1"/>
  <c r="BY305" i="1"/>
  <c r="BY65" i="1"/>
  <c r="BY159" i="1"/>
  <c r="BY125" i="1"/>
  <c r="BY193" i="1"/>
  <c r="BY157" i="1"/>
  <c r="BY227" i="1"/>
  <c r="BY136" i="1"/>
  <c r="BY45" i="1"/>
  <c r="BY116" i="1"/>
  <c r="BY87" i="1"/>
  <c r="BY210" i="1"/>
  <c r="BY30" i="1"/>
  <c r="BY174" i="1"/>
  <c r="BY41" i="1"/>
  <c r="BY236" i="1"/>
  <c r="BY36" i="1"/>
  <c r="BY109" i="1"/>
  <c r="BY359" i="1"/>
  <c r="BY259" i="1"/>
  <c r="BY117" i="1"/>
  <c r="BY121" i="1"/>
  <c r="BY100" i="1"/>
  <c r="BY253" i="1"/>
  <c r="BY295" i="1"/>
  <c r="BY228" i="1"/>
  <c r="BY146" i="1"/>
  <c r="BY199" i="1"/>
  <c r="BY252" i="1"/>
  <c r="BY304" i="1"/>
  <c r="BY148" i="1"/>
  <c r="BY9" i="1"/>
  <c r="BY133" i="1"/>
  <c r="BY19" i="1"/>
  <c r="M8" i="1"/>
  <c r="M7" i="1"/>
  <c r="M5" i="1"/>
  <c r="M6" i="1"/>
  <c r="M10" i="1"/>
  <c r="M4" i="1"/>
  <c r="M19" i="1"/>
  <c r="M12" i="1"/>
  <c r="M15" i="1"/>
  <c r="M20" i="1"/>
  <c r="M23" i="1"/>
  <c r="M33" i="1"/>
  <c r="M9" i="1"/>
  <c r="M29" i="1"/>
  <c r="M47" i="1"/>
  <c r="M27" i="1"/>
  <c r="M35" i="1"/>
  <c r="M56" i="1"/>
  <c r="M48" i="1"/>
  <c r="M31" i="1"/>
  <c r="M18" i="1"/>
  <c r="M37" i="1"/>
  <c r="M42" i="1"/>
  <c r="M32" i="1"/>
  <c r="M2" i="1"/>
  <c r="M14" i="1"/>
  <c r="M70" i="1"/>
  <c r="M40" i="1"/>
  <c r="M43" i="1"/>
  <c r="M24" i="1"/>
  <c r="M53" i="1"/>
  <c r="M82" i="1"/>
  <c r="M25" i="1"/>
  <c r="M65" i="1"/>
  <c r="M39" i="1"/>
  <c r="M38" i="1"/>
  <c r="M16" i="1"/>
  <c r="M54" i="1"/>
  <c r="M55" i="1"/>
  <c r="M62" i="1"/>
  <c r="M26" i="1"/>
  <c r="M134" i="1"/>
  <c r="M46" i="1"/>
  <c r="M41" i="1"/>
  <c r="M90" i="1"/>
  <c r="M107" i="1"/>
  <c r="M30" i="1"/>
  <c r="M72" i="1"/>
  <c r="M138" i="1"/>
  <c r="M181" i="1"/>
  <c r="M77" i="1"/>
  <c r="M81" i="1"/>
  <c r="M36" i="1"/>
  <c r="M112" i="1"/>
  <c r="M91" i="1"/>
  <c r="M67" i="1"/>
  <c r="M135" i="1"/>
  <c r="M110" i="1"/>
  <c r="M154" i="1"/>
  <c r="M63" i="1"/>
  <c r="M34" i="1"/>
  <c r="M103" i="1"/>
  <c r="M95" i="1"/>
  <c r="M117" i="1"/>
  <c r="M92" i="1"/>
  <c r="M132" i="1"/>
  <c r="M105" i="1"/>
  <c r="M57" i="1"/>
  <c r="M126" i="1"/>
  <c r="M104" i="1"/>
  <c r="M75" i="1"/>
  <c r="M60" i="1"/>
  <c r="M146" i="1"/>
  <c r="M100" i="1"/>
  <c r="M111" i="1"/>
  <c r="M122" i="1"/>
  <c r="M69" i="1"/>
  <c r="M175" i="1"/>
  <c r="M80" i="1"/>
  <c r="M113" i="1"/>
  <c r="M139" i="1"/>
  <c r="M162" i="1"/>
  <c r="M153" i="1"/>
  <c r="M166" i="1"/>
  <c r="M93" i="1"/>
  <c r="M109" i="1"/>
  <c r="M237" i="1"/>
  <c r="M184" i="1"/>
  <c r="M73" i="1"/>
  <c r="M68" i="1"/>
  <c r="M129" i="1"/>
  <c r="M133" i="1"/>
  <c r="M127" i="1"/>
  <c r="M200" i="1"/>
  <c r="M114" i="1"/>
  <c r="M125" i="1"/>
  <c r="M236" i="1"/>
  <c r="M211" i="1"/>
  <c r="M143" i="1"/>
  <c r="M159" i="1"/>
  <c r="M88" i="1"/>
  <c r="M79" i="1"/>
  <c r="M120" i="1"/>
  <c r="M197" i="1"/>
  <c r="M221" i="1"/>
  <c r="M151" i="1"/>
  <c r="M218" i="1"/>
  <c r="M217" i="1"/>
  <c r="M156" i="1"/>
  <c r="M169" i="1"/>
  <c r="M176" i="1"/>
  <c r="M180" i="1"/>
  <c r="M183" i="1"/>
  <c r="M83" i="1"/>
  <c r="M78" i="1"/>
  <c r="M96" i="1"/>
  <c r="M121" i="1"/>
  <c r="M108" i="1"/>
  <c r="M142" i="1"/>
  <c r="M177" i="1"/>
  <c r="M149" i="1"/>
  <c r="M115" i="1"/>
  <c r="M212" i="1"/>
  <c r="M179" i="1"/>
  <c r="M144" i="1"/>
  <c r="M234" i="1"/>
  <c r="M136" i="1"/>
  <c r="M147" i="1"/>
  <c r="M196" i="1"/>
  <c r="M206" i="1"/>
  <c r="M228" i="1"/>
  <c r="M215" i="1"/>
  <c r="M163" i="1"/>
  <c r="M210" i="1"/>
  <c r="M186" i="1"/>
  <c r="M165" i="1"/>
  <c r="M249" i="1"/>
  <c r="M137" i="1"/>
  <c r="M258" i="1"/>
  <c r="M319" i="1"/>
  <c r="M130" i="1"/>
  <c r="M173" i="1"/>
  <c r="M123" i="1"/>
  <c r="M171" i="1"/>
  <c r="M209" i="1"/>
  <c r="M231" i="1"/>
  <c r="M89" i="1"/>
  <c r="M193" i="1"/>
  <c r="M189" i="1"/>
  <c r="M185" i="1"/>
  <c r="M97" i="1"/>
  <c r="M167" i="1"/>
  <c r="M145" i="1"/>
  <c r="M164" i="1"/>
  <c r="M257" i="1"/>
  <c r="M254" i="1"/>
  <c r="M158" i="1"/>
  <c r="M86" i="1"/>
  <c r="M289" i="1"/>
  <c r="M172" i="1"/>
  <c r="M272" i="1"/>
  <c r="M128" i="1"/>
  <c r="M251" i="1"/>
  <c r="M155" i="1"/>
  <c r="M220" i="1"/>
  <c r="M250" i="1"/>
  <c r="M275" i="1"/>
  <c r="M283" i="1"/>
  <c r="M245" i="1"/>
  <c r="M288" i="1"/>
  <c r="M229" i="1"/>
  <c r="M262" i="1"/>
  <c r="M205" i="1"/>
  <c r="M190" i="1"/>
  <c r="M264" i="1"/>
  <c r="M188" i="1"/>
  <c r="M291" i="1"/>
  <c r="M203" i="1"/>
  <c r="M141" i="1"/>
  <c r="M279" i="1"/>
  <c r="M204" i="1"/>
  <c r="M252" i="1"/>
  <c r="M170" i="1"/>
  <c r="M168" i="1"/>
  <c r="M286" i="1"/>
  <c r="M198" i="1"/>
  <c r="M191" i="1"/>
  <c r="M242" i="1"/>
  <c r="M282" i="1"/>
  <c r="M116" i="1"/>
  <c r="M307" i="1"/>
  <c r="M233" i="1"/>
  <c r="M208" i="1"/>
  <c r="M293" i="1"/>
  <c r="M199" i="1"/>
  <c r="M51" i="1"/>
  <c r="M297" i="1"/>
  <c r="M119" i="1"/>
  <c r="M240" i="1"/>
  <c r="M259" i="1"/>
  <c r="M118" i="1"/>
  <c r="M235" i="1"/>
  <c r="M296" i="1"/>
  <c r="M223" i="1"/>
  <c r="M302" i="1"/>
  <c r="M246" i="1"/>
  <c r="M261" i="1"/>
  <c r="M274" i="1"/>
  <c r="M265" i="1"/>
  <c r="M182" i="1"/>
  <c r="M232" i="1"/>
  <c r="M315" i="1"/>
  <c r="M277" i="1"/>
  <c r="M216" i="1"/>
  <c r="M241" i="1"/>
  <c r="M298" i="1"/>
  <c r="M224" i="1"/>
  <c r="M325" i="1"/>
  <c r="M227" i="1"/>
  <c r="M255" i="1"/>
  <c r="M187" i="1"/>
  <c r="M263" i="1"/>
  <c r="M276" i="1"/>
  <c r="M299" i="1"/>
  <c r="M280" i="1"/>
  <c r="M225" i="1"/>
  <c r="M266" i="1"/>
  <c r="M312" i="1"/>
  <c r="M247" i="1"/>
  <c r="M248" i="1"/>
  <c r="M284" i="1"/>
  <c r="M269" i="1"/>
  <c r="M222" i="1"/>
  <c r="M270" i="1"/>
  <c r="M334" i="1"/>
  <c r="M320" i="1"/>
  <c r="M243" i="1"/>
  <c r="M239" i="1"/>
  <c r="M305" i="1"/>
  <c r="M328" i="1"/>
  <c r="M308" i="1"/>
  <c r="M336" i="1"/>
  <c r="M359" i="1"/>
  <c r="M349" i="1"/>
  <c r="M318" i="1"/>
  <c r="M303" i="1"/>
  <c r="M322" i="1"/>
  <c r="M271" i="1"/>
  <c r="M348" i="1"/>
  <c r="M306" i="1"/>
  <c r="M300" i="1"/>
  <c r="M244" i="1"/>
  <c r="M309" i="1"/>
  <c r="M352" i="1"/>
  <c r="M292" i="1"/>
  <c r="M290" i="1"/>
  <c r="M344" i="1"/>
  <c r="M342" i="1"/>
  <c r="M313" i="1"/>
  <c r="M321" i="1"/>
  <c r="M343" i="1"/>
  <c r="M332" i="1"/>
  <c r="M330" i="1"/>
  <c r="M301" i="1"/>
  <c r="M317" i="1"/>
  <c r="M287" i="1"/>
  <c r="M329" i="1"/>
  <c r="M339" i="1"/>
  <c r="M361" i="1"/>
  <c r="M346" i="1"/>
  <c r="M324" i="1"/>
  <c r="M355" i="1"/>
  <c r="M362" i="1"/>
  <c r="M345" i="1"/>
  <c r="M350" i="1"/>
  <c r="M353" i="1"/>
  <c r="M358" i="1"/>
  <c r="M337" i="1"/>
  <c r="M335" i="1"/>
  <c r="M347" i="1"/>
  <c r="M356" i="1"/>
  <c r="M363" i="1"/>
  <c r="M365" i="1"/>
  <c r="M385" i="1"/>
  <c r="M367" i="1"/>
  <c r="M379" i="1"/>
  <c r="M44" i="1"/>
  <c r="M327" i="1"/>
  <c r="M195" i="1"/>
  <c r="M94" i="1"/>
  <c r="M377" i="1"/>
  <c r="M268" i="1"/>
  <c r="M369" i="1"/>
  <c r="M150" i="1"/>
  <c r="M372" i="1"/>
  <c r="M226" i="1"/>
  <c r="M373" i="1"/>
  <c r="M380" i="1"/>
  <c r="M383" i="1"/>
  <c r="M160" i="1"/>
  <c r="M192" i="1"/>
  <c r="M376" i="1"/>
  <c r="M323" i="1"/>
  <c r="M341" i="1"/>
  <c r="M273" i="1"/>
  <c r="M374" i="1"/>
  <c r="M360" i="1"/>
  <c r="M381" i="1"/>
  <c r="M267" i="1"/>
  <c r="M384" i="1"/>
  <c r="M378" i="1"/>
  <c r="M370" i="1"/>
  <c r="M375" i="1"/>
  <c r="M371" i="1"/>
  <c r="M382" i="1"/>
  <c r="M368" i="1"/>
  <c r="M366" i="1"/>
  <c r="M3" i="1"/>
  <c r="AM366" i="1"/>
  <c r="AM281" i="1"/>
  <c r="AM368" i="1"/>
  <c r="AM382" i="1"/>
  <c r="AM371" i="1"/>
  <c r="AM375" i="1"/>
  <c r="AM370" i="1"/>
  <c r="AM378" i="1"/>
  <c r="AM384" i="1"/>
  <c r="AM267" i="1"/>
  <c r="AM381" i="1"/>
  <c r="AM360" i="1"/>
  <c r="AM374" i="1"/>
  <c r="AM273" i="1"/>
  <c r="AM341" i="1"/>
  <c r="AM323" i="1"/>
  <c r="AM376" i="1"/>
  <c r="AM192" i="1"/>
  <c r="AM160" i="1"/>
  <c r="AM383" i="1"/>
  <c r="AM380" i="1"/>
  <c r="AM373" i="1"/>
  <c r="AM226" i="1"/>
  <c r="AM372" i="1"/>
  <c r="AM150" i="1"/>
  <c r="AM369" i="1"/>
  <c r="AM268" i="1"/>
  <c r="AM377" i="1"/>
  <c r="AM94" i="1"/>
  <c r="AM195" i="1"/>
  <c r="AM87" i="1"/>
  <c r="AM327" i="1"/>
  <c r="AM44" i="1"/>
  <c r="AM379" i="1"/>
  <c r="AM367" i="1"/>
  <c r="AM385" i="1"/>
  <c r="AM365" i="1"/>
  <c r="AM363" i="1"/>
  <c r="AM356" i="1"/>
  <c r="AM335" i="1"/>
  <c r="AM353" i="1"/>
  <c r="AM358" i="1"/>
  <c r="AM347" i="1"/>
  <c r="AM337" i="1"/>
  <c r="AM357" i="1"/>
  <c r="AM350" i="1"/>
  <c r="AM364" i="1"/>
  <c r="AM355" i="1"/>
  <c r="AM345" i="1"/>
  <c r="AM338" i="1"/>
  <c r="AM361" i="1"/>
  <c r="AM244" i="1"/>
  <c r="AM324" i="1"/>
  <c r="AM362" i="1"/>
  <c r="AM346" i="1"/>
  <c r="AM339" i="1"/>
  <c r="AM330" i="1"/>
  <c r="AM316" i="1"/>
  <c r="AM317" i="1"/>
  <c r="AM351" i="1"/>
  <c r="AM313" i="1"/>
  <c r="AM287" i="1"/>
  <c r="AM329" i="1"/>
  <c r="AM343" i="1"/>
  <c r="AM342" i="1"/>
  <c r="AM290" i="1"/>
  <c r="AM238" i="1"/>
  <c r="AM321" i="1"/>
  <c r="AM332" i="1"/>
  <c r="AM344" i="1"/>
  <c r="AM301" i="1"/>
  <c r="AM284" i="1"/>
  <c r="AM309" i="1"/>
  <c r="AM292" i="1"/>
  <c r="AM294" i="1"/>
  <c r="AM352" i="1"/>
  <c r="AM306" i="1"/>
  <c r="AM359" i="1"/>
  <c r="AM336" i="1"/>
  <c r="AM348" i="1"/>
  <c r="AM304" i="1"/>
  <c r="AM318" i="1"/>
  <c r="AM271" i="1"/>
  <c r="AM300" i="1"/>
  <c r="AM308" i="1"/>
  <c r="AM222" i="1"/>
  <c r="AM227" i="1"/>
  <c r="AM269" i="1"/>
  <c r="AM349" i="1"/>
  <c r="AM305" i="1"/>
  <c r="AM295" i="1"/>
  <c r="AM303" i="1"/>
  <c r="AM320" i="1"/>
  <c r="AM322" i="1"/>
  <c r="AM239" i="1"/>
  <c r="AM243" i="1"/>
  <c r="AM328" i="1"/>
  <c r="AM225" i="1"/>
  <c r="AM276" i="1"/>
  <c r="AM280" i="1"/>
  <c r="AM312" i="1"/>
  <c r="AM270" i="1"/>
  <c r="AM340" i="1"/>
  <c r="AM216" i="1"/>
  <c r="AM298" i="1"/>
  <c r="AM334" i="1"/>
  <c r="AM299" i="1"/>
  <c r="AM255" i="1"/>
  <c r="AM266" i="1"/>
  <c r="AM248" i="1"/>
  <c r="AM187" i="1"/>
  <c r="AM232" i="1"/>
  <c r="AM263" i="1"/>
  <c r="AM247" i="1"/>
  <c r="AM285" i="1"/>
  <c r="AM240" i="1"/>
  <c r="AM199" i="1"/>
  <c r="AM224" i="1"/>
  <c r="AM223" i="1"/>
  <c r="AM182" i="1"/>
  <c r="AM293" i="1"/>
  <c r="AM261" i="1"/>
  <c r="AM315" i="1"/>
  <c r="AM314" i="1"/>
  <c r="AM282" i="1"/>
  <c r="AM253" i="1"/>
  <c r="AM118" i="1"/>
  <c r="AM277" i="1"/>
  <c r="AM325" i="1"/>
  <c r="AM241" i="1"/>
  <c r="AM310" i="1"/>
  <c r="AM205" i="1"/>
  <c r="AM265" i="1"/>
  <c r="AM302" i="1"/>
  <c r="AM141" i="1"/>
  <c r="AM51" i="1"/>
  <c r="AM256" i="1"/>
  <c r="AM208" i="1"/>
  <c r="AM354" i="1"/>
  <c r="AM274" i="1"/>
  <c r="AM286" i="1"/>
  <c r="AM246" i="1"/>
  <c r="AM296" i="1"/>
  <c r="AM119" i="1"/>
  <c r="AM214" i="1"/>
  <c r="AM170" i="1"/>
  <c r="AM219" i="1"/>
  <c r="AM191" i="1"/>
  <c r="AM259" i="1"/>
  <c r="AM331" i="1"/>
  <c r="AM260" i="1"/>
  <c r="AM190" i="1"/>
  <c r="AM242" i="1"/>
  <c r="AM198" i="1"/>
  <c r="AM297" i="1"/>
  <c r="AM203" i="1"/>
  <c r="AM333" i="1"/>
  <c r="AM307" i="1"/>
  <c r="AM252" i="1"/>
  <c r="AM235" i="1"/>
  <c r="AM204" i="1"/>
  <c r="AM311" i="1"/>
  <c r="AM168" i="1"/>
  <c r="AM233" i="1"/>
  <c r="AM116" i="1"/>
  <c r="AM326" i="1"/>
  <c r="AM262" i="1"/>
  <c r="AM188" i="1"/>
  <c r="AM220" i="1"/>
  <c r="AM272" i="1"/>
  <c r="AM128" i="1"/>
  <c r="AM178" i="1"/>
  <c r="AM250" i="1"/>
  <c r="AM86" i="1"/>
  <c r="AM229" i="1"/>
  <c r="AM279" i="1"/>
  <c r="AM264" i="1"/>
  <c r="AM123" i="1"/>
  <c r="AM172" i="1"/>
  <c r="AM245" i="1"/>
  <c r="AM251" i="1"/>
  <c r="AM106" i="1"/>
  <c r="AM291" i="1"/>
  <c r="AM288" i="1"/>
  <c r="AM231" i="1"/>
  <c r="AM275" i="1"/>
  <c r="AM257" i="1"/>
  <c r="AM185" i="1"/>
  <c r="AM283" i="1"/>
  <c r="AM155" i="1"/>
  <c r="AM167" i="1"/>
  <c r="AM164" i="1"/>
  <c r="AM145" i="1"/>
  <c r="AM209" i="1"/>
  <c r="AM207" i="1"/>
  <c r="AM201" i="1"/>
  <c r="AM171" i="1"/>
  <c r="AM97" i="1"/>
  <c r="AM130" i="1"/>
  <c r="AM158" i="1"/>
  <c r="AM254" i="1"/>
  <c r="AM193" i="1"/>
  <c r="AM173" i="1"/>
  <c r="AM319" i="1"/>
  <c r="AM179" i="1"/>
  <c r="AM249" i="1"/>
  <c r="AM189" i="1"/>
  <c r="AM101" i="1"/>
  <c r="AM289" i="1"/>
  <c r="AM163" i="1"/>
  <c r="AM210" i="1"/>
  <c r="AM228" i="1"/>
  <c r="AM147" i="1"/>
  <c r="AM213" i="1"/>
  <c r="AM137" i="1"/>
  <c r="AM186" i="1"/>
  <c r="AM165" i="1"/>
  <c r="AM96" i="1"/>
  <c r="AM215" i="1"/>
  <c r="AM161" i="1"/>
  <c r="AM278" i="1"/>
  <c r="AM89" i="1"/>
  <c r="AM149" i="1"/>
  <c r="AM258" i="1"/>
  <c r="AM230" i="1"/>
  <c r="AM144" i="1"/>
  <c r="AM142" i="1"/>
  <c r="AM206" i="1"/>
  <c r="AM140" i="1"/>
  <c r="AM212" i="1"/>
  <c r="AM196" i="1"/>
  <c r="AM148" i="1"/>
  <c r="AM177" i="1"/>
  <c r="AM234" i="1"/>
  <c r="AM121" i="1"/>
  <c r="AM200" i="1"/>
  <c r="AM115" i="1"/>
  <c r="AM108" i="1"/>
  <c r="AM83" i="1"/>
  <c r="AM151" i="1"/>
  <c r="AM217" i="1"/>
  <c r="AM136" i="1"/>
  <c r="AM236" i="1"/>
  <c r="AM78" i="1"/>
  <c r="AM88" i="1"/>
  <c r="AM183" i="1"/>
  <c r="AM159" i="1"/>
  <c r="AM120" i="1"/>
  <c r="AM124" i="1"/>
  <c r="AM156" i="1"/>
  <c r="AM79" i="1"/>
  <c r="AM194" i="1"/>
  <c r="AM127" i="1"/>
  <c r="AM180" i="1"/>
  <c r="AM143" i="1"/>
  <c r="AM211" i="1"/>
  <c r="AM218" i="1"/>
  <c r="AM169" i="1"/>
  <c r="AM197" i="1"/>
  <c r="AM176" i="1"/>
  <c r="AM129" i="1"/>
  <c r="AM133" i="1"/>
  <c r="AM221" i="1"/>
  <c r="AM109" i="1"/>
  <c r="AM184" i="1"/>
  <c r="AM237" i="1"/>
  <c r="AM157" i="1"/>
  <c r="AM125" i="1"/>
  <c r="AM69" i="1"/>
  <c r="AM68" i="1"/>
  <c r="AM114" i="1"/>
  <c r="AM93" i="1"/>
  <c r="AM152" i="1"/>
  <c r="AM146" i="1"/>
  <c r="AM73" i="1"/>
  <c r="AM166" i="1"/>
  <c r="AM139" i="1"/>
  <c r="AM111" i="1"/>
  <c r="AM80" i="1"/>
  <c r="AM153" i="1"/>
  <c r="AM104" i="1"/>
  <c r="AM100" i="1"/>
  <c r="AM75" i="1"/>
  <c r="AM175" i="1"/>
  <c r="AM60" i="1"/>
  <c r="AM162" i="1"/>
  <c r="AM113" i="1"/>
  <c r="AM122" i="1"/>
  <c r="AM126" i="1"/>
  <c r="AM57" i="1"/>
  <c r="AM92" i="1"/>
  <c r="AM117" i="1"/>
  <c r="AM132" i="1"/>
  <c r="AM202" i="1"/>
  <c r="AM95" i="1"/>
  <c r="AM105" i="1"/>
  <c r="AM85" i="1"/>
  <c r="AM34" i="1"/>
  <c r="AM99" i="1"/>
  <c r="AM63" i="1"/>
  <c r="AM103" i="1"/>
  <c r="AM112" i="1"/>
  <c r="AM154" i="1"/>
  <c r="AM181" i="1"/>
  <c r="AM74" i="1"/>
  <c r="AM131" i="1"/>
  <c r="AM81" i="1"/>
  <c r="AM91" i="1"/>
  <c r="AM77" i="1"/>
  <c r="AM58" i="1"/>
  <c r="AM72" i="1"/>
  <c r="AM45" i="1"/>
  <c r="AM110" i="1"/>
  <c r="AM67" i="1"/>
  <c r="AM36" i="1"/>
  <c r="AM61" i="1"/>
  <c r="AM138" i="1"/>
  <c r="AM135" i="1"/>
  <c r="AM107" i="1"/>
  <c r="AM49" i="1"/>
  <c r="AM76" i="1"/>
  <c r="AM41" i="1"/>
  <c r="AM30" i="1"/>
  <c r="AM64" i="1"/>
  <c r="AM98" i="1"/>
  <c r="AM28" i="1"/>
  <c r="AM46" i="1"/>
  <c r="AM90" i="1"/>
  <c r="AM26" i="1"/>
  <c r="AM62" i="1"/>
  <c r="AM134" i="1"/>
  <c r="AM71" i="1"/>
  <c r="AM25" i="1"/>
  <c r="AM55" i="1"/>
  <c r="AM174" i="1"/>
  <c r="AM66" i="1"/>
  <c r="AM65" i="1"/>
  <c r="AM38" i="1"/>
  <c r="AM16" i="1"/>
  <c r="AM54" i="1"/>
  <c r="AM39" i="1"/>
  <c r="AM43" i="1"/>
  <c r="AM53" i="1"/>
  <c r="AM82" i="1"/>
  <c r="AM17" i="1"/>
  <c r="AM32" i="1"/>
  <c r="AM24" i="1"/>
  <c r="AM40" i="1"/>
  <c r="AM84" i="1"/>
  <c r="AM14" i="1"/>
  <c r="AM70" i="1"/>
  <c r="AM42" i="1"/>
  <c r="AM52" i="1"/>
  <c r="AM37" i="1"/>
  <c r="AM18" i="1"/>
  <c r="AM50" i="1"/>
  <c r="AM48" i="1"/>
  <c r="AM21" i="1"/>
  <c r="AM31" i="1"/>
  <c r="AM27" i="1"/>
  <c r="AM56" i="1"/>
  <c r="AM35" i="1"/>
  <c r="AM47" i="1"/>
  <c r="AM9" i="1"/>
  <c r="AM29" i="1"/>
  <c r="AM20" i="1"/>
  <c r="AM22" i="1"/>
  <c r="AM15" i="1"/>
  <c r="AM12" i="1"/>
  <c r="AM23" i="1"/>
  <c r="AM33" i="1"/>
  <c r="AM19" i="1"/>
  <c r="AM11" i="1"/>
  <c r="AM13" i="1"/>
  <c r="AM4" i="1"/>
  <c r="AM5" i="1"/>
  <c r="AM10" i="1"/>
  <c r="AM6" i="1"/>
  <c r="AM3" i="1"/>
  <c r="AM7" i="1"/>
  <c r="AM8" i="1"/>
  <c r="AN8" i="1"/>
  <c r="BF323" i="1"/>
  <c r="BF311" i="1"/>
  <c r="BF300" i="1"/>
  <c r="BF282" i="1"/>
  <c r="BF156" i="1"/>
  <c r="BF125" i="1"/>
  <c r="BF174" i="1"/>
  <c r="BF237" i="1"/>
  <c r="BF304" i="1"/>
  <c r="BF208" i="1"/>
  <c r="BF160" i="1"/>
  <c r="BF331" i="1"/>
  <c r="BF384" i="1"/>
  <c r="BF59" i="1"/>
  <c r="BF381" i="1"/>
  <c r="BF344" i="1"/>
  <c r="BF371" i="1"/>
  <c r="BF375" i="1"/>
  <c r="BF382" i="1"/>
  <c r="BF370" i="1"/>
  <c r="BF368" i="1"/>
  <c r="BF378" i="1"/>
  <c r="BF5" i="1"/>
  <c r="BF191" i="1"/>
  <c r="BF182" i="1"/>
  <c r="BF225" i="1"/>
  <c r="BF176" i="1"/>
  <c r="BF202" i="1"/>
  <c r="BF74" i="1"/>
  <c r="BF364" i="1"/>
  <c r="BF356" i="1"/>
  <c r="BF267" i="1"/>
  <c r="BF361" i="1"/>
  <c r="BF365" i="1"/>
  <c r="BF290" i="1"/>
  <c r="BF360" i="1"/>
  <c r="BF355" i="1"/>
  <c r="BF284" i="1"/>
  <c r="BF341" i="1"/>
  <c r="BF273" i="1"/>
  <c r="BF192" i="1"/>
  <c r="BF347" i="1"/>
  <c r="BF335" i="1"/>
  <c r="BF353" i="1"/>
  <c r="BF357" i="1"/>
  <c r="BF358" i="1"/>
  <c r="BF346" i="1"/>
  <c r="BF350" i="1"/>
  <c r="BF337" i="1"/>
  <c r="BF363" i="1"/>
  <c r="BF317" i="1"/>
  <c r="BF316" i="1"/>
  <c r="BF342" i="1"/>
  <c r="BF362" i="1"/>
  <c r="BF339" i="1"/>
  <c r="BF313" i="1"/>
  <c r="BF287" i="1"/>
  <c r="BF285" i="1"/>
  <c r="BF269" i="1"/>
  <c r="BF271" i="1"/>
  <c r="BF306" i="1"/>
  <c r="BF216" i="1"/>
  <c r="BF351" i="1"/>
  <c r="BF329" i="1"/>
  <c r="BF338" i="1"/>
  <c r="BF51" i="1"/>
  <c r="BF86" i="1"/>
  <c r="BF280" i="1"/>
  <c r="BF345" i="1"/>
  <c r="BF321" i="1"/>
  <c r="BF349" i="1"/>
  <c r="BF224" i="1"/>
  <c r="BF328" i="1"/>
  <c r="BF352" i="1"/>
  <c r="BF270" i="1"/>
  <c r="BF253" i="1"/>
  <c r="BF277" i="1"/>
  <c r="BF312" i="1"/>
  <c r="BF292" i="1"/>
  <c r="BF238" i="1"/>
  <c r="BF294" i="1"/>
  <c r="BF226" i="1"/>
  <c r="BF324" i="1"/>
  <c r="BF190" i="1"/>
  <c r="BF214" i="1"/>
  <c r="BF266" i="1"/>
  <c r="BF246" i="1"/>
  <c r="BF264" i="1"/>
  <c r="BF227" i="1"/>
  <c r="BF119" i="1"/>
  <c r="BF330" i="1"/>
  <c r="BF260" i="1"/>
  <c r="BF255" i="1"/>
  <c r="BF333" i="1"/>
  <c r="BF299" i="1"/>
  <c r="BF150" i="1"/>
  <c r="BF336" i="1"/>
  <c r="BF332" i="1"/>
  <c r="BF239" i="1"/>
  <c r="BF222" i="1"/>
  <c r="BF309" i="1"/>
  <c r="BF310" i="1"/>
  <c r="BF243" i="1"/>
  <c r="BF242" i="1"/>
  <c r="BF188" i="1"/>
  <c r="BF96" i="1"/>
  <c r="BF108" i="1"/>
  <c r="BF97" i="1"/>
  <c r="BF217" i="1"/>
  <c r="BF133" i="1"/>
  <c r="BF148" i="1"/>
  <c r="BF244" i="1"/>
  <c r="BF144" i="1"/>
  <c r="BF87" i="1"/>
  <c r="BF187" i="1"/>
  <c r="BF318" i="1"/>
  <c r="BF189" i="1"/>
  <c r="BF307" i="1"/>
  <c r="BF203" i="1"/>
  <c r="BF116" i="1"/>
  <c r="BF259" i="1"/>
  <c r="BF241" i="1"/>
  <c r="BF193" i="1"/>
  <c r="BF167" i="1"/>
  <c r="BF158" i="1"/>
  <c r="BF234" i="1"/>
  <c r="BF115" i="1"/>
  <c r="BF127" i="1"/>
  <c r="BF215" i="1"/>
  <c r="BF263" i="1"/>
  <c r="BF83" i="1"/>
  <c r="BF268" i="1"/>
  <c r="BF94" i="1"/>
  <c r="BF327" i="1"/>
  <c r="BF44" i="1"/>
  <c r="BF295" i="1"/>
  <c r="BF276" i="1"/>
  <c r="BF308" i="1"/>
  <c r="BF305" i="1"/>
  <c r="BF359" i="1"/>
  <c r="BF334" i="1"/>
  <c r="BF314" i="1"/>
  <c r="BF325" i="1"/>
  <c r="BF340" i="1"/>
  <c r="BF320" i="1"/>
  <c r="BF223" i="1"/>
  <c r="BF301" i="1"/>
  <c r="BF354" i="1"/>
  <c r="BF303" i="1"/>
  <c r="BF286" i="1"/>
  <c r="BF232" i="1"/>
  <c r="BF261" i="1"/>
  <c r="BF252" i="1"/>
  <c r="BF240" i="1"/>
  <c r="BF293" i="1"/>
  <c r="BF302" i="1"/>
  <c r="BF322" i="1"/>
  <c r="BF315" i="1"/>
  <c r="BF256" i="1"/>
  <c r="BF257" i="1"/>
  <c r="BF288" i="1"/>
  <c r="BF198" i="1"/>
  <c r="BF265" i="1"/>
  <c r="BF297" i="1"/>
  <c r="BF231" i="1"/>
  <c r="BF272" i="1"/>
  <c r="BF185" i="1"/>
  <c r="BF205" i="1"/>
  <c r="BF235" i="1"/>
  <c r="BF274" i="1"/>
  <c r="BF168" i="1"/>
  <c r="BF118" i="1"/>
  <c r="BF204" i="1"/>
  <c r="BF171" i="1"/>
  <c r="BF296" i="1"/>
  <c r="BF178" i="1"/>
  <c r="BF326" i="1"/>
  <c r="BF123" i="1"/>
  <c r="BF262" i="1"/>
  <c r="BF145" i="1"/>
  <c r="BF229" i="1"/>
  <c r="BF106" i="1"/>
  <c r="BF275" i="1"/>
  <c r="BF170" i="1"/>
  <c r="BF254" i="1"/>
  <c r="BF220" i="1"/>
  <c r="BF207" i="1"/>
  <c r="BF212" i="1"/>
  <c r="BF291" i="1"/>
  <c r="BF245" i="1"/>
  <c r="BF200" i="1"/>
  <c r="BF283" i="1"/>
  <c r="BF250" i="1"/>
  <c r="BF149" i="1"/>
  <c r="BF140" i="1"/>
  <c r="BF279" i="1"/>
  <c r="BF130" i="1"/>
  <c r="BF179" i="1"/>
  <c r="BF128" i="1"/>
  <c r="BF236" i="1"/>
  <c r="BF101" i="1"/>
  <c r="BF137" i="1"/>
  <c r="BF172" i="1"/>
  <c r="BF249" i="1"/>
  <c r="BF175" i="1"/>
  <c r="BF201" i="1"/>
  <c r="BF173" i="1"/>
  <c r="BF230" i="1"/>
  <c r="BF228" i="1"/>
  <c r="BF159" i="1"/>
  <c r="BF143" i="1"/>
  <c r="BF161" i="1"/>
  <c r="BF136" i="1"/>
  <c r="BF177" i="1"/>
  <c r="BF197" i="1"/>
  <c r="BF319" i="1"/>
  <c r="BF183" i="1"/>
  <c r="BF213" i="1"/>
  <c r="BF196" i="1"/>
  <c r="BF211" i="1"/>
  <c r="BF206" i="1"/>
  <c r="BF80" i="1"/>
  <c r="BF194" i="1"/>
  <c r="BF132" i="1"/>
  <c r="BF88" i="1"/>
  <c r="BF79" i="1"/>
  <c r="BF139" i="1"/>
  <c r="BF104" i="1"/>
  <c r="BF169" i="1"/>
  <c r="BF34" i="1"/>
  <c r="BF117" i="1"/>
  <c r="BF60" i="1"/>
  <c r="BF69" i="1"/>
  <c r="BF68" i="1"/>
  <c r="BF73" i="1"/>
  <c r="BF111" i="1"/>
  <c r="BF100" i="1"/>
  <c r="BF55" i="1"/>
  <c r="BF91" i="1"/>
  <c r="BF95" i="1"/>
  <c r="BF146" i="1"/>
  <c r="BF126" i="1"/>
  <c r="BF113" i="1"/>
  <c r="BF42" i="1"/>
  <c r="BF298" i="1"/>
  <c r="BF376" i="1"/>
  <c r="BF380" i="1"/>
  <c r="BF374" i="1"/>
  <c r="BF195" i="1"/>
  <c r="BF383" i="1"/>
  <c r="BF373" i="1"/>
  <c r="BF372" i="1"/>
  <c r="BF369" i="1"/>
  <c r="BF377" i="1"/>
  <c r="BF379" i="1"/>
  <c r="BF141" i="1"/>
  <c r="BF248" i="1"/>
  <c r="BF147" i="1"/>
  <c r="BF109" i="1"/>
  <c r="BF233" i="1"/>
  <c r="BF163" i="1"/>
  <c r="BF142" i="1"/>
  <c r="BF209" i="1"/>
  <c r="BF129" i="1"/>
  <c r="BF289" i="1"/>
  <c r="BF165" i="1"/>
  <c r="BF105" i="1"/>
  <c r="BF57" i="1"/>
  <c r="BF92" i="1"/>
  <c r="BF103" i="1"/>
  <c r="BF186" i="1"/>
  <c r="BF154" i="1"/>
  <c r="BF343" i="1"/>
  <c r="BF155" i="1"/>
  <c r="BF210" i="1"/>
  <c r="BF151" i="1"/>
  <c r="BF75" i="1"/>
  <c r="BF77" i="1"/>
  <c r="BF76" i="1"/>
  <c r="BF67" i="1"/>
  <c r="BF199" i="1"/>
  <c r="BF251" i="1"/>
  <c r="BF247" i="1"/>
  <c r="BF219" i="1"/>
  <c r="BF278" i="1"/>
  <c r="BF164" i="1"/>
  <c r="BF89" i="1"/>
  <c r="BF124" i="1"/>
  <c r="BF112" i="1"/>
  <c r="BF184" i="1"/>
  <c r="BF258" i="1"/>
  <c r="BF221" i="1"/>
  <c r="BF81" i="1"/>
  <c r="BF153" i="1"/>
  <c r="BF93" i="1"/>
  <c r="BF64" i="1"/>
  <c r="BF85" i="1"/>
  <c r="BF107" i="1"/>
  <c r="BF30" i="1"/>
  <c r="BF71" i="1"/>
  <c r="BF16" i="1"/>
  <c r="BF39" i="1"/>
  <c r="BF15" i="1"/>
  <c r="BF72" i="1"/>
  <c r="BF25" i="1"/>
  <c r="BF180" i="1"/>
  <c r="BF218" i="1"/>
  <c r="BF120" i="1"/>
  <c r="BF166" i="1"/>
  <c r="BF157" i="1"/>
  <c r="BF99" i="1"/>
  <c r="BF38" i="1"/>
  <c r="BF49" i="1"/>
  <c r="BF122" i="1"/>
  <c r="BF114" i="1"/>
  <c r="BF63" i="1"/>
  <c r="BF65" i="1"/>
  <c r="BF2" i="1"/>
  <c r="BF82" i="1"/>
  <c r="BF98" i="1"/>
  <c r="BF84" i="1"/>
  <c r="BF14" i="1"/>
  <c r="BF138" i="1"/>
  <c r="BF48" i="1"/>
  <c r="BF24" i="1"/>
  <c r="BF17" i="1"/>
  <c r="BF12" i="1"/>
  <c r="BF9" i="1"/>
  <c r="BF53" i="1"/>
  <c r="BF78" i="1"/>
  <c r="BF19" i="1"/>
  <c r="BF46" i="1"/>
  <c r="BF121" i="1"/>
  <c r="BF61" i="1"/>
  <c r="BF62" i="1"/>
  <c r="BF90" i="1"/>
  <c r="BF27" i="1"/>
  <c r="BF21" i="1"/>
  <c r="BF23" i="1"/>
  <c r="BF22" i="1"/>
  <c r="BF33" i="1"/>
  <c r="BF152" i="1"/>
  <c r="BF110" i="1"/>
  <c r="BF32" i="1"/>
  <c r="BF181" i="1"/>
  <c r="BF131" i="1"/>
  <c r="BF162" i="1"/>
  <c r="BF58" i="1"/>
  <c r="BF66" i="1"/>
  <c r="BF43" i="1"/>
  <c r="BF41" i="1"/>
  <c r="BF26" i="1"/>
  <c r="BF134" i="1"/>
  <c r="BF70" i="1"/>
  <c r="BF36" i="1"/>
  <c r="BF52" i="1"/>
  <c r="BF28" i="1"/>
  <c r="BF37" i="1"/>
  <c r="BF45" i="1"/>
  <c r="BF135" i="1"/>
  <c r="BF35" i="1"/>
  <c r="BF50" i="1"/>
  <c r="BF40" i="1"/>
  <c r="BF20" i="1"/>
  <c r="BF29" i="1"/>
  <c r="BF18" i="1"/>
  <c r="BF11" i="1"/>
  <c r="BF13" i="1"/>
  <c r="BF10" i="1"/>
  <c r="BF8" i="1"/>
  <c r="BF3" i="1"/>
  <c r="BF348" i="1"/>
  <c r="BF31" i="1"/>
  <c r="BF54" i="1"/>
  <c r="BF4" i="1"/>
  <c r="BF7" i="1"/>
  <c r="BF47" i="1"/>
  <c r="BF56" i="1"/>
  <c r="BF6" i="1"/>
  <c r="AX7" i="1"/>
  <c r="AX10" i="1"/>
  <c r="AX5" i="1"/>
  <c r="AX6" i="1"/>
  <c r="AX33" i="1"/>
  <c r="AX13" i="1"/>
  <c r="AX12" i="1"/>
  <c r="AX22" i="1"/>
  <c r="AX11" i="1"/>
  <c r="AX18" i="1"/>
  <c r="AX4" i="1"/>
  <c r="AX15" i="1"/>
  <c r="AX25" i="1"/>
  <c r="AX23" i="1"/>
  <c r="AX29" i="1"/>
  <c r="AX17" i="1"/>
  <c r="AX20" i="1"/>
  <c r="AX40" i="1"/>
  <c r="AX50" i="1"/>
  <c r="AX56" i="1"/>
  <c r="AX21" i="1"/>
  <c r="AX24" i="1"/>
  <c r="AX9" i="1"/>
  <c r="AX35" i="1"/>
  <c r="AX135" i="1"/>
  <c r="AX72" i="1"/>
  <c r="AX46" i="1"/>
  <c r="BA46" i="1"/>
  <c r="AX42" i="1"/>
  <c r="AX39" i="1"/>
  <c r="AX48" i="1"/>
  <c r="AX45" i="1"/>
  <c r="AX16" i="1"/>
  <c r="AX138" i="1"/>
  <c r="AX19" i="1"/>
  <c r="BA19" i="1"/>
  <c r="AX37" i="1"/>
  <c r="AX28" i="1"/>
  <c r="AX53" i="1"/>
  <c r="AX14" i="1"/>
  <c r="AX52" i="1"/>
  <c r="AX36" i="1"/>
  <c r="AX70" i="1"/>
  <c r="AX71" i="1"/>
  <c r="AX30" i="1"/>
  <c r="AX27" i="1"/>
  <c r="AX134" i="1"/>
  <c r="AX84" i="1"/>
  <c r="AX26" i="1"/>
  <c r="AX113" i="1"/>
  <c r="AX41" i="1"/>
  <c r="AX126" i="1"/>
  <c r="AX67" i="1"/>
  <c r="AX76" i="1"/>
  <c r="AX146" i="1"/>
  <c r="AX54" i="1"/>
  <c r="AX95" i="1"/>
  <c r="AX91" i="1"/>
  <c r="AX55" i="1"/>
  <c r="AX43" i="1"/>
  <c r="AX100" i="1"/>
  <c r="AX66" i="1"/>
  <c r="AX98" i="1"/>
  <c r="AX90" i="1"/>
  <c r="AX111" i="1"/>
  <c r="AX154" i="1"/>
  <c r="AX73" i="1"/>
  <c r="AX58" i="1"/>
  <c r="AX162" i="1"/>
  <c r="AX68" i="1"/>
  <c r="AX107" i="1"/>
  <c r="AX82" i="1"/>
  <c r="AX156" i="1"/>
  <c r="AX2" i="1"/>
  <c r="AX131" i="1"/>
  <c r="AX69" i="1"/>
  <c r="AX181" i="1"/>
  <c r="AX85" i="1"/>
  <c r="AX109" i="1"/>
  <c r="AX60" i="1"/>
  <c r="AX117" i="1"/>
  <c r="AX34" i="1"/>
  <c r="AX32" i="1"/>
  <c r="AX169" i="1"/>
  <c r="AX64" i="1"/>
  <c r="AX83" i="1"/>
  <c r="AX104" i="1"/>
  <c r="AX65" i="1"/>
  <c r="AX139" i="1"/>
  <c r="AX63" i="1"/>
  <c r="AX174" i="1"/>
  <c r="AX79" i="1"/>
  <c r="AX88" i="1"/>
  <c r="AX132" i="1"/>
  <c r="AX194" i="1"/>
  <c r="AX127" i="1"/>
  <c r="AX77" i="1"/>
  <c r="AX114" i="1"/>
  <c r="AX110" i="1"/>
  <c r="AX75" i="1"/>
  <c r="AX62" i="1"/>
  <c r="AX237" i="1"/>
  <c r="AX80" i="1"/>
  <c r="AX206" i="1"/>
  <c r="AX122" i="1"/>
  <c r="AX211" i="1"/>
  <c r="AX93" i="1"/>
  <c r="AX49" i="1"/>
  <c r="AX38" i="1"/>
  <c r="AX196" i="1"/>
  <c r="AX213" i="1"/>
  <c r="AX183" i="1"/>
  <c r="AX319" i="1"/>
  <c r="AX144" i="1"/>
  <c r="AX197" i="1"/>
  <c r="AX177" i="1"/>
  <c r="AX215" i="1"/>
  <c r="BA215" i="1"/>
  <c r="AX152" i="1"/>
  <c r="AX61" i="1"/>
  <c r="AX99" i="1"/>
  <c r="AX136" i="1"/>
  <c r="AX153" i="1"/>
  <c r="AX161" i="1"/>
  <c r="AX115" i="1"/>
  <c r="AX234" i="1"/>
  <c r="AX143" i="1"/>
  <c r="AX159" i="1"/>
  <c r="AX81" i="1"/>
  <c r="AX228" i="1"/>
  <c r="AX221" i="1"/>
  <c r="AX148" i="1"/>
  <c r="AX158" i="1"/>
  <c r="AX230" i="1"/>
  <c r="AX173" i="1"/>
  <c r="AX151" i="1"/>
  <c r="AX157" i="1"/>
  <c r="AX258" i="1"/>
  <c r="AX201" i="1"/>
  <c r="AX175" i="1"/>
  <c r="AX167" i="1"/>
  <c r="AX184" i="1"/>
  <c r="AX249" i="1"/>
  <c r="AX166" i="1"/>
  <c r="AX186" i="1"/>
  <c r="AX133" i="1"/>
  <c r="AX172" i="1"/>
  <c r="AX137" i="1"/>
  <c r="AX101" i="1"/>
  <c r="AX236" i="1"/>
  <c r="AX193" i="1"/>
  <c r="AX128" i="1"/>
  <c r="AX179" i="1"/>
  <c r="AX130" i="1"/>
  <c r="AX279" i="1"/>
  <c r="AX140" i="1"/>
  <c r="AX149" i="1"/>
  <c r="AX264" i="1"/>
  <c r="AX250" i="1"/>
  <c r="AX217" i="1"/>
  <c r="AX283" i="1"/>
  <c r="AX299" i="1"/>
  <c r="AX284" i="1"/>
  <c r="BA284" i="1"/>
  <c r="AX112" i="1"/>
  <c r="AX200" i="1"/>
  <c r="AX245" i="1"/>
  <c r="AX291" i="1"/>
  <c r="AX311" i="1"/>
  <c r="AX212" i="1"/>
  <c r="AX207" i="1"/>
  <c r="AX220" i="1"/>
  <c r="AX97" i="1"/>
  <c r="AX254" i="1"/>
  <c r="AX78" i="1"/>
  <c r="BA78" i="1"/>
  <c r="AX120" i="1"/>
  <c r="AX218" i="1"/>
  <c r="AX170" i="1"/>
  <c r="AX275" i="1"/>
  <c r="AX106" i="1"/>
  <c r="AX180" i="1"/>
  <c r="AX124" i="1"/>
  <c r="AX108" i="1"/>
  <c r="AX229" i="1"/>
  <c r="AX145" i="1"/>
  <c r="AX262" i="1"/>
  <c r="AX121" i="1"/>
  <c r="AX241" i="1"/>
  <c r="AX123" i="1"/>
  <c r="AX326" i="1"/>
  <c r="AX333" i="1"/>
  <c r="AX178" i="1"/>
  <c r="AX296" i="1"/>
  <c r="AX96" i="1"/>
  <c r="AX171" i="1"/>
  <c r="AX204" i="1"/>
  <c r="AX147" i="1"/>
  <c r="BA147" i="1"/>
  <c r="AX118" i="1"/>
  <c r="AX89" i="1"/>
  <c r="AX168" i="1"/>
  <c r="AX274" i="1"/>
  <c r="AX235" i="1"/>
  <c r="AX164" i="1"/>
  <c r="AX259" i="1"/>
  <c r="AX205" i="1"/>
  <c r="AX116" i="1"/>
  <c r="AX185" i="1"/>
  <c r="AX272" i="1"/>
  <c r="AX277" i="1"/>
  <c r="AX246" i="1"/>
  <c r="AX208" i="1"/>
  <c r="AX231" i="1"/>
  <c r="AX297" i="1"/>
  <c r="AX265" i="1"/>
  <c r="AX198" i="1"/>
  <c r="AX210" i="1"/>
  <c r="AX288" i="1"/>
  <c r="AX203" i="1"/>
  <c r="AX257" i="1"/>
  <c r="AX188" i="1"/>
  <c r="AX266" i="1"/>
  <c r="AX256" i="1"/>
  <c r="AX331" i="1"/>
  <c r="AX255" i="1"/>
  <c r="AX242" i="1"/>
  <c r="AX155" i="1"/>
  <c r="AX307" i="1"/>
  <c r="AX315" i="1"/>
  <c r="AX253" i="1"/>
  <c r="AX322" i="1"/>
  <c r="AX278" i="1"/>
  <c r="AX302" i="1"/>
  <c r="AX189" i="1"/>
  <c r="AX293" i="1"/>
  <c r="AX318" i="1"/>
  <c r="AX119" i="1"/>
  <c r="BA119" i="1"/>
  <c r="AX240" i="1"/>
  <c r="AX252" i="1"/>
  <c r="AX187" i="1"/>
  <c r="AX214" i="1"/>
  <c r="AX251" i="1"/>
  <c r="AX261" i="1"/>
  <c r="AX306" i="1"/>
  <c r="AX232" i="1"/>
  <c r="AX199" i="1"/>
  <c r="AX216" i="1"/>
  <c r="AX286" i="1"/>
  <c r="AX298" i="1"/>
  <c r="BA298" i="1"/>
  <c r="AX303" i="1"/>
  <c r="AX219" i="1"/>
  <c r="AX354" i="1"/>
  <c r="AX270" i="1"/>
  <c r="AX282" i="1"/>
  <c r="AX301" i="1"/>
  <c r="AX271" i="1"/>
  <c r="AX190" i="1"/>
  <c r="AX227" i="1"/>
  <c r="AX304" i="1"/>
  <c r="AX312" i="1"/>
  <c r="AX223" i="1"/>
  <c r="AX294" i="1"/>
  <c r="AX269" i="1"/>
  <c r="AX320" i="1"/>
  <c r="AX243" i="1"/>
  <c r="AX340" i="1"/>
  <c r="AX325" i="1"/>
  <c r="AX310" i="1"/>
  <c r="AX300" i="1"/>
  <c r="AX314" i="1"/>
  <c r="AX309" i="1"/>
  <c r="AX334" i="1"/>
  <c r="AX280" i="1"/>
  <c r="AX359" i="1"/>
  <c r="AX263" i="1"/>
  <c r="AX352" i="1"/>
  <c r="AX222" i="1"/>
  <c r="AX330" i="1"/>
  <c r="AX285" i="1"/>
  <c r="AX305" i="1"/>
  <c r="AX308" i="1"/>
  <c r="AX260" i="1"/>
  <c r="AX276" i="1"/>
  <c r="AX328" i="1"/>
  <c r="AX287" i="1"/>
  <c r="AX295" i="1"/>
  <c r="AX224" i="1"/>
  <c r="AX313" i="1"/>
  <c r="AX361" i="1"/>
  <c r="AX239" i="1"/>
  <c r="AX238" i="1"/>
  <c r="AX349" i="1"/>
  <c r="AX339" i="1"/>
  <c r="AX362" i="1"/>
  <c r="AX292" i="1"/>
  <c r="AX355" i="1"/>
  <c r="AX332" i="1"/>
  <c r="AX247" i="1"/>
  <c r="AX321" i="1"/>
  <c r="AX351" i="1"/>
  <c r="BA351" i="1"/>
  <c r="AX364" i="1"/>
  <c r="AX342" i="1"/>
  <c r="AX343" i="1"/>
  <c r="AX336" i="1"/>
  <c r="AX324" i="1"/>
  <c r="AX316" i="1"/>
  <c r="AX317" i="1"/>
  <c r="AX244" i="1"/>
  <c r="AX329" i="1"/>
  <c r="AX363" i="1"/>
  <c r="AX337" i="1"/>
  <c r="AX350" i="1"/>
  <c r="AX346" i="1"/>
  <c r="AX358" i="1"/>
  <c r="AX356" i="1"/>
  <c r="BA356" i="1"/>
  <c r="AX345" i="1"/>
  <c r="AX357" i="1"/>
  <c r="AX353" i="1"/>
  <c r="AX335" i="1"/>
  <c r="AX347" i="1"/>
  <c r="AX365" i="1"/>
  <c r="AX44" i="1"/>
  <c r="AX87" i="1"/>
  <c r="AX327" i="1"/>
  <c r="AX94" i="1"/>
  <c r="AX192" i="1"/>
  <c r="AX160" i="1"/>
  <c r="AX226" i="1"/>
  <c r="AX150" i="1"/>
  <c r="AX268" i="1"/>
  <c r="AX273" i="1"/>
  <c r="AX360" i="1"/>
  <c r="AX341" i="1"/>
  <c r="AX323" i="1"/>
  <c r="AX267" i="1"/>
  <c r="AX367" i="1"/>
  <c r="AX281" i="1"/>
  <c r="AX59" i="1"/>
  <c r="AV3" i="1"/>
  <c r="AN219" i="1"/>
  <c r="BG281" i="1"/>
  <c r="BG3" i="1"/>
  <c r="AN333" i="1"/>
  <c r="AN265" i="1"/>
  <c r="BG4" i="1"/>
  <c r="BG275" i="1"/>
  <c r="AN366" i="1"/>
  <c r="AN138" i="1"/>
  <c r="AN218" i="1"/>
  <c r="AN89" i="1"/>
  <c r="AN178" i="1"/>
  <c r="AN139" i="1"/>
  <c r="AN82" i="1"/>
  <c r="AN272" i="1"/>
  <c r="AN143" i="1"/>
  <c r="AN384" i="1"/>
  <c r="AN184" i="1"/>
  <c r="AN132" i="1"/>
  <c r="AN123" i="1"/>
  <c r="AN251" i="1"/>
  <c r="AN297" i="1"/>
  <c r="AN116" i="1"/>
  <c r="AN245" i="1"/>
  <c r="AN50" i="1"/>
  <c r="AN212" i="1"/>
  <c r="AN370" i="1"/>
  <c r="AN221" i="1"/>
  <c r="AN342" i="1"/>
  <c r="AN76" i="1"/>
  <c r="AN122" i="1"/>
  <c r="AN234" i="1"/>
  <c r="AN101" i="1"/>
  <c r="AN210" i="1"/>
  <c r="AN186" i="1"/>
  <c r="AN200" i="1"/>
  <c r="AN195" i="1"/>
  <c r="AN162" i="1"/>
  <c r="AN329" i="1"/>
  <c r="AN107" i="1"/>
  <c r="AN309" i="1"/>
  <c r="AN26" i="1"/>
  <c r="AN45" i="1"/>
  <c r="AN136" i="1"/>
  <c r="AN109" i="1"/>
  <c r="AN215" i="1"/>
  <c r="AN93" i="1"/>
  <c r="AN78" i="1"/>
  <c r="AN363" i="1"/>
  <c r="AN202" i="1"/>
  <c r="AN301" i="1"/>
  <c r="AN46" i="1"/>
  <c r="AN325" i="1"/>
  <c r="AN52" i="1"/>
  <c r="AN358" i="1"/>
  <c r="AN34" i="1"/>
  <c r="AN160" i="1"/>
  <c r="AN73" i="1"/>
  <c r="AN337" i="1"/>
  <c r="AN63" i="1"/>
  <c r="AN322" i="1"/>
  <c r="AN84" i="1"/>
  <c r="AN118" i="1"/>
  <c r="AN378" i="1"/>
  <c r="AN256" i="1"/>
  <c r="AN12" i="1"/>
  <c r="AN338" i="1"/>
  <c r="AN131" i="1"/>
  <c r="AN268" i="1"/>
  <c r="AN75" i="1"/>
  <c r="AN244" i="1"/>
  <c r="AN91" i="1"/>
  <c r="AN270" i="1"/>
  <c r="AN48" i="1"/>
  <c r="AN141" i="1"/>
  <c r="AN372" i="1"/>
  <c r="AN145" i="1"/>
  <c r="AN313" i="1"/>
  <c r="AN334" i="1"/>
  <c r="AN10" i="1"/>
  <c r="AN271" i="1"/>
  <c r="AN16" i="1"/>
  <c r="AN255" i="1"/>
  <c r="AN371" i="1"/>
  <c r="AN307" i="1"/>
  <c r="AN243" i="1"/>
  <c r="AN167" i="1"/>
  <c r="AN182" i="1"/>
  <c r="AN254" i="1"/>
  <c r="AN320" i="1"/>
  <c r="AN247" i="1"/>
  <c r="AN47" i="1"/>
  <c r="AN295" i="1"/>
  <c r="AN24" i="1"/>
  <c r="AN240" i="1"/>
  <c r="AN365" i="1"/>
  <c r="AN326" i="1"/>
  <c r="AN232" i="1"/>
  <c r="AN130" i="1"/>
  <c r="AN51" i="1"/>
  <c r="AN376" i="1"/>
  <c r="AN304" i="1"/>
  <c r="AN214" i="1"/>
  <c r="AN289" i="1"/>
  <c r="AN152" i="1"/>
  <c r="AN65" i="1"/>
  <c r="AN23" i="1"/>
  <c r="AN199" i="1"/>
  <c r="AN98" i="1"/>
  <c r="AN66" i="1"/>
  <c r="AN316" i="1"/>
  <c r="AN261" i="1"/>
  <c r="AN275" i="1"/>
  <c r="AN156" i="1"/>
  <c r="AN67" i="1"/>
  <c r="AN33" i="1"/>
  <c r="AN147" i="1"/>
  <c r="AN181" i="1"/>
  <c r="AN367" i="1"/>
  <c r="AN276" i="1"/>
  <c r="AN168" i="1"/>
  <c r="AN142" i="1"/>
  <c r="AN92" i="1"/>
  <c r="AN37" i="1"/>
  <c r="AN179" i="1"/>
  <c r="AN70" i="1"/>
  <c r="AN351" i="1"/>
  <c r="AN314" i="1"/>
  <c r="AN185" i="1"/>
  <c r="AN194" i="1"/>
  <c r="AN61" i="1"/>
  <c r="AN332" i="1"/>
  <c r="AN288" i="1"/>
  <c r="AN350" i="1"/>
  <c r="AN248" i="1"/>
  <c r="AN86" i="1"/>
  <c r="AN108" i="1"/>
  <c r="AN112" i="1"/>
  <c r="AN29" i="1"/>
  <c r="AN277" i="1"/>
  <c r="AN341" i="1"/>
  <c r="AN336" i="1"/>
  <c r="AN296" i="1"/>
  <c r="AN189" i="1"/>
  <c r="AN114" i="1"/>
  <c r="AN174" i="1"/>
  <c r="AN327" i="1"/>
  <c r="AN190" i="1"/>
  <c r="AN150" i="1"/>
  <c r="AN349" i="1"/>
  <c r="AN242" i="1"/>
  <c r="AN165" i="1"/>
  <c r="AN104" i="1"/>
  <c r="AN17" i="1"/>
  <c r="AN59" i="1"/>
  <c r="AN282" i="1"/>
  <c r="AN2" i="1"/>
  <c r="AN281" i="1"/>
  <c r="AN290" i="1"/>
  <c r="AN241" i="1"/>
  <c r="AN209" i="1"/>
  <c r="AN169" i="1"/>
  <c r="AN41" i="1"/>
  <c r="AN94" i="1"/>
  <c r="AN115" i="1"/>
  <c r="AN49" i="1"/>
  <c r="AN347" i="1"/>
  <c r="AN299" i="1"/>
  <c r="AN128" i="1"/>
  <c r="AN121" i="1"/>
  <c r="AN99" i="1"/>
  <c r="AN35" i="1"/>
  <c r="AN140" i="1"/>
  <c r="AN382" i="1"/>
  <c r="AN321" i="1"/>
  <c r="AN205" i="1"/>
  <c r="AN201" i="1"/>
  <c r="AN176" i="1"/>
  <c r="AN64" i="1"/>
  <c r="AN312" i="1"/>
  <c r="AN211" i="1"/>
  <c r="AN362" i="1"/>
  <c r="AN224" i="1"/>
  <c r="AN106" i="1"/>
  <c r="AN183" i="1"/>
  <c r="AN58" i="1"/>
  <c r="AN11" i="1"/>
  <c r="AN119" i="1"/>
  <c r="AN226" i="1"/>
  <c r="AN227" i="1"/>
  <c r="AN260" i="1"/>
  <c r="AN137" i="1"/>
  <c r="AN80" i="1"/>
  <c r="AN53" i="1"/>
  <c r="AN355" i="1"/>
  <c r="AN235" i="1"/>
  <c r="AN44" i="1"/>
  <c r="AN328" i="1"/>
  <c r="AN204" i="1"/>
  <c r="AN230" i="1"/>
  <c r="AN126" i="1"/>
  <c r="AN42" i="1"/>
  <c r="AN386" i="1"/>
  <c r="AN250" i="1"/>
  <c r="AN7" i="1"/>
  <c r="AN267" i="1"/>
  <c r="AN292" i="1"/>
  <c r="AN208" i="1"/>
  <c r="AN193" i="1"/>
  <c r="AN237" i="1"/>
  <c r="AN62" i="1"/>
  <c r="AN324" i="1"/>
  <c r="AN69" i="1"/>
  <c r="AN31" i="1"/>
  <c r="AN361" i="1"/>
  <c r="AN285" i="1"/>
  <c r="AN172" i="1"/>
  <c r="AN236" i="1"/>
  <c r="AN81" i="1"/>
  <c r="AN6" i="1"/>
  <c r="AN129" i="1"/>
  <c r="AN360" i="1"/>
  <c r="AN352" i="1"/>
  <c r="AN274" i="1"/>
  <c r="AN319" i="1"/>
  <c r="AN125" i="1"/>
  <c r="AN71" i="1"/>
  <c r="AN259" i="1"/>
  <c r="AN90" i="1"/>
  <c r="AN287" i="1"/>
  <c r="AN253" i="1"/>
  <c r="AN155" i="1"/>
  <c r="AN180" i="1"/>
  <c r="AN135" i="1"/>
  <c r="AN323" i="1"/>
  <c r="AN188" i="1"/>
  <c r="AN87" i="1"/>
  <c r="AN239" i="1"/>
  <c r="AN252" i="1"/>
  <c r="AN149" i="1"/>
  <c r="AN113" i="1"/>
  <c r="AN14" i="1"/>
  <c r="AN343" i="1"/>
  <c r="AN164" i="1"/>
  <c r="AN353" i="1"/>
  <c r="AN298" i="1"/>
  <c r="AN220" i="1"/>
  <c r="AN177" i="1"/>
  <c r="AN85" i="1"/>
  <c r="AN27" i="1"/>
  <c r="AN102" i="1"/>
  <c r="CG102" i="1"/>
  <c r="AN283" i="1"/>
  <c r="AN279" i="1"/>
  <c r="AN192" i="1"/>
  <c r="AN318" i="1"/>
  <c r="AN170" i="1"/>
  <c r="AN163" i="1"/>
  <c r="AN146" i="1"/>
  <c r="AN38" i="1"/>
  <c r="AN308" i="1"/>
  <c r="AN77" i="1"/>
  <c r="AN4" i="1"/>
  <c r="AN317" i="1"/>
  <c r="AN315" i="1"/>
  <c r="AN257" i="1"/>
  <c r="AN79" i="1"/>
  <c r="AN36" i="1"/>
  <c r="AN380" i="1"/>
  <c r="AN103" i="1"/>
  <c r="AN383" i="1"/>
  <c r="AN300" i="1"/>
  <c r="AN191" i="1"/>
  <c r="AN228" i="1"/>
  <c r="AN166" i="1"/>
  <c r="AN54" i="1"/>
  <c r="AN171" i="1"/>
  <c r="AN375" i="1"/>
  <c r="AN344" i="1"/>
  <c r="AN302" i="1"/>
  <c r="AN97" i="1"/>
  <c r="AN133" i="1"/>
  <c r="AN28" i="1"/>
  <c r="AN335" i="1"/>
  <c r="AN158" i="1"/>
  <c r="AN356" i="1"/>
  <c r="AN340" i="1"/>
  <c r="AN262" i="1"/>
  <c r="AN196" i="1"/>
  <c r="AN95" i="1"/>
  <c r="AN21" i="1"/>
  <c r="AN284" i="1"/>
  <c r="AN151" i="1"/>
  <c r="AN345" i="1"/>
  <c r="AN263" i="1"/>
  <c r="AN264" i="1"/>
  <c r="AN217" i="1"/>
  <c r="AN74" i="1"/>
  <c r="AN15" i="1"/>
  <c r="AN3" i="1"/>
  <c r="AN278" i="1"/>
  <c r="AN258" i="1"/>
  <c r="AN369" i="1"/>
  <c r="AN305" i="1"/>
  <c r="AN198" i="1"/>
  <c r="AN96" i="1"/>
  <c r="AN100" i="1"/>
  <c r="AN32" i="1"/>
  <c r="AN266" i="1"/>
  <c r="AN39" i="1"/>
  <c r="AN368" i="1"/>
  <c r="AN238" i="1"/>
  <c r="AN310" i="1"/>
  <c r="AN207" i="1"/>
  <c r="AN197" i="1"/>
  <c r="AN30" i="1"/>
  <c r="AN357" i="1"/>
  <c r="AN25" i="1"/>
  <c r="AN377" i="1"/>
  <c r="AN303" i="1"/>
  <c r="AN203" i="1"/>
  <c r="AN161" i="1"/>
  <c r="AN175" i="1"/>
  <c r="AN40" i="1"/>
  <c r="AN88" i="1"/>
  <c r="AN273" i="1"/>
  <c r="AN359" i="1"/>
  <c r="AN246" i="1"/>
  <c r="AN249" i="1"/>
  <c r="AN68" i="1"/>
  <c r="AN55" i="1"/>
  <c r="AN339" i="1"/>
  <c r="AN148" i="1"/>
  <c r="AN364" i="1"/>
  <c r="AN187" i="1"/>
  <c r="AN229" i="1"/>
  <c r="AN83" i="1"/>
  <c r="AN154" i="1"/>
  <c r="AN20" i="1"/>
  <c r="AN269" i="1"/>
  <c r="AN105" i="1"/>
  <c r="AN330" i="1"/>
  <c r="AN293" i="1"/>
  <c r="AN231" i="1"/>
  <c r="AN124" i="1"/>
  <c r="AN110" i="1"/>
  <c r="AN5" i="1"/>
  <c r="AN374" i="1"/>
  <c r="AN127" i="1"/>
  <c r="AN120" i="1"/>
  <c r="AN379" i="1"/>
  <c r="AN225" i="1"/>
  <c r="AN311" i="1"/>
  <c r="AN144" i="1"/>
  <c r="AN57" i="1"/>
  <c r="AN56" i="1"/>
  <c r="AN286" i="1"/>
  <c r="AN9" i="1"/>
  <c r="AN381" i="1"/>
  <c r="AN294" i="1"/>
  <c r="AN354" i="1"/>
  <c r="AN173" i="1"/>
  <c r="AN157" i="1"/>
  <c r="AN134" i="1"/>
  <c r="AN306" i="1"/>
  <c r="AN19" i="1"/>
  <c r="AN385" i="1"/>
  <c r="AN280" i="1"/>
  <c r="AN233" i="1"/>
  <c r="AN206" i="1"/>
  <c r="AN117" i="1"/>
  <c r="AN18" i="1"/>
  <c r="AN60" i="1"/>
  <c r="AN373" i="1"/>
  <c r="AN222" i="1"/>
  <c r="AN331" i="1"/>
  <c r="AN213" i="1"/>
  <c r="AN111" i="1"/>
  <c r="AN43" i="1"/>
  <c r="AN348" i="1"/>
  <c r="AN153" i="1"/>
  <c r="AN346" i="1"/>
  <c r="AN223" i="1"/>
  <c r="AN291" i="1"/>
  <c r="AN159" i="1"/>
  <c r="AN72" i="1"/>
  <c r="AN13" i="1"/>
  <c r="AN216" i="1"/>
  <c r="AN22" i="1"/>
  <c r="BG5" i="1"/>
  <c r="AP6" i="1"/>
  <c r="AR6" i="1"/>
  <c r="AT6" i="1"/>
  <c r="AV6" i="1"/>
  <c r="AP3" i="1"/>
  <c r="AR3" i="1"/>
  <c r="AT3" i="1"/>
  <c r="AP7" i="1"/>
  <c r="AR7" i="1"/>
  <c r="AT7" i="1"/>
  <c r="AV7" i="1"/>
  <c r="AP8" i="1"/>
  <c r="AR8" i="1"/>
  <c r="AT8" i="1"/>
  <c r="AV8" i="1"/>
  <c r="AP10" i="1"/>
  <c r="AR10" i="1"/>
  <c r="AT10" i="1"/>
  <c r="AV10" i="1"/>
  <c r="AP13" i="1"/>
  <c r="AR13" i="1"/>
  <c r="AT13" i="1"/>
  <c r="AV13" i="1"/>
  <c r="AP4" i="1"/>
  <c r="AR4" i="1"/>
  <c r="AT4" i="1"/>
  <c r="AV4" i="1"/>
  <c r="AP11" i="1"/>
  <c r="AR11" i="1"/>
  <c r="AT11" i="1"/>
  <c r="AV11" i="1"/>
  <c r="AP23" i="1"/>
  <c r="AR23" i="1"/>
  <c r="AT23" i="1"/>
  <c r="AV23" i="1"/>
  <c r="AP20" i="1"/>
  <c r="AR20" i="1"/>
  <c r="AT20" i="1"/>
  <c r="AV20" i="1"/>
  <c r="AP33" i="1"/>
  <c r="AR33" i="1"/>
  <c r="AT33" i="1"/>
  <c r="AV33" i="1"/>
  <c r="AP22" i="1"/>
  <c r="AR22" i="1"/>
  <c r="AT22" i="1"/>
  <c r="AV22" i="1"/>
  <c r="AP12" i="1"/>
  <c r="AR12" i="1"/>
  <c r="AT12" i="1"/>
  <c r="AV12" i="1"/>
  <c r="AP15" i="1"/>
  <c r="AR15" i="1"/>
  <c r="AT15" i="1"/>
  <c r="AV15" i="1"/>
  <c r="AP18" i="1"/>
  <c r="AR18" i="1"/>
  <c r="AT18" i="1"/>
  <c r="AV18" i="1"/>
  <c r="AP29" i="1"/>
  <c r="AR29" i="1"/>
  <c r="AT29" i="1"/>
  <c r="AV29" i="1"/>
  <c r="AP9" i="1"/>
  <c r="AP35" i="1"/>
  <c r="AR35" i="1"/>
  <c r="AT35" i="1"/>
  <c r="AV35" i="1"/>
  <c r="AP19" i="1"/>
  <c r="AP25" i="1"/>
  <c r="AR25" i="1"/>
  <c r="AT25" i="1"/>
  <c r="AV25" i="1"/>
  <c r="AP52" i="1"/>
  <c r="AR52" i="1"/>
  <c r="AT52" i="1"/>
  <c r="AP56" i="1"/>
  <c r="AR56" i="1"/>
  <c r="AT56" i="1"/>
  <c r="AP42" i="1"/>
  <c r="AR42" i="1"/>
  <c r="AT42" i="1"/>
  <c r="AV42" i="1"/>
  <c r="AP37" i="1"/>
  <c r="AR37" i="1"/>
  <c r="AT37" i="1"/>
  <c r="AV37" i="1"/>
  <c r="AP27" i="1"/>
  <c r="AR27" i="1"/>
  <c r="AT27" i="1"/>
  <c r="AV27" i="1"/>
  <c r="AP31" i="1"/>
  <c r="AR31" i="1"/>
  <c r="AT31" i="1"/>
  <c r="AP70" i="1"/>
  <c r="AR70" i="1"/>
  <c r="AT70" i="1"/>
  <c r="AP50" i="1"/>
  <c r="AR50" i="1"/>
  <c r="AT50" i="1"/>
  <c r="AV50" i="1"/>
  <c r="AP21" i="1"/>
  <c r="AR21" i="1"/>
  <c r="AT21" i="1"/>
  <c r="AV21" i="1"/>
  <c r="AP43" i="1"/>
  <c r="AR43" i="1"/>
  <c r="AT43" i="1"/>
  <c r="AP47" i="1"/>
  <c r="AP53" i="1"/>
  <c r="AR53" i="1"/>
  <c r="AT53" i="1"/>
  <c r="AV53" i="1"/>
  <c r="AP54" i="1"/>
  <c r="AR54" i="1"/>
  <c r="AT54" i="1"/>
  <c r="AP48" i="1"/>
  <c r="AR48" i="1"/>
  <c r="AT48" i="1"/>
  <c r="AV48" i="1"/>
  <c r="AP32" i="1"/>
  <c r="AR32" i="1"/>
  <c r="AT32" i="1"/>
  <c r="AP40" i="1"/>
  <c r="AR40" i="1"/>
  <c r="AT40" i="1"/>
  <c r="AV40" i="1"/>
  <c r="AP14" i="1"/>
  <c r="AR14" i="1"/>
  <c r="AT14" i="1"/>
  <c r="AV14" i="1"/>
  <c r="AP66" i="1"/>
  <c r="AR66" i="1"/>
  <c r="AT66" i="1"/>
  <c r="AP2" i="1"/>
  <c r="AR2" i="1"/>
  <c r="AT2" i="1"/>
  <c r="AP84" i="1"/>
  <c r="AR84" i="1"/>
  <c r="AT84" i="1"/>
  <c r="AV84" i="1"/>
  <c r="AP134" i="1"/>
  <c r="AR134" i="1"/>
  <c r="AT134" i="1"/>
  <c r="AP26" i="1"/>
  <c r="AR26" i="1"/>
  <c r="AT26" i="1"/>
  <c r="AP24" i="1"/>
  <c r="AR24" i="1"/>
  <c r="AT24" i="1"/>
  <c r="AV24" i="1"/>
  <c r="AP41" i="1"/>
  <c r="AR41" i="1"/>
  <c r="AT41" i="1"/>
  <c r="AP55" i="1"/>
  <c r="AR55" i="1"/>
  <c r="AT55" i="1"/>
  <c r="AP76" i="1"/>
  <c r="AR76" i="1"/>
  <c r="AT76" i="1"/>
  <c r="AP82" i="1"/>
  <c r="AR82" i="1"/>
  <c r="AT82" i="1"/>
  <c r="AP62" i="1"/>
  <c r="AR62" i="1"/>
  <c r="AT62" i="1"/>
  <c r="AP65" i="1"/>
  <c r="AR65" i="1"/>
  <c r="AT65" i="1"/>
  <c r="AP39" i="1"/>
  <c r="AR39" i="1"/>
  <c r="AT39" i="1"/>
  <c r="AV39" i="1"/>
  <c r="AP28" i="1"/>
  <c r="AR28" i="1"/>
  <c r="AT28" i="1"/>
  <c r="AP17" i="1"/>
  <c r="AR17" i="1"/>
  <c r="AT17" i="1"/>
  <c r="AV17" i="1"/>
  <c r="AP49" i="1"/>
  <c r="AR49" i="1"/>
  <c r="AT49" i="1"/>
  <c r="AP110" i="1"/>
  <c r="AR110" i="1"/>
  <c r="AT110" i="1"/>
  <c r="AP90" i="1"/>
  <c r="AR90" i="1"/>
  <c r="AT90" i="1"/>
  <c r="AP131" i="1"/>
  <c r="AR131" i="1"/>
  <c r="AT131" i="1"/>
  <c r="AP135" i="1"/>
  <c r="AR135" i="1"/>
  <c r="AT135" i="1"/>
  <c r="AV135" i="1"/>
  <c r="AP181" i="1"/>
  <c r="AR181" i="1"/>
  <c r="AT181" i="1"/>
  <c r="AP38" i="1"/>
  <c r="AR38" i="1"/>
  <c r="AT38" i="1"/>
  <c r="AP72" i="1"/>
  <c r="AR72" i="1"/>
  <c r="AT72" i="1"/>
  <c r="AV72" i="1"/>
  <c r="AP91" i="1"/>
  <c r="AR91" i="1"/>
  <c r="AT91" i="1"/>
  <c r="AP36" i="1"/>
  <c r="AR36" i="1"/>
  <c r="AT36" i="1"/>
  <c r="AV36" i="1"/>
  <c r="AP61" i="1"/>
  <c r="AR61" i="1"/>
  <c r="AT61" i="1"/>
  <c r="AP98" i="1"/>
  <c r="AR98" i="1"/>
  <c r="AT98" i="1"/>
  <c r="AP45" i="1"/>
  <c r="AR45" i="1"/>
  <c r="AT45" i="1"/>
  <c r="AV45" i="1"/>
  <c r="AP113" i="1"/>
  <c r="AR113" i="1"/>
  <c r="AT113" i="1"/>
  <c r="AP64" i="1"/>
  <c r="AR64" i="1"/>
  <c r="AT64" i="1"/>
  <c r="AP71" i="1"/>
  <c r="AR71" i="1"/>
  <c r="AT71" i="1"/>
  <c r="AP154" i="1"/>
  <c r="AR154" i="1"/>
  <c r="AT154" i="1"/>
  <c r="AP67" i="1"/>
  <c r="AR67" i="1"/>
  <c r="AT67" i="1"/>
  <c r="AP58" i="1"/>
  <c r="AR58" i="1"/>
  <c r="AT58" i="1"/>
  <c r="AP46" i="1"/>
  <c r="AP30" i="1"/>
  <c r="AR30" i="1"/>
  <c r="AT30" i="1"/>
  <c r="AP103" i="1"/>
  <c r="AP146" i="1"/>
  <c r="AR146" i="1"/>
  <c r="AT146" i="1"/>
  <c r="AP107" i="1"/>
  <c r="AR107" i="1"/>
  <c r="AT107" i="1"/>
  <c r="AP77" i="1"/>
  <c r="AR77" i="1"/>
  <c r="AT77" i="1"/>
  <c r="AP95" i="1"/>
  <c r="AR95" i="1"/>
  <c r="AT95" i="1"/>
  <c r="AP34" i="1"/>
  <c r="AR34" i="1"/>
  <c r="AT34" i="1"/>
  <c r="AP81" i="1"/>
  <c r="AR81" i="1"/>
  <c r="AT81" i="1"/>
  <c r="AP138" i="1"/>
  <c r="AR138" i="1"/>
  <c r="AT138" i="1"/>
  <c r="AV138" i="1"/>
  <c r="AP162" i="1"/>
  <c r="AR162" i="1"/>
  <c r="AT162" i="1"/>
  <c r="AP105" i="1"/>
  <c r="AP85" i="1"/>
  <c r="AR85" i="1"/>
  <c r="AT85" i="1"/>
  <c r="AP92" i="1"/>
  <c r="AP126" i="1"/>
  <c r="AR126" i="1"/>
  <c r="AT126" i="1"/>
  <c r="AP132" i="1"/>
  <c r="AR132" i="1"/>
  <c r="AT132" i="1"/>
  <c r="AP99" i="1"/>
  <c r="AR99" i="1"/>
  <c r="AT99" i="1"/>
  <c r="AP111" i="1"/>
  <c r="AR111" i="1"/>
  <c r="AT111" i="1"/>
  <c r="AP152" i="1"/>
  <c r="AR152" i="1"/>
  <c r="AT152" i="1"/>
  <c r="AP117" i="1"/>
  <c r="AR117" i="1"/>
  <c r="AT117" i="1"/>
  <c r="AP16" i="1"/>
  <c r="AR16" i="1"/>
  <c r="AT16" i="1"/>
  <c r="AV16" i="1"/>
  <c r="AP75" i="1"/>
  <c r="AR75" i="1"/>
  <c r="AT75" i="1"/>
  <c r="AP100" i="1"/>
  <c r="AR100" i="1"/>
  <c r="AT100" i="1"/>
  <c r="AP80" i="1"/>
  <c r="AR80" i="1"/>
  <c r="AT80" i="1"/>
  <c r="AP73" i="1"/>
  <c r="AR73" i="1"/>
  <c r="AT73" i="1"/>
  <c r="AP112" i="1"/>
  <c r="AR112" i="1"/>
  <c r="AT112" i="1"/>
  <c r="AP68" i="1"/>
  <c r="AR68" i="1"/>
  <c r="AT68" i="1"/>
  <c r="AP169" i="1"/>
  <c r="AR169" i="1"/>
  <c r="AT169" i="1"/>
  <c r="AP60" i="1"/>
  <c r="AR60" i="1"/>
  <c r="AT60" i="1"/>
  <c r="AP104" i="1"/>
  <c r="AR104" i="1"/>
  <c r="AT104" i="1"/>
  <c r="AP139" i="1"/>
  <c r="AR139" i="1"/>
  <c r="AT139" i="1"/>
  <c r="AP63" i="1"/>
  <c r="AR63" i="1"/>
  <c r="AT63" i="1"/>
  <c r="AP166" i="1"/>
  <c r="AR166" i="1"/>
  <c r="AT166" i="1"/>
  <c r="AP57" i="1"/>
  <c r="AP159" i="1"/>
  <c r="AR159" i="1"/>
  <c r="AT159" i="1"/>
  <c r="AP153" i="1"/>
  <c r="AR153" i="1"/>
  <c r="AT153" i="1"/>
  <c r="AP200" i="1"/>
  <c r="AR200" i="1"/>
  <c r="AT200" i="1"/>
  <c r="AP129" i="1"/>
  <c r="AP175" i="1"/>
  <c r="AR175" i="1"/>
  <c r="AT175" i="1"/>
  <c r="AP69" i="1"/>
  <c r="AR69" i="1"/>
  <c r="AT69" i="1"/>
  <c r="AP194" i="1"/>
  <c r="AR194" i="1"/>
  <c r="AT194" i="1"/>
  <c r="AP79" i="1"/>
  <c r="AR79" i="1"/>
  <c r="AT79" i="1"/>
  <c r="AP109" i="1"/>
  <c r="AR109" i="1"/>
  <c r="AT109" i="1"/>
  <c r="AP140" i="1"/>
  <c r="AR140" i="1"/>
  <c r="AT140" i="1"/>
  <c r="AP215" i="1"/>
  <c r="AP122" i="1"/>
  <c r="AR122" i="1"/>
  <c r="AT122" i="1"/>
  <c r="AP88" i="1"/>
  <c r="AR88" i="1"/>
  <c r="AT88" i="1"/>
  <c r="AP230" i="1"/>
  <c r="AR230" i="1"/>
  <c r="AT230" i="1"/>
  <c r="AP93" i="1"/>
  <c r="AR93" i="1"/>
  <c r="AT93" i="1"/>
  <c r="AP211" i="1"/>
  <c r="AR211" i="1"/>
  <c r="AT211" i="1"/>
  <c r="AP149" i="1"/>
  <c r="AR149" i="1"/>
  <c r="AT149" i="1"/>
  <c r="AP83" i="1"/>
  <c r="AT83" i="1"/>
  <c r="AP236" i="1"/>
  <c r="AR236" i="1"/>
  <c r="AT236" i="1"/>
  <c r="AP157" i="1"/>
  <c r="AR157" i="1"/>
  <c r="AT157" i="1"/>
  <c r="AP177" i="1"/>
  <c r="AR177" i="1"/>
  <c r="AT177" i="1"/>
  <c r="AP206" i="1"/>
  <c r="AR206" i="1"/>
  <c r="AT206" i="1"/>
  <c r="AP124" i="1"/>
  <c r="AR124" i="1"/>
  <c r="AT124" i="1"/>
  <c r="AP114" i="1"/>
  <c r="AR114" i="1"/>
  <c r="AT114" i="1"/>
  <c r="AP143" i="1"/>
  <c r="AR143" i="1"/>
  <c r="AT143" i="1"/>
  <c r="AP165" i="1"/>
  <c r="AP183" i="1"/>
  <c r="AR183" i="1"/>
  <c r="AT183" i="1"/>
  <c r="AP161" i="1"/>
  <c r="AR161" i="1"/>
  <c r="AT161" i="1"/>
  <c r="AP136" i="1"/>
  <c r="AR136" i="1"/>
  <c r="AT136" i="1"/>
  <c r="AP86" i="1"/>
  <c r="AP213" i="1"/>
  <c r="AR213" i="1"/>
  <c r="AT213" i="1"/>
  <c r="AP174" i="1"/>
  <c r="AR174" i="1"/>
  <c r="AT174" i="1"/>
  <c r="AP121" i="1"/>
  <c r="AR121" i="1"/>
  <c r="AT121" i="1"/>
  <c r="AP228" i="1"/>
  <c r="AR228" i="1"/>
  <c r="AT228" i="1"/>
  <c r="AP196" i="1"/>
  <c r="AR196" i="1"/>
  <c r="AT196" i="1"/>
  <c r="AP319" i="1"/>
  <c r="AR319" i="1"/>
  <c r="AT319" i="1"/>
  <c r="AP218" i="1"/>
  <c r="AR218" i="1"/>
  <c r="AT218" i="1"/>
  <c r="AP283" i="1"/>
  <c r="AR283" i="1"/>
  <c r="AT283" i="1"/>
  <c r="AP125" i="1"/>
  <c r="AR125" i="1"/>
  <c r="AT125" i="1"/>
  <c r="AV127" i="1"/>
  <c r="BA127" i="1"/>
  <c r="AP326" i="1"/>
  <c r="AR326" i="1"/>
  <c r="AT326" i="1"/>
  <c r="AP133" i="1"/>
  <c r="AR133" i="1"/>
  <c r="AT133" i="1"/>
  <c r="AP120" i="1"/>
  <c r="AR120" i="1"/>
  <c r="AT120" i="1"/>
  <c r="AP180" i="1"/>
  <c r="AR180" i="1"/>
  <c r="AT180" i="1"/>
  <c r="AP249" i="1"/>
  <c r="AR249" i="1"/>
  <c r="AT249" i="1"/>
  <c r="AP115" i="1"/>
  <c r="AR115" i="1"/>
  <c r="AT115" i="1"/>
  <c r="AP144" i="1"/>
  <c r="AR144" i="1"/>
  <c r="AT144" i="1"/>
  <c r="AP212" i="1"/>
  <c r="AR212" i="1"/>
  <c r="AT212" i="1"/>
  <c r="AP172" i="1"/>
  <c r="AR172" i="1"/>
  <c r="AT172" i="1"/>
  <c r="AP179" i="1"/>
  <c r="AR179" i="1"/>
  <c r="AT179" i="1"/>
  <c r="AP130" i="1"/>
  <c r="AR130" i="1"/>
  <c r="AT130" i="1"/>
  <c r="AP151" i="1"/>
  <c r="AR151" i="1"/>
  <c r="AT151" i="1"/>
  <c r="AP250" i="1"/>
  <c r="AR250" i="1"/>
  <c r="AT250" i="1"/>
  <c r="AP137" i="1"/>
  <c r="AR137" i="1"/>
  <c r="AT137" i="1"/>
  <c r="AP207" i="1"/>
  <c r="AR207" i="1"/>
  <c r="AT207" i="1"/>
  <c r="AP234" i="1"/>
  <c r="AR234" i="1"/>
  <c r="AT234" i="1"/>
  <c r="AP221" i="1"/>
  <c r="AR221" i="1"/>
  <c r="AT221" i="1"/>
  <c r="AP193" i="1"/>
  <c r="AR193" i="1"/>
  <c r="AT193" i="1"/>
  <c r="AP209" i="1"/>
  <c r="AP245" i="1"/>
  <c r="AR245" i="1"/>
  <c r="AT245" i="1"/>
  <c r="AP178" i="1"/>
  <c r="AR178" i="1"/>
  <c r="AT178" i="1"/>
  <c r="AP233" i="1"/>
  <c r="AP171" i="1"/>
  <c r="AR171" i="1"/>
  <c r="AT171" i="1"/>
  <c r="AP185" i="1"/>
  <c r="AR185" i="1"/>
  <c r="AT185" i="1"/>
  <c r="AP128" i="1"/>
  <c r="AR128" i="1"/>
  <c r="AT128" i="1"/>
  <c r="AP289" i="1"/>
  <c r="AP186" i="1"/>
  <c r="AR186" i="1"/>
  <c r="AT186" i="1"/>
  <c r="AP167" i="1"/>
  <c r="AR167" i="1"/>
  <c r="AT167" i="1"/>
  <c r="AP197" i="1"/>
  <c r="AR197" i="1"/>
  <c r="AT197" i="1"/>
  <c r="AP275" i="1"/>
  <c r="AR275" i="1"/>
  <c r="AT275" i="1"/>
  <c r="AP173" i="1"/>
  <c r="AR173" i="1"/>
  <c r="AT173" i="1"/>
  <c r="AP78" i="1"/>
  <c r="AP254" i="1"/>
  <c r="AR254" i="1"/>
  <c r="AT254" i="1"/>
  <c r="AP201" i="1"/>
  <c r="AR201" i="1"/>
  <c r="AT201" i="1"/>
  <c r="AP291" i="1"/>
  <c r="AR291" i="1"/>
  <c r="AT291" i="1"/>
  <c r="AP231" i="1"/>
  <c r="AR231" i="1"/>
  <c r="AT231" i="1"/>
  <c r="AP279" i="1"/>
  <c r="AR279" i="1"/>
  <c r="AT279" i="1"/>
  <c r="AP251" i="1"/>
  <c r="AR251" i="1"/>
  <c r="AT251" i="1"/>
  <c r="AP296" i="1"/>
  <c r="AR296" i="1"/>
  <c r="AT296" i="1"/>
  <c r="AP258" i="1"/>
  <c r="AR258" i="1"/>
  <c r="AT258" i="1"/>
  <c r="AP101" i="1"/>
  <c r="AR101" i="1"/>
  <c r="AT101" i="1"/>
  <c r="AP220" i="1"/>
  <c r="AR220" i="1"/>
  <c r="AT220" i="1"/>
  <c r="AP217" i="1"/>
  <c r="AR217" i="1"/>
  <c r="AT217" i="1"/>
  <c r="AP106" i="1"/>
  <c r="AR106" i="1"/>
  <c r="AT106" i="1"/>
  <c r="AP155" i="1"/>
  <c r="AR155" i="1"/>
  <c r="AT155" i="1"/>
  <c r="AP145" i="1"/>
  <c r="AR145" i="1"/>
  <c r="AT145" i="1"/>
  <c r="AP123" i="1"/>
  <c r="AR123" i="1"/>
  <c r="AT123" i="1"/>
  <c r="AP311" i="1"/>
  <c r="AR311" i="1"/>
  <c r="AT311" i="1"/>
  <c r="AP148" i="1"/>
  <c r="AR148" i="1"/>
  <c r="AT148" i="1"/>
  <c r="AP142" i="1"/>
  <c r="AP158" i="1"/>
  <c r="AR158" i="1"/>
  <c r="AT158" i="1"/>
  <c r="AP272" i="1"/>
  <c r="AR272" i="1"/>
  <c r="AT272" i="1"/>
  <c r="AP108" i="1"/>
  <c r="AR108" i="1"/>
  <c r="AT108" i="1"/>
  <c r="AP118" i="1"/>
  <c r="AR118" i="1"/>
  <c r="AT118" i="1"/>
  <c r="AP229" i="1"/>
  <c r="AR229" i="1"/>
  <c r="AT229" i="1"/>
  <c r="AP163" i="1"/>
  <c r="AP184" i="1"/>
  <c r="AR184" i="1"/>
  <c r="AT184" i="1"/>
  <c r="AP274" i="1"/>
  <c r="AR274" i="1"/>
  <c r="AT274" i="1"/>
  <c r="AP288" i="1"/>
  <c r="AR288" i="1"/>
  <c r="AT288" i="1"/>
  <c r="AP278" i="1"/>
  <c r="AR278" i="1"/>
  <c r="AT278" i="1"/>
  <c r="AP189" i="1"/>
  <c r="AR189" i="1"/>
  <c r="AT189" i="1"/>
  <c r="AP257" i="1"/>
  <c r="AR257" i="1"/>
  <c r="AT257" i="1"/>
  <c r="AP297" i="1"/>
  <c r="AR297" i="1"/>
  <c r="AT297" i="1"/>
  <c r="AP331" i="1"/>
  <c r="AR331" i="1"/>
  <c r="AT331" i="1"/>
  <c r="AP96" i="1"/>
  <c r="AR96" i="1"/>
  <c r="AT96" i="1"/>
  <c r="AP264" i="1"/>
  <c r="AR264" i="1"/>
  <c r="AT264" i="1"/>
  <c r="AP204" i="1"/>
  <c r="AR204" i="1"/>
  <c r="AT204" i="1"/>
  <c r="AP219" i="1"/>
  <c r="AR219" i="1"/>
  <c r="AT219" i="1"/>
  <c r="AP208" i="1"/>
  <c r="AR208" i="1"/>
  <c r="AT208" i="1"/>
  <c r="AP89" i="1"/>
  <c r="AR89" i="1"/>
  <c r="AT89" i="1"/>
  <c r="AP210" i="1"/>
  <c r="AR210" i="1"/>
  <c r="AT210" i="1"/>
  <c r="AP164" i="1"/>
  <c r="AR164" i="1"/>
  <c r="AT164" i="1"/>
  <c r="AP198" i="1"/>
  <c r="AR198" i="1"/>
  <c r="AT198" i="1"/>
  <c r="AP302" i="1"/>
  <c r="AR302" i="1"/>
  <c r="AT302" i="1"/>
  <c r="AP199" i="1"/>
  <c r="AR199" i="1"/>
  <c r="AT199" i="1"/>
  <c r="AP205" i="1"/>
  <c r="AR205" i="1"/>
  <c r="AT205" i="1"/>
  <c r="AP259" i="1"/>
  <c r="AR259" i="1"/>
  <c r="AT259" i="1"/>
  <c r="AP354" i="1"/>
  <c r="AR354" i="1"/>
  <c r="AT354" i="1"/>
  <c r="AP147" i="1"/>
  <c r="AR147" i="1"/>
  <c r="AP333" i="1"/>
  <c r="AR333" i="1"/>
  <c r="AT333" i="1"/>
  <c r="AP299" i="1"/>
  <c r="AR299" i="1"/>
  <c r="AT299" i="1"/>
  <c r="AP286" i="1"/>
  <c r="AR286" i="1"/>
  <c r="AT286" i="1"/>
  <c r="AP51" i="1"/>
  <c r="AP315" i="1"/>
  <c r="AR315" i="1"/>
  <c r="AT315" i="1"/>
  <c r="AP293" i="1"/>
  <c r="AR293" i="1"/>
  <c r="AT293" i="1"/>
  <c r="AP265" i="1"/>
  <c r="AR265" i="1"/>
  <c r="AT265" i="1"/>
  <c r="AP168" i="1"/>
  <c r="AR168" i="1"/>
  <c r="AT168" i="1"/>
  <c r="AP97" i="1"/>
  <c r="AR97" i="1"/>
  <c r="AT97" i="1"/>
  <c r="AP235" i="1"/>
  <c r="AR235" i="1"/>
  <c r="AT235" i="1"/>
  <c r="AP262" i="1"/>
  <c r="AR262" i="1"/>
  <c r="AT262" i="1"/>
  <c r="AP237" i="1"/>
  <c r="AR237" i="1"/>
  <c r="AT237" i="1"/>
  <c r="AP252" i="1"/>
  <c r="AR252" i="1"/>
  <c r="AT252" i="1"/>
  <c r="AP240" i="1"/>
  <c r="AR240" i="1"/>
  <c r="AT240" i="1"/>
  <c r="AP170" i="1"/>
  <c r="AR170" i="1"/>
  <c r="AT170" i="1"/>
  <c r="AP223" i="1"/>
  <c r="AR223" i="1"/>
  <c r="AT223" i="1"/>
  <c r="AP325" i="1"/>
  <c r="AR325" i="1"/>
  <c r="AT325" i="1"/>
  <c r="AP256" i="1"/>
  <c r="AR256" i="1"/>
  <c r="AT256" i="1"/>
  <c r="AP261" i="1"/>
  <c r="AR261" i="1"/>
  <c r="AT261" i="1"/>
  <c r="AP116" i="1"/>
  <c r="AR116" i="1"/>
  <c r="AT116" i="1"/>
  <c r="AP241" i="1"/>
  <c r="AR241" i="1"/>
  <c r="AT241" i="1"/>
  <c r="AP320" i="1"/>
  <c r="AR320" i="1"/>
  <c r="AT320" i="1"/>
  <c r="AP156" i="1"/>
  <c r="AR156" i="1"/>
  <c r="AT156" i="1"/>
  <c r="AP359" i="1"/>
  <c r="AR359" i="1"/>
  <c r="AT359" i="1"/>
  <c r="AP277" i="1"/>
  <c r="AR277" i="1"/>
  <c r="AT277" i="1"/>
  <c r="AP307" i="1"/>
  <c r="AR307" i="1"/>
  <c r="AT307" i="1"/>
  <c r="AP282" i="1"/>
  <c r="AR282" i="1"/>
  <c r="AT282" i="1"/>
  <c r="AP141" i="1"/>
  <c r="AR141" i="1"/>
  <c r="AT141" i="1"/>
  <c r="AP188" i="1"/>
  <c r="AR188" i="1"/>
  <c r="AT188" i="1"/>
  <c r="AP260" i="1"/>
  <c r="AR260" i="1"/>
  <c r="AT260" i="1"/>
  <c r="AP203" i="1"/>
  <c r="AR203" i="1"/>
  <c r="AT203" i="1"/>
  <c r="AP255" i="1"/>
  <c r="AR255" i="1"/>
  <c r="AT255" i="1"/>
  <c r="AP253" i="1"/>
  <c r="AR253" i="1"/>
  <c r="AT253" i="1"/>
  <c r="AP295" i="1"/>
  <c r="AR295" i="1"/>
  <c r="AT295" i="1"/>
  <c r="AP276" i="1"/>
  <c r="AR276" i="1"/>
  <c r="AT276" i="1"/>
  <c r="AP242" i="1"/>
  <c r="AR242" i="1"/>
  <c r="AT242" i="1"/>
  <c r="AP340" i="1"/>
  <c r="AR340" i="1"/>
  <c r="AT340" i="1"/>
  <c r="AP227" i="1"/>
  <c r="AR227" i="1"/>
  <c r="AT227" i="1"/>
  <c r="AP119" i="1"/>
  <c r="AP263" i="1"/>
  <c r="AT263" i="1"/>
  <c r="AP216" i="1"/>
  <c r="AR216" i="1"/>
  <c r="AT216" i="1"/>
  <c r="AP232" i="1"/>
  <c r="AR232" i="1"/>
  <c r="AT232" i="1"/>
  <c r="AP298" i="1"/>
  <c r="AP303" i="1"/>
  <c r="AR303" i="1"/>
  <c r="AT303" i="1"/>
  <c r="AP334" i="1"/>
  <c r="AR334" i="1"/>
  <c r="AT334" i="1"/>
  <c r="AP310" i="1"/>
  <c r="AR310" i="1"/>
  <c r="AT310" i="1"/>
  <c r="AP314" i="1"/>
  <c r="AR314" i="1"/>
  <c r="AT314" i="1"/>
  <c r="AP348" i="1"/>
  <c r="AR348" i="1"/>
  <c r="AT348" i="1"/>
  <c r="AP248" i="1"/>
  <c r="AR248" i="1"/>
  <c r="AT248" i="1"/>
  <c r="AP269" i="1"/>
  <c r="AR269" i="1"/>
  <c r="AT269" i="1"/>
  <c r="AP308" i="1"/>
  <c r="AR308" i="1"/>
  <c r="AT308" i="1"/>
  <c r="AP318" i="1"/>
  <c r="AR318" i="1"/>
  <c r="AT318" i="1"/>
  <c r="AP322" i="1"/>
  <c r="AR322" i="1"/>
  <c r="AT322" i="1"/>
  <c r="AP214" i="1"/>
  <c r="AR214" i="1"/>
  <c r="AT214" i="1"/>
  <c r="AP187" i="1"/>
  <c r="AR187" i="1"/>
  <c r="AT187" i="1"/>
  <c r="AP246" i="1"/>
  <c r="AR246" i="1"/>
  <c r="AT246" i="1"/>
  <c r="AP224" i="1"/>
  <c r="AR224" i="1"/>
  <c r="AT224" i="1"/>
  <c r="AP266" i="1"/>
  <c r="AR266" i="1"/>
  <c r="AT266" i="1"/>
  <c r="AP190" i="1"/>
  <c r="AR190" i="1"/>
  <c r="AT190" i="1"/>
  <c r="AP285" i="1"/>
  <c r="AR285" i="1"/>
  <c r="AT285" i="1"/>
  <c r="AP352" i="1"/>
  <c r="AR352" i="1"/>
  <c r="AT352" i="1"/>
  <c r="AP280" i="1"/>
  <c r="AR280" i="1"/>
  <c r="AT280" i="1"/>
  <c r="AP306" i="1"/>
  <c r="AR306" i="1"/>
  <c r="AT306" i="1"/>
  <c r="AP305" i="1"/>
  <c r="AR305" i="1"/>
  <c r="AT305" i="1"/>
  <c r="AV312" i="1"/>
  <c r="BA312" i="1"/>
  <c r="AP243" i="1"/>
  <c r="AR243" i="1"/>
  <c r="AT243" i="1"/>
  <c r="AP301" i="1"/>
  <c r="AR301" i="1"/>
  <c r="AT301" i="1"/>
  <c r="AP304" i="1"/>
  <c r="AR304" i="1"/>
  <c r="AT304" i="1"/>
  <c r="AP271" i="1"/>
  <c r="AR271" i="1"/>
  <c r="AT271" i="1"/>
  <c r="AP222" i="1"/>
  <c r="AR222" i="1"/>
  <c r="AT222" i="1"/>
  <c r="AP294" i="1"/>
  <c r="AR294" i="1"/>
  <c r="AT294" i="1"/>
  <c r="AP328" i="1"/>
  <c r="AR328" i="1"/>
  <c r="AT328" i="1"/>
  <c r="AP239" i="1"/>
  <c r="AR239" i="1"/>
  <c r="AT239" i="1"/>
  <c r="AP247" i="1"/>
  <c r="AR247" i="1"/>
  <c r="AT247" i="1"/>
  <c r="AP343" i="1"/>
  <c r="AR343" i="1"/>
  <c r="AT343" i="1"/>
  <c r="AP330" i="1"/>
  <c r="AR330" i="1"/>
  <c r="AT330" i="1"/>
  <c r="AP336" i="1"/>
  <c r="AR336" i="1"/>
  <c r="AT336" i="1"/>
  <c r="AP344" i="1"/>
  <c r="AR344" i="1"/>
  <c r="AT344" i="1"/>
  <c r="AP270" i="1"/>
  <c r="AR270" i="1"/>
  <c r="AT270" i="1"/>
  <c r="AP332" i="1"/>
  <c r="AR332" i="1"/>
  <c r="AT332" i="1"/>
  <c r="AP309" i="1"/>
  <c r="AR309" i="1"/>
  <c r="AT309" i="1"/>
  <c r="AP349" i="1"/>
  <c r="AR349" i="1"/>
  <c r="AT349" i="1"/>
  <c r="AP351" i="1"/>
  <c r="AP290" i="1"/>
  <c r="AR290" i="1"/>
  <c r="AT290" i="1"/>
  <c r="AP238" i="1"/>
  <c r="AR238" i="1"/>
  <c r="AT238" i="1"/>
  <c r="AP342" i="1"/>
  <c r="AR342" i="1"/>
  <c r="AT342" i="1"/>
  <c r="AP313" i="1"/>
  <c r="AR313" i="1"/>
  <c r="AT313" i="1"/>
  <c r="AP292" i="1"/>
  <c r="AR292" i="1"/>
  <c r="AT292" i="1"/>
  <c r="AP321" i="1"/>
  <c r="AR321" i="1"/>
  <c r="AT321" i="1"/>
  <c r="AP316" i="1"/>
  <c r="AR316" i="1"/>
  <c r="AT316" i="1"/>
  <c r="AP244" i="1"/>
  <c r="AR244" i="1"/>
  <c r="AT244" i="1"/>
  <c r="AP317" i="1"/>
  <c r="AR317" i="1"/>
  <c r="AT317" i="1"/>
  <c r="AP329" i="1"/>
  <c r="AR329" i="1"/>
  <c r="AT329" i="1"/>
  <c r="AP287" i="1"/>
  <c r="AR287" i="1"/>
  <c r="AT287" i="1"/>
  <c r="AP361" i="1"/>
  <c r="AR361" i="1"/>
  <c r="AT361" i="1"/>
  <c r="AP362" i="1"/>
  <c r="AR362" i="1"/>
  <c r="AT362" i="1"/>
  <c r="AP346" i="1"/>
  <c r="AR346" i="1"/>
  <c r="AT346" i="1"/>
  <c r="AP339" i="1"/>
  <c r="AR339" i="1"/>
  <c r="AT339" i="1"/>
  <c r="AP338" i="1"/>
  <c r="AP355" i="1"/>
  <c r="AR355" i="1"/>
  <c r="AT355" i="1"/>
  <c r="AP324" i="1"/>
  <c r="AR324" i="1"/>
  <c r="AT324" i="1"/>
  <c r="AP357" i="1"/>
  <c r="AR357" i="1"/>
  <c r="AT357" i="1"/>
  <c r="AP300" i="1"/>
  <c r="AR300" i="1"/>
  <c r="AT300" i="1"/>
  <c r="AP364" i="1"/>
  <c r="AR364" i="1"/>
  <c r="AT364" i="1"/>
  <c r="AP358" i="1"/>
  <c r="AR358" i="1"/>
  <c r="AT358" i="1"/>
  <c r="AP353" i="1"/>
  <c r="AR353" i="1"/>
  <c r="AT353" i="1"/>
  <c r="AP337" i="1"/>
  <c r="AR337" i="1"/>
  <c r="AT337" i="1"/>
  <c r="AP345" i="1"/>
  <c r="AR345" i="1"/>
  <c r="AT345" i="1"/>
  <c r="AP350" i="1"/>
  <c r="AR350" i="1"/>
  <c r="AT350" i="1"/>
  <c r="AP335" i="1"/>
  <c r="AR335" i="1"/>
  <c r="AT335" i="1"/>
  <c r="AP347" i="1"/>
  <c r="AR347" i="1"/>
  <c r="AT347" i="1"/>
  <c r="AP356" i="1"/>
  <c r="AP363" i="1"/>
  <c r="AR363" i="1"/>
  <c r="AT363" i="1"/>
  <c r="AP365" i="1"/>
  <c r="AR365" i="1"/>
  <c r="AT365" i="1"/>
  <c r="AP5" i="1"/>
  <c r="AR5" i="1"/>
  <c r="AT5" i="1"/>
  <c r="AP160" i="1"/>
  <c r="AR160" i="1"/>
  <c r="AT160" i="1"/>
  <c r="AV9" i="1"/>
  <c r="BA9" i="1"/>
  <c r="AV59" i="1"/>
  <c r="BA59" i="1"/>
  <c r="AV281" i="1"/>
  <c r="BA281" i="1"/>
  <c r="BH281" i="1"/>
  <c r="CG281" i="1"/>
  <c r="T5" i="1"/>
  <c r="AV41" i="1"/>
  <c r="AV26" i="1"/>
  <c r="AV52" i="1"/>
  <c r="AV71" i="1"/>
  <c r="AV28" i="1"/>
  <c r="AV30" i="1"/>
  <c r="AV134" i="1"/>
  <c r="AV91" i="1"/>
  <c r="AV56" i="1"/>
  <c r="AV70" i="1"/>
  <c r="AV55" i="1"/>
  <c r="AV154" i="1"/>
  <c r="AV43" i="1"/>
  <c r="AV67" i="1"/>
  <c r="AV146" i="1"/>
  <c r="AV126" i="1"/>
  <c r="AV90" i="1"/>
  <c r="AV32" i="1"/>
  <c r="AV95" i="1"/>
  <c r="AV211" i="1"/>
  <c r="AV54" i="1"/>
  <c r="AV100" i="1"/>
  <c r="AV113" i="1"/>
  <c r="AV64" i="1"/>
  <c r="AV98" i="1"/>
  <c r="AV162" i="1"/>
  <c r="AV107" i="1"/>
  <c r="AV111" i="1"/>
  <c r="AV66" i="1"/>
  <c r="AV34" i="1"/>
  <c r="AV131" i="1"/>
  <c r="AV73" i="1"/>
  <c r="AV156" i="1"/>
  <c r="AV58" i="1"/>
  <c r="AV109" i="1"/>
  <c r="AV181" i="1"/>
  <c r="AV169" i="1"/>
  <c r="AV76" i="1"/>
  <c r="AV82" i="1"/>
  <c r="AV61" i="1"/>
  <c r="AV2" i="1"/>
  <c r="AV69" i="1"/>
  <c r="AV83" i="1"/>
  <c r="AV117" i="1"/>
  <c r="AV62" i="1"/>
  <c r="AV79" i="1"/>
  <c r="AV77" i="1"/>
  <c r="AV88" i="1"/>
  <c r="AV68" i="1"/>
  <c r="AV75" i="1"/>
  <c r="AV194" i="1"/>
  <c r="AV60" i="1"/>
  <c r="AV237" i="1"/>
  <c r="AV85" i="1"/>
  <c r="AV65" i="1"/>
  <c r="AV104" i="1"/>
  <c r="AV319" i="1"/>
  <c r="AV132" i="1"/>
  <c r="AV139" i="1"/>
  <c r="AV49" i="1"/>
  <c r="AV110" i="1"/>
  <c r="AV197" i="1"/>
  <c r="AV63" i="1"/>
  <c r="AV152" i="1"/>
  <c r="AV99" i="1"/>
  <c r="AV80" i="1"/>
  <c r="AV93" i="1"/>
  <c r="AV174" i="1"/>
  <c r="AV122" i="1"/>
  <c r="AV283" i="1"/>
  <c r="AV236" i="1"/>
  <c r="AV114" i="1"/>
  <c r="AV38" i="1"/>
  <c r="AV175" i="1"/>
  <c r="AV206" i="1"/>
  <c r="AV115" i="1"/>
  <c r="AV144" i="1"/>
  <c r="AV177" i="1"/>
  <c r="AV183" i="1"/>
  <c r="AV153" i="1"/>
  <c r="AV186" i="1"/>
  <c r="AV166" i="1"/>
  <c r="AV130" i="1"/>
  <c r="AV213" i="1"/>
  <c r="AV161" i="1"/>
  <c r="AV172" i="1"/>
  <c r="AV228" i="1"/>
  <c r="AV159" i="1"/>
  <c r="AV81" i="1"/>
  <c r="AV140" i="1"/>
  <c r="AV217" i="1"/>
  <c r="AV124" i="1"/>
  <c r="AV230" i="1"/>
  <c r="AV136" i="1"/>
  <c r="AV193" i="1"/>
  <c r="AV212" i="1"/>
  <c r="AV148" i="1"/>
  <c r="AV112" i="1"/>
  <c r="AV196" i="1"/>
  <c r="AV179" i="1"/>
  <c r="AV167" i="1"/>
  <c r="AV133" i="1"/>
  <c r="AV249" i="1"/>
  <c r="AV201" i="1"/>
  <c r="AV128" i="1"/>
  <c r="AV221" i="1"/>
  <c r="AV200" i="1"/>
  <c r="AV151" i="1"/>
  <c r="AV158" i="1"/>
  <c r="AV149" i="1"/>
  <c r="AV234" i="1"/>
  <c r="AV207" i="1"/>
  <c r="AV137" i="1"/>
  <c r="AV279" i="1"/>
  <c r="AV250" i="1"/>
  <c r="AV264" i="1"/>
  <c r="AV143" i="1"/>
  <c r="AV258" i="1"/>
  <c r="AV157" i="1"/>
  <c r="AV120" i="1"/>
  <c r="AV106" i="1"/>
  <c r="AV311" i="1"/>
  <c r="AV299" i="1"/>
  <c r="AV291" i="1"/>
  <c r="AV272" i="1"/>
  <c r="AV173" i="1"/>
  <c r="AV184" i="1"/>
  <c r="AV265" i="1"/>
  <c r="AV164" i="1"/>
  <c r="AV218" i="1"/>
  <c r="AV145" i="1"/>
  <c r="AV178" i="1"/>
  <c r="AV121" i="1"/>
  <c r="AV170" i="1"/>
  <c r="AV205" i="1"/>
  <c r="AV326" i="1"/>
  <c r="AV229" i="1"/>
  <c r="AV241" i="1"/>
  <c r="AV245" i="1"/>
  <c r="AV171" i="1"/>
  <c r="AV180" i="1"/>
  <c r="AV97" i="1"/>
  <c r="AV220" i="1"/>
  <c r="AV155" i="1"/>
  <c r="AV168" i="1"/>
  <c r="AV199" i="1"/>
  <c r="AV262" i="1"/>
  <c r="AV296" i="1"/>
  <c r="AV208" i="1"/>
  <c r="AV204" i="1"/>
  <c r="AV254" i="1"/>
  <c r="AV297" i="1"/>
  <c r="AV275" i="1"/>
  <c r="AV274" i="1"/>
  <c r="AV101" i="1"/>
  <c r="AV231" i="1"/>
  <c r="AV198" i="1"/>
  <c r="AV118" i="1"/>
  <c r="AV123" i="1"/>
  <c r="AV253" i="1"/>
  <c r="AV108" i="1"/>
  <c r="AV188" i="1"/>
  <c r="AV266" i="1"/>
  <c r="AV348" i="1"/>
  <c r="AV116" i="1"/>
  <c r="AV185" i="1"/>
  <c r="AV259" i="1"/>
  <c r="AV89" i="1"/>
  <c r="AV331" i="1"/>
  <c r="AV96" i="1"/>
  <c r="AV302" i="1"/>
  <c r="AV246" i="1"/>
  <c r="AV252" i="1"/>
  <c r="AV288" i="1"/>
  <c r="AV333" i="1"/>
  <c r="AV277" i="1"/>
  <c r="AV219" i="1"/>
  <c r="AV240" i="1"/>
  <c r="AV286" i="1"/>
  <c r="AV255" i="1"/>
  <c r="AV293" i="1"/>
  <c r="AV318" i="1"/>
  <c r="AV203" i="1"/>
  <c r="AV235" i="1"/>
  <c r="AV304" i="1"/>
  <c r="AV257" i="1"/>
  <c r="AV232" i="1"/>
  <c r="AV251" i="1"/>
  <c r="AV325" i="1"/>
  <c r="AV256" i="1"/>
  <c r="AV242" i="1"/>
  <c r="AV301" i="1"/>
  <c r="AV210" i="1"/>
  <c r="AV223" i="1"/>
  <c r="AV278" i="1"/>
  <c r="AV187" i="1"/>
  <c r="AV261" i="1"/>
  <c r="AV303" i="1"/>
  <c r="AV190" i="1"/>
  <c r="AV269" i="1"/>
  <c r="AV189" i="1"/>
  <c r="AV306" i="1"/>
  <c r="AV340" i="1"/>
  <c r="AV307" i="1"/>
  <c r="AV271" i="1"/>
  <c r="AV294" i="1"/>
  <c r="AV315" i="1"/>
  <c r="AV354" i="1"/>
  <c r="AV320" i="1"/>
  <c r="AV310" i="1"/>
  <c r="AV227" i="1"/>
  <c r="AV309" i="1"/>
  <c r="AV260" i="1"/>
  <c r="AV270" i="1"/>
  <c r="AV214" i="1"/>
  <c r="AV282" i="1"/>
  <c r="AV352" i="1"/>
  <c r="AV285" i="1"/>
  <c r="AV322" i="1"/>
  <c r="AV280" i="1"/>
  <c r="AV330" i="1"/>
  <c r="AV295" i="1"/>
  <c r="AV222" i="1"/>
  <c r="AV359" i="1"/>
  <c r="AV314" i="1"/>
  <c r="AV243" i="1"/>
  <c r="AV313" i="1"/>
  <c r="AV334" i="1"/>
  <c r="AV305" i="1"/>
  <c r="AV276" i="1"/>
  <c r="AV224" i="1"/>
  <c r="AV308" i="1"/>
  <c r="AV247" i="1"/>
  <c r="AV300" i="1"/>
  <c r="AV328" i="1"/>
  <c r="AV287" i="1"/>
  <c r="AV263" i="1"/>
  <c r="AV344" i="1"/>
  <c r="AV244" i="1"/>
  <c r="AV324" i="1"/>
  <c r="AV361" i="1"/>
  <c r="AV292" i="1"/>
  <c r="AV343" i="1"/>
  <c r="AV332" i="1"/>
  <c r="AV339" i="1"/>
  <c r="AV362" i="1"/>
  <c r="AV349" i="1"/>
  <c r="AV336" i="1"/>
  <c r="AV316" i="1"/>
  <c r="AV239" i="1"/>
  <c r="AV355" i="1"/>
  <c r="AV290" i="1"/>
  <c r="AV238" i="1"/>
  <c r="AV364" i="1"/>
  <c r="AV342" i="1"/>
  <c r="AV329" i="1"/>
  <c r="AV321" i="1"/>
  <c r="AV358" i="1"/>
  <c r="AV317" i="1"/>
  <c r="AV346" i="1"/>
  <c r="AV337" i="1"/>
  <c r="AV350" i="1"/>
  <c r="AV347" i="1"/>
  <c r="AV363" i="1"/>
  <c r="AV335" i="1"/>
  <c r="AV357" i="1"/>
  <c r="AV353" i="1"/>
  <c r="AV345" i="1"/>
  <c r="AV365" i="1"/>
  <c r="AV360" i="1"/>
  <c r="AV323" i="1"/>
  <c r="AV268" i="1"/>
  <c r="AV327" i="1"/>
  <c r="AV226" i="1"/>
  <c r="AV341" i="1"/>
  <c r="AV94" i="1"/>
  <c r="AV367" i="1"/>
  <c r="AV273" i="1"/>
  <c r="AV150" i="1"/>
  <c r="AV192" i="1"/>
  <c r="AV87" i="1"/>
  <c r="AV44" i="1"/>
  <c r="AV267" i="1"/>
  <c r="CN3" i="1"/>
  <c r="AT44" i="1"/>
  <c r="AT192" i="1"/>
  <c r="AT327" i="1"/>
  <c r="AT87" i="1"/>
  <c r="AT268" i="1"/>
  <c r="AT94" i="1"/>
  <c r="AT150" i="1"/>
  <c r="AT323" i="1"/>
  <c r="AT267" i="1"/>
  <c r="AT226" i="1"/>
  <c r="AT341" i="1"/>
  <c r="AT360" i="1"/>
  <c r="AT273" i="1"/>
  <c r="AT367" i="1"/>
  <c r="AR44" i="1"/>
  <c r="AR192" i="1"/>
  <c r="AR327" i="1"/>
  <c r="AR87" i="1"/>
  <c r="AR268" i="1"/>
  <c r="AR94" i="1"/>
  <c r="AR150" i="1"/>
  <c r="AR323" i="1"/>
  <c r="AR267" i="1"/>
  <c r="AR226" i="1"/>
  <c r="AR341" i="1"/>
  <c r="AR360" i="1"/>
  <c r="AR273" i="1"/>
  <c r="AR367" i="1"/>
  <c r="AP44" i="1"/>
  <c r="AP192" i="1"/>
  <c r="AP327" i="1"/>
  <c r="AP87" i="1"/>
  <c r="AP268" i="1"/>
  <c r="AP94" i="1"/>
  <c r="AP150" i="1"/>
  <c r="AP323" i="1"/>
  <c r="AP267" i="1"/>
  <c r="AP226" i="1"/>
  <c r="AP341" i="1"/>
  <c r="AP360" i="1"/>
  <c r="AP273" i="1"/>
  <c r="AP367" i="1"/>
  <c r="BA2" i="1"/>
  <c r="BA348" i="1"/>
  <c r="BH59" i="1"/>
  <c r="CG59" i="1"/>
  <c r="BA263" i="1"/>
  <c r="BA83" i="1"/>
  <c r="BA3" i="1"/>
  <c r="BA31" i="1"/>
  <c r="BA216" i="1"/>
  <c r="BA141" i="1"/>
  <c r="BA125" i="1"/>
  <c r="BA248" i="1"/>
  <c r="BA344" i="1"/>
  <c r="BA290" i="1"/>
  <c r="BA324" i="1"/>
  <c r="BA292" i="1"/>
  <c r="BA160" i="1"/>
  <c r="BA72" i="1"/>
  <c r="BA341" i="1"/>
  <c r="BA327" i="1"/>
  <c r="BA5" i="1"/>
  <c r="BA16" i="1"/>
  <c r="BA48" i="1"/>
  <c r="BA6" i="1"/>
  <c r="BA226" i="1"/>
  <c r="BA192" i="1"/>
  <c r="BA39" i="1"/>
  <c r="BA84" i="1"/>
  <c r="BA21" i="1"/>
  <c r="BA50" i="1"/>
  <c r="BA150" i="1"/>
  <c r="BA345" i="1"/>
  <c r="BA300" i="1"/>
  <c r="BA329" i="1"/>
  <c r="BA309" i="1"/>
  <c r="BA343" i="1"/>
  <c r="BA301" i="1"/>
  <c r="BA352" i="1"/>
  <c r="BA322" i="1"/>
  <c r="BA334" i="1"/>
  <c r="BA295" i="1"/>
  <c r="BA307" i="1"/>
  <c r="BA320" i="1"/>
  <c r="BA240" i="1"/>
  <c r="BA168" i="1"/>
  <c r="BA299" i="1"/>
  <c r="BA89" i="1"/>
  <c r="BA257" i="1"/>
  <c r="BA220" i="1"/>
  <c r="BA201" i="1"/>
  <c r="BA245" i="1"/>
  <c r="BA137" i="1"/>
  <c r="BA144" i="1"/>
  <c r="BA120" i="1"/>
  <c r="BA218" i="1"/>
  <c r="BA143" i="1"/>
  <c r="BA69" i="1"/>
  <c r="BA153" i="1"/>
  <c r="BA104" i="1"/>
  <c r="BA75" i="1"/>
  <c r="BA34" i="1"/>
  <c r="BA30" i="1"/>
  <c r="BA154" i="1"/>
  <c r="BA98" i="1"/>
  <c r="BA49" i="1"/>
  <c r="BA82" i="1"/>
  <c r="BA32" i="1"/>
  <c r="BA56" i="1"/>
  <c r="BA350" i="1"/>
  <c r="BA364" i="1"/>
  <c r="BA355" i="1"/>
  <c r="BA287" i="1"/>
  <c r="BA342" i="1"/>
  <c r="BA330" i="1"/>
  <c r="BA304" i="1"/>
  <c r="BA280" i="1"/>
  <c r="BA214" i="1"/>
  <c r="BA310" i="1"/>
  <c r="BA276" i="1"/>
  <c r="BA282" i="1"/>
  <c r="BA170" i="1"/>
  <c r="BA97" i="1"/>
  <c r="BA286" i="1"/>
  <c r="BA210" i="1"/>
  <c r="BA297" i="1"/>
  <c r="BA217" i="1"/>
  <c r="BA291" i="1"/>
  <c r="BA178" i="1"/>
  <c r="BA207" i="1"/>
  <c r="BA212" i="1"/>
  <c r="BA283" i="1"/>
  <c r="BA194" i="1"/>
  <c r="BA139" i="1"/>
  <c r="BA100" i="1"/>
  <c r="BA81" i="1"/>
  <c r="BA113" i="1"/>
  <c r="BA45" i="1"/>
  <c r="BA110" i="1"/>
  <c r="BA62" i="1"/>
  <c r="BA66" i="1"/>
  <c r="BA14" i="1"/>
  <c r="BA40" i="1"/>
  <c r="BA27" i="1"/>
  <c r="BA37" i="1"/>
  <c r="BA42" i="1"/>
  <c r="BA29" i="1"/>
  <c r="BA18" i="1"/>
  <c r="BA15" i="1"/>
  <c r="BA12" i="1"/>
  <c r="BA22" i="1"/>
  <c r="BA33" i="1"/>
  <c r="BA20" i="1"/>
  <c r="BA23" i="1"/>
  <c r="BA11" i="1"/>
  <c r="BA4" i="1"/>
  <c r="BA13" i="1"/>
  <c r="BA10" i="1"/>
  <c r="BA8" i="1"/>
  <c r="BA7" i="1"/>
  <c r="BA267" i="1"/>
  <c r="BA44" i="1"/>
  <c r="BA335" i="1"/>
  <c r="BA361" i="1"/>
  <c r="BA313" i="1"/>
  <c r="BA336" i="1"/>
  <c r="BA271" i="1"/>
  <c r="BA306" i="1"/>
  <c r="BA187" i="1"/>
  <c r="BA314" i="1"/>
  <c r="BA242" i="1"/>
  <c r="BA223" i="1"/>
  <c r="BA235" i="1"/>
  <c r="BA164" i="1"/>
  <c r="BA331" i="1"/>
  <c r="BA106" i="1"/>
  <c r="BA231" i="1"/>
  <c r="BA234" i="1"/>
  <c r="BA172" i="1"/>
  <c r="BA213" i="1"/>
  <c r="BA236" i="1"/>
  <c r="BA122" i="1"/>
  <c r="BA63" i="1"/>
  <c r="BA80" i="1"/>
  <c r="BA126" i="1"/>
  <c r="BA162" i="1"/>
  <c r="BA138" i="1"/>
  <c r="BA64" i="1"/>
  <c r="BA90" i="1"/>
  <c r="BA65" i="1"/>
  <c r="BA70" i="1"/>
  <c r="BA323" i="1"/>
  <c r="BA363" i="1"/>
  <c r="BA362" i="1"/>
  <c r="BA222" i="1"/>
  <c r="BA305" i="1"/>
  <c r="BA246" i="1"/>
  <c r="BA232" i="1"/>
  <c r="BA340" i="1"/>
  <c r="BA188" i="1"/>
  <c r="BA325" i="1"/>
  <c r="BA262" i="1"/>
  <c r="BA259" i="1"/>
  <c r="BA198" i="1"/>
  <c r="BA96" i="1"/>
  <c r="BA184" i="1"/>
  <c r="BA158" i="1"/>
  <c r="BA155" i="1"/>
  <c r="BA279" i="1"/>
  <c r="BA186" i="1"/>
  <c r="BA221" i="1"/>
  <c r="BA179" i="1"/>
  <c r="BA174" i="1"/>
  <c r="BA157" i="1"/>
  <c r="BA88" i="1"/>
  <c r="BA200" i="1"/>
  <c r="BA166" i="1"/>
  <c r="BA73" i="1"/>
  <c r="BA132" i="1"/>
  <c r="BA67" i="1"/>
  <c r="BA71" i="1"/>
  <c r="BA131" i="1"/>
  <c r="BA28" i="1"/>
  <c r="BA134" i="1"/>
  <c r="BA43" i="1"/>
  <c r="BA365" i="1"/>
  <c r="BA358" i="1"/>
  <c r="BA346" i="1"/>
  <c r="BA321" i="1"/>
  <c r="BA294" i="1"/>
  <c r="BA224" i="1"/>
  <c r="BA227" i="1"/>
  <c r="BA260" i="1"/>
  <c r="BA256" i="1"/>
  <c r="BA237" i="1"/>
  <c r="BA354" i="1"/>
  <c r="BA302" i="1"/>
  <c r="BA264" i="1"/>
  <c r="BA274" i="1"/>
  <c r="BA272" i="1"/>
  <c r="BA145" i="1"/>
  <c r="BA251" i="1"/>
  <c r="BA167" i="1"/>
  <c r="BA193" i="1"/>
  <c r="BA121" i="1"/>
  <c r="BA183" i="1"/>
  <c r="BA177" i="1"/>
  <c r="BA230" i="1"/>
  <c r="BA79" i="1"/>
  <c r="BA112" i="1"/>
  <c r="BA99" i="1"/>
  <c r="BA146" i="1"/>
  <c r="BA58" i="1"/>
  <c r="BA181" i="1"/>
  <c r="BA135" i="1"/>
  <c r="BA17" i="1"/>
  <c r="BA26" i="1"/>
  <c r="BA35" i="1"/>
  <c r="BA367" i="1"/>
  <c r="BA94" i="1"/>
  <c r="BA347" i="1"/>
  <c r="BA357" i="1"/>
  <c r="BA339" i="1"/>
  <c r="BA316" i="1"/>
  <c r="BA349" i="1"/>
  <c r="BA328" i="1"/>
  <c r="BA266" i="1"/>
  <c r="BA269" i="1"/>
  <c r="BA203" i="1"/>
  <c r="BA156" i="1"/>
  <c r="BA261" i="1"/>
  <c r="BA315" i="1"/>
  <c r="BA199" i="1"/>
  <c r="BA204" i="1"/>
  <c r="BA288" i="1"/>
  <c r="BA108" i="1"/>
  <c r="BA123" i="1"/>
  <c r="BA296" i="1"/>
  <c r="BA197" i="1"/>
  <c r="BA171" i="1"/>
  <c r="BA130" i="1"/>
  <c r="BA180" i="1"/>
  <c r="BA228" i="1"/>
  <c r="BA161" i="1"/>
  <c r="BA206" i="1"/>
  <c r="BA93" i="1"/>
  <c r="BA109" i="1"/>
  <c r="BA68" i="1"/>
  <c r="BA111" i="1"/>
  <c r="BA107" i="1"/>
  <c r="BA38" i="1"/>
  <c r="BA41" i="1"/>
  <c r="BA24" i="1"/>
  <c r="BA273" i="1"/>
  <c r="BA268" i="1"/>
  <c r="BA353" i="1"/>
  <c r="BA244" i="1"/>
  <c r="BA238" i="1"/>
  <c r="BA270" i="1"/>
  <c r="BA239" i="1"/>
  <c r="BA190" i="1"/>
  <c r="BA308" i="1"/>
  <c r="BA255" i="1"/>
  <c r="BA359" i="1"/>
  <c r="BA116" i="1"/>
  <c r="BA293" i="1"/>
  <c r="BA205" i="1"/>
  <c r="BA219" i="1"/>
  <c r="BA278" i="1"/>
  <c r="BA118" i="1"/>
  <c r="BA311" i="1"/>
  <c r="BA258" i="1"/>
  <c r="BA275" i="1"/>
  <c r="BA185" i="1"/>
  <c r="BA151" i="1"/>
  <c r="BA249" i="1"/>
  <c r="BA326" i="1"/>
  <c r="BA196" i="1"/>
  <c r="BA136" i="1"/>
  <c r="BA124" i="1"/>
  <c r="BA211" i="1"/>
  <c r="BA140" i="1"/>
  <c r="BA169" i="1"/>
  <c r="BA152" i="1"/>
  <c r="BA85" i="1"/>
  <c r="BA77" i="1"/>
  <c r="BA91" i="1"/>
  <c r="BA55" i="1"/>
  <c r="BA360" i="1"/>
  <c r="BA87" i="1"/>
  <c r="BA337" i="1"/>
  <c r="BA317" i="1"/>
  <c r="BA332" i="1"/>
  <c r="BA247" i="1"/>
  <c r="BA243" i="1"/>
  <c r="BA285" i="1"/>
  <c r="BA318" i="1"/>
  <c r="BA303" i="1"/>
  <c r="BA253" i="1"/>
  <c r="BA277" i="1"/>
  <c r="BA241" i="1"/>
  <c r="BA252" i="1"/>
  <c r="BA265" i="1"/>
  <c r="BA333" i="1"/>
  <c r="BA208" i="1"/>
  <c r="BA189" i="1"/>
  <c r="BA229" i="1"/>
  <c r="BA148" i="1"/>
  <c r="BA101" i="1"/>
  <c r="BA254" i="1"/>
  <c r="BA173" i="1"/>
  <c r="BA128" i="1"/>
  <c r="BA250" i="1"/>
  <c r="BA115" i="1"/>
  <c r="BA133" i="1"/>
  <c r="BA319" i="1"/>
  <c r="BA114" i="1"/>
  <c r="BA149" i="1"/>
  <c r="BA175" i="1"/>
  <c r="BA159" i="1"/>
  <c r="BA60" i="1"/>
  <c r="BA117" i="1"/>
  <c r="BA95" i="1"/>
  <c r="BA61" i="1"/>
  <c r="BA36" i="1"/>
  <c r="BA76" i="1"/>
  <c r="BA54" i="1"/>
  <c r="BA53" i="1"/>
  <c r="BA52" i="1"/>
  <c r="BA25" i="1"/>
  <c r="CN6" i="1"/>
  <c r="CN5" i="1"/>
  <c r="CN363" i="1"/>
  <c r="CN356" i="1"/>
  <c r="CN350" i="1"/>
  <c r="CN345" i="1"/>
  <c r="CN358" i="1"/>
  <c r="CN357" i="1"/>
  <c r="CN244" i="1"/>
  <c r="CN321" i="1"/>
  <c r="CN342" i="1"/>
  <c r="CN349" i="1"/>
  <c r="CN330" i="1"/>
  <c r="CN344" i="1"/>
  <c r="CN247" i="1"/>
  <c r="CN336" i="1"/>
  <c r="CN328" i="1"/>
  <c r="CN280" i="1"/>
  <c r="CN300" i="1"/>
  <c r="CN224" i="1"/>
  <c r="CN322" i="1"/>
  <c r="CN276" i="1"/>
  <c r="CN232" i="1"/>
  <c r="CN282" i="1"/>
  <c r="CN255" i="1"/>
  <c r="CN307" i="1"/>
  <c r="CN240" i="1"/>
  <c r="CN147" i="1"/>
  <c r="CN223" i="1"/>
  <c r="CN210" i="1"/>
  <c r="CN51" i="1"/>
  <c r="CN259" i="1"/>
  <c r="CN252" i="1"/>
  <c r="CN286" i="1"/>
  <c r="CN274" i="1"/>
  <c r="CN219" i="1"/>
  <c r="CN229" i="1"/>
  <c r="CN155" i="1"/>
  <c r="CN106" i="1"/>
  <c r="CN128" i="1"/>
  <c r="CN289" i="1"/>
  <c r="CN258" i="1"/>
  <c r="CN209" i="1"/>
  <c r="CN185" i="1"/>
  <c r="CN221" i="1"/>
  <c r="CN193" i="1"/>
  <c r="CN179" i="1"/>
  <c r="CN172" i="1"/>
  <c r="CN144" i="1"/>
  <c r="CN133" i="1"/>
  <c r="CN180" i="1"/>
  <c r="CN183" i="1"/>
  <c r="CN228" i="1"/>
  <c r="CN283" i="1"/>
  <c r="CN230" i="1"/>
  <c r="CN157" i="1"/>
  <c r="CN165" i="1"/>
  <c r="CN122" i="1"/>
  <c r="CN124" i="1"/>
  <c r="CN63" i="1"/>
  <c r="CN129" i="1"/>
  <c r="CN68" i="1"/>
  <c r="CN69" i="1"/>
  <c r="CN140" i="1"/>
  <c r="CN79" i="1"/>
  <c r="CN153" i="1"/>
  <c r="CN139" i="1"/>
  <c r="CN78" i="1"/>
  <c r="CN80" i="1"/>
  <c r="CN99" i="1"/>
  <c r="CN100" i="1"/>
  <c r="CN126" i="1"/>
  <c r="CN146" i="1"/>
  <c r="CN77" i="1"/>
  <c r="CN211" i="1"/>
  <c r="CN113" i="1"/>
  <c r="CN98" i="1"/>
  <c r="CN181" i="1"/>
  <c r="CN38" i="1"/>
  <c r="CN49" i="1"/>
  <c r="CN16" i="1"/>
  <c r="CN39" i="1"/>
  <c r="CN72" i="1"/>
  <c r="CN62" i="1"/>
  <c r="CN55" i="1"/>
  <c r="CN26" i="1"/>
  <c r="CN84" i="1"/>
  <c r="CN43" i="1"/>
  <c r="CN48" i="1"/>
  <c r="CN56" i="1"/>
  <c r="CN53" i="1"/>
  <c r="CN18" i="1"/>
  <c r="CN37" i="1"/>
  <c r="CN20" i="1"/>
  <c r="CN35" i="1"/>
  <c r="CN329" i="1"/>
  <c r="CN294" i="1"/>
  <c r="CN285" i="1"/>
  <c r="CN190" i="1"/>
  <c r="CN216" i="1"/>
  <c r="CN119" i="1"/>
  <c r="CN303" i="1"/>
  <c r="CN260" i="1"/>
  <c r="CN191" i="1"/>
  <c r="CN123" i="1"/>
  <c r="CN118" i="1"/>
  <c r="CN220" i="1"/>
  <c r="CN164" i="1"/>
  <c r="CN296" i="1"/>
  <c r="CN288" i="1"/>
  <c r="CN251" i="1"/>
  <c r="CN148" i="1"/>
  <c r="CN254" i="1"/>
  <c r="CN171" i="1"/>
  <c r="CN161" i="1"/>
  <c r="CN347" i="1"/>
  <c r="CN355" i="1"/>
  <c r="CN346" i="1"/>
  <c r="CN305" i="1"/>
  <c r="CN312" i="1"/>
  <c r="CN266" i="1"/>
  <c r="CN334" i="1"/>
  <c r="CN203" i="1"/>
  <c r="CN320" i="1"/>
  <c r="CN293" i="1"/>
  <c r="CN333" i="1"/>
  <c r="CN354" i="1"/>
  <c r="CN299" i="1"/>
  <c r="CN302" i="1"/>
  <c r="CN257" i="1"/>
  <c r="CN145" i="1"/>
  <c r="CN201" i="1"/>
  <c r="CN279" i="1"/>
  <c r="CN178" i="1"/>
  <c r="CN137" i="1"/>
  <c r="CN212" i="1"/>
  <c r="CN249" i="1"/>
  <c r="CN136" i="1"/>
  <c r="CN326" i="1"/>
  <c r="CN206" i="1"/>
  <c r="CN88" i="1"/>
  <c r="CN200" i="1"/>
  <c r="CN109" i="1"/>
  <c r="CN73" i="1"/>
  <c r="CN152" i="1"/>
  <c r="CN117" i="1"/>
  <c r="CN162" i="1"/>
  <c r="CN58" i="1"/>
  <c r="CN67" i="1"/>
  <c r="CN28" i="1"/>
  <c r="CN110" i="1"/>
  <c r="CN36" i="1"/>
  <c r="CN76" i="1"/>
  <c r="CN66" i="1"/>
  <c r="CN14" i="1"/>
  <c r="CN9" i="1"/>
  <c r="CN42" i="1"/>
  <c r="CN31" i="1"/>
  <c r="CN19" i="1"/>
  <c r="CN23" i="1"/>
  <c r="CN4" i="1"/>
  <c r="CN338" i="1"/>
  <c r="CN339" i="1"/>
  <c r="CN362" i="1"/>
  <c r="CN316" i="1"/>
  <c r="CN239" i="1"/>
  <c r="CN310" i="1"/>
  <c r="CN256" i="1"/>
  <c r="CN261" i="1"/>
  <c r="CN235" i="1"/>
  <c r="CN265" i="1"/>
  <c r="CN315" i="1"/>
  <c r="CN89" i="1"/>
  <c r="CN208" i="1"/>
  <c r="CN163" i="1"/>
  <c r="CN173" i="1"/>
  <c r="CN250" i="1"/>
  <c r="CN245" i="1"/>
  <c r="CN121" i="1"/>
  <c r="CN319" i="1"/>
  <c r="CN166" i="1"/>
  <c r="CN156" i="1"/>
  <c r="CN92" i="1"/>
  <c r="CN107" i="1"/>
  <c r="CN103" i="1"/>
  <c r="CN138" i="1"/>
  <c r="CN154" i="1"/>
  <c r="CN45" i="1"/>
  <c r="CN24" i="1"/>
  <c r="CN32" i="1"/>
  <c r="CN40" i="1"/>
  <c r="CN12" i="1"/>
  <c r="CN27" i="1"/>
  <c r="CN222" i="1"/>
  <c r="CN306" i="1"/>
  <c r="CN304" i="1"/>
  <c r="CN352" i="1"/>
  <c r="CN214" i="1"/>
  <c r="CN227" i="1"/>
  <c r="CN188" i="1"/>
  <c r="CN96" i="1"/>
  <c r="CN284" i="1"/>
  <c r="CN275" i="1"/>
  <c r="CN115" i="1"/>
  <c r="CN196" i="1"/>
  <c r="CN218" i="1"/>
  <c r="CN83" i="1"/>
  <c r="CN197" i="1"/>
  <c r="CN132" i="1"/>
  <c r="CN237" i="1"/>
  <c r="CN74" i="1"/>
  <c r="CN30" i="1"/>
  <c r="CN91" i="1"/>
  <c r="CN70" i="1"/>
  <c r="CN22" i="1"/>
  <c r="CN11" i="1"/>
  <c r="CN13" i="1"/>
  <c r="CN337" i="1"/>
  <c r="CN238" i="1"/>
  <c r="CN290" i="1"/>
  <c r="CN309" i="1"/>
  <c r="CN318" i="1"/>
  <c r="CN298" i="1"/>
  <c r="CN263" i="1"/>
  <c r="CN242" i="1"/>
  <c r="CN359" i="1"/>
  <c r="CN116" i="1"/>
  <c r="CN262" i="1"/>
  <c r="CN205" i="1"/>
  <c r="CN189" i="1"/>
  <c r="CN297" i="1"/>
  <c r="CN158" i="1"/>
  <c r="CN108" i="1"/>
  <c r="CN311" i="1"/>
  <c r="CN272" i="1"/>
  <c r="CN167" i="1"/>
  <c r="CN207" i="1"/>
  <c r="CN348" i="1"/>
  <c r="CN231" i="1"/>
  <c r="CN125" i="1"/>
  <c r="CN186" i="1"/>
  <c r="CN176" i="1"/>
  <c r="CN86" i="1"/>
  <c r="CN184" i="1"/>
  <c r="CN114" i="1"/>
  <c r="CN127" i="1"/>
  <c r="CN149" i="1"/>
  <c r="CN60" i="1"/>
  <c r="CN194" i="1"/>
  <c r="CN215" i="1"/>
  <c r="CN169" i="1"/>
  <c r="CN202" i="1"/>
  <c r="CN105" i="1"/>
  <c r="CN111" i="1"/>
  <c r="CN81" i="1"/>
  <c r="CN95" i="1"/>
  <c r="CN71" i="1"/>
  <c r="CN174" i="1"/>
  <c r="CN131" i="1"/>
  <c r="CN335" i="1"/>
  <c r="CN353" i="1"/>
  <c r="CN317" i="1"/>
  <c r="CN351" i="1"/>
  <c r="CN343" i="1"/>
  <c r="CN182" i="1"/>
  <c r="CN269" i="1"/>
  <c r="CN248" i="1"/>
  <c r="CN295" i="1"/>
  <c r="CN253" i="1"/>
  <c r="CN277" i="1"/>
  <c r="CN97" i="1"/>
  <c r="CN170" i="1"/>
  <c r="CN101" i="1"/>
  <c r="CN225" i="1"/>
  <c r="CN198" i="1"/>
  <c r="CN331" i="1"/>
  <c r="CN142" i="1"/>
  <c r="CN151" i="1"/>
  <c r="CN213" i="1"/>
  <c r="CN177" i="1"/>
  <c r="CN175" i="1"/>
  <c r="CN75" i="1"/>
  <c r="CN61" i="1"/>
  <c r="CN65" i="1"/>
  <c r="CN41" i="1"/>
  <c r="CN135" i="1"/>
  <c r="CN134" i="1"/>
  <c r="CN54" i="1"/>
  <c r="CN25" i="1"/>
  <c r="CN50" i="1"/>
  <c r="CN15" i="1"/>
  <c r="CN33" i="1"/>
  <c r="CN29" i="1"/>
  <c r="CN10" i="1"/>
  <c r="CN7" i="1"/>
  <c r="CN365" i="1"/>
  <c r="CN324" i="1"/>
  <c r="CN361" i="1"/>
  <c r="CN287" i="1"/>
  <c r="CN292" i="1"/>
  <c r="CN313" i="1"/>
  <c r="CN270" i="1"/>
  <c r="CN332" i="1"/>
  <c r="CN271" i="1"/>
  <c r="CN243" i="1"/>
  <c r="CN187" i="1"/>
  <c r="CN301" i="1"/>
  <c r="CN246" i="1"/>
  <c r="CN308" i="1"/>
  <c r="CN314" i="1"/>
  <c r="CN340" i="1"/>
  <c r="CN141" i="1"/>
  <c r="CN241" i="1"/>
  <c r="CN325" i="1"/>
  <c r="CN168" i="1"/>
  <c r="CN264" i="1"/>
  <c r="CN204" i="1"/>
  <c r="CN278" i="1"/>
  <c r="CN199" i="1"/>
  <c r="CN217" i="1"/>
  <c r="CN234" i="1"/>
  <c r="CN233" i="1"/>
  <c r="CN291" i="1"/>
  <c r="CN130" i="1"/>
  <c r="CN120" i="1"/>
  <c r="CN143" i="1"/>
  <c r="CN236" i="1"/>
  <c r="CN93" i="1"/>
  <c r="CN159" i="1"/>
  <c r="CN104" i="1"/>
  <c r="CN57" i="1"/>
  <c r="CN112" i="1"/>
  <c r="CN85" i="1"/>
  <c r="CN34" i="1"/>
  <c r="CN64" i="1"/>
  <c r="CN90" i="1"/>
  <c r="CN17" i="1"/>
  <c r="CN82" i="1"/>
  <c r="CN46" i="1"/>
  <c r="CN21" i="1"/>
  <c r="CN52" i="1"/>
  <c r="CN47" i="1"/>
  <c r="CN8" i="1"/>
  <c r="BH367" i="1"/>
  <c r="BG55" i="1"/>
  <c r="BG95" i="1"/>
  <c r="BG161" i="1"/>
  <c r="BG186" i="1"/>
  <c r="BG330" i="1"/>
  <c r="BG37" i="1"/>
  <c r="BG315" i="1"/>
  <c r="BG341" i="1"/>
  <c r="BH341" i="1"/>
  <c r="CG341" i="1"/>
  <c r="BG223" i="1"/>
  <c r="BG320" i="1"/>
  <c r="BG106" i="1"/>
  <c r="BG61" i="1"/>
  <c r="BG183" i="1"/>
  <c r="BH183" i="1"/>
  <c r="CG183" i="1"/>
  <c r="BG167" i="1"/>
  <c r="BG148" i="1"/>
  <c r="BG284" i="1"/>
  <c r="BG143" i="1"/>
  <c r="BG155" i="1"/>
  <c r="BG189" i="1"/>
  <c r="BG176" i="1"/>
  <c r="BG279" i="1"/>
  <c r="BG49" i="1"/>
  <c r="BG331" i="1"/>
  <c r="BG190" i="1"/>
  <c r="BH190" i="1"/>
  <c r="CG190" i="1"/>
  <c r="BG217" i="1"/>
  <c r="BG107" i="1"/>
  <c r="BG237" i="1"/>
  <c r="BG243" i="1"/>
  <c r="BG282" i="1"/>
  <c r="BG349" i="1"/>
  <c r="BG317" i="1"/>
  <c r="BG335" i="1"/>
  <c r="BG345" i="1"/>
  <c r="BG382" i="1"/>
  <c r="BG336" i="1"/>
  <c r="BG208" i="1"/>
  <c r="BG160" i="1"/>
  <c r="BH160" i="1"/>
  <c r="CG160" i="1"/>
  <c r="BG372" i="1"/>
  <c r="BG105" i="1"/>
  <c r="BG117" i="1"/>
  <c r="BG23" i="1"/>
  <c r="BG21" i="1"/>
  <c r="BG56" i="1"/>
  <c r="BG39" i="1"/>
  <c r="BG81" i="1"/>
  <c r="BG212" i="1"/>
  <c r="BG306" i="1"/>
  <c r="BG241" i="1"/>
  <c r="BG257" i="1"/>
  <c r="BG128" i="1"/>
  <c r="BG193" i="1"/>
  <c r="BG368" i="1"/>
  <c r="BG239" i="1"/>
  <c r="BG265" i="1"/>
  <c r="BG373" i="1"/>
  <c r="BG356" i="1"/>
  <c r="BG227" i="1"/>
  <c r="BG376" i="1"/>
  <c r="BG293" i="1"/>
  <c r="BG126" i="1"/>
  <c r="BG272" i="1"/>
  <c r="BG232" i="1"/>
  <c r="BG348" i="1"/>
  <c r="BG242" i="1"/>
  <c r="BG313" i="1"/>
  <c r="BG101" i="1"/>
  <c r="BG351" i="1"/>
  <c r="BG172" i="1"/>
  <c r="BG149" i="1"/>
  <c r="BG66" i="1"/>
  <c r="BG124" i="1"/>
  <c r="BG340" i="1"/>
  <c r="BG258" i="1"/>
  <c r="BH258" i="1"/>
  <c r="CG258" i="1"/>
  <c r="BG103" i="1"/>
  <c r="BG11" i="1"/>
  <c r="BG203" i="1"/>
  <c r="BG120" i="1"/>
  <c r="BG357" i="1"/>
  <c r="BG216" i="1"/>
  <c r="BG234" i="1"/>
  <c r="BG302" i="1"/>
  <c r="BG63" i="1"/>
  <c r="BG99" i="1"/>
  <c r="BG13" i="1"/>
  <c r="BG38" i="1"/>
  <c r="BG53" i="1"/>
  <c r="BG84" i="1"/>
  <c r="BG17" i="1"/>
  <c r="BG80" i="1"/>
  <c r="BG319" i="1"/>
  <c r="BG130" i="1"/>
  <c r="BG246" i="1"/>
  <c r="BG253" i="1"/>
  <c r="BG325" i="1"/>
  <c r="BG274" i="1"/>
  <c r="BG231" i="1"/>
  <c r="BG245" i="1"/>
  <c r="BG114" i="1"/>
  <c r="BG73" i="1"/>
  <c r="BH73" i="1"/>
  <c r="CG73" i="1"/>
  <c r="BG162" i="1"/>
  <c r="BG175" i="1"/>
  <c r="BG152" i="1"/>
  <c r="BG71" i="1"/>
  <c r="BG34" i="1"/>
  <c r="BG18" i="1"/>
  <c r="BG35" i="1"/>
  <c r="BG110" i="1"/>
  <c r="BG85" i="1"/>
  <c r="BG47" i="1"/>
  <c r="BG135" i="1"/>
  <c r="BG111" i="1"/>
  <c r="BG93" i="1"/>
  <c r="BG89" i="1"/>
  <c r="BG170" i="1"/>
  <c r="BG327" i="1"/>
  <c r="BH327" i="1"/>
  <c r="CG327" i="1"/>
  <c r="BG285" i="1"/>
  <c r="BG131" i="1"/>
  <c r="BG113" i="1"/>
  <c r="BG50" i="1"/>
  <c r="BG67" i="1"/>
  <c r="BG68" i="1"/>
  <c r="BG136" i="1"/>
  <c r="BG179" i="1"/>
  <c r="BG199" i="1"/>
  <c r="BG266" i="1"/>
  <c r="BG358" i="1"/>
  <c r="BG26" i="1"/>
  <c r="BG30" i="1"/>
  <c r="BG132" i="1"/>
  <c r="BG134" i="1"/>
  <c r="BG174" i="1"/>
  <c r="BG215" i="1"/>
  <c r="BG262" i="1"/>
  <c r="BG146" i="1"/>
  <c r="BG6" i="1"/>
  <c r="BG154" i="1"/>
  <c r="BG333" i="1"/>
  <c r="BG43" i="1"/>
  <c r="BG32" i="1"/>
  <c r="BG140" i="1"/>
  <c r="BG165" i="1"/>
  <c r="BG252" i="1"/>
  <c r="BG337" i="1"/>
  <c r="BG96" i="1"/>
  <c r="BG150" i="1"/>
  <c r="BH150" i="1"/>
  <c r="CG150" i="1"/>
  <c r="BG381" i="1"/>
  <c r="BG363" i="1"/>
  <c r="BG342" i="1"/>
  <c r="BG287" i="1"/>
  <c r="BG308" i="1"/>
  <c r="BG321" i="1"/>
  <c r="BG248" i="1"/>
  <c r="BG361" i="1"/>
  <c r="BG247" i="1"/>
  <c r="BG214" i="1"/>
  <c r="BG240" i="1"/>
  <c r="BG178" i="1"/>
  <c r="BG322" i="1"/>
  <c r="BG210" i="1"/>
  <c r="BG157" i="1"/>
  <c r="BG298" i="1"/>
  <c r="BG198" i="1"/>
  <c r="BG90" i="1"/>
  <c r="BG278" i="1"/>
  <c r="BG296" i="1"/>
  <c r="BG151" i="1"/>
  <c r="BG79" i="1"/>
  <c r="BG219" i="1"/>
  <c r="BG123" i="1"/>
  <c r="BG127" i="1"/>
  <c r="BG72" i="1"/>
  <c r="BG354" i="1"/>
  <c r="BG229" i="1"/>
  <c r="BG254" i="1"/>
  <c r="BG133" i="1"/>
  <c r="BG100" i="1"/>
  <c r="BG139" i="1"/>
  <c r="BG116" i="1"/>
  <c r="BH116" i="1"/>
  <c r="CG116" i="1"/>
  <c r="BG292" i="1"/>
  <c r="BG383" i="1"/>
  <c r="BH383" i="1"/>
  <c r="BG207" i="1"/>
  <c r="BG314" i="1"/>
  <c r="BG323" i="1"/>
  <c r="BH323" i="1"/>
  <c r="CG323" i="1"/>
  <c r="BH223" i="1"/>
  <c r="CG223" i="1"/>
  <c r="BG104" i="1"/>
  <c r="BG112" i="1"/>
  <c r="BG338" i="1"/>
  <c r="BG380" i="1"/>
  <c r="BG225" i="1"/>
  <c r="BG268" i="1"/>
  <c r="BH268" i="1"/>
  <c r="CG268" i="1"/>
  <c r="BG94" i="1"/>
  <c r="BH94" i="1"/>
  <c r="CG94" i="1"/>
  <c r="BG300" i="1"/>
  <c r="BG309" i="1"/>
  <c r="BG353" i="1"/>
  <c r="BG294" i="1"/>
  <c r="BH294" i="1"/>
  <c r="CG294" i="1"/>
  <c r="BG355" i="1"/>
  <c r="BG270" i="1"/>
  <c r="BH270" i="1"/>
  <c r="CG270" i="1"/>
  <c r="BG60" i="1"/>
  <c r="BG182" i="1"/>
  <c r="BG280" i="1"/>
  <c r="BG295" i="1"/>
  <c r="BG184" i="1"/>
  <c r="BG58" i="1"/>
  <c r="BG119" i="1"/>
  <c r="BG201" i="1"/>
  <c r="BG224" i="1"/>
  <c r="BH224" i="1"/>
  <c r="CG224" i="1"/>
  <c r="BG255" i="1"/>
  <c r="BG221" i="1"/>
  <c r="BG205" i="1"/>
  <c r="BG142" i="1"/>
  <c r="BG171" i="1"/>
  <c r="BG218" i="1"/>
  <c r="BG202" i="1"/>
  <c r="BG288" i="1"/>
  <c r="BG251" i="1"/>
  <c r="BG88" i="1"/>
  <c r="BG51" i="1"/>
  <c r="BG297" i="1"/>
  <c r="BH297" i="1"/>
  <c r="CG297" i="1"/>
  <c r="BG220" i="1"/>
  <c r="BG137" i="1"/>
  <c r="BG194" i="1"/>
  <c r="BG8" i="1"/>
  <c r="BG286" i="1"/>
  <c r="BG344" i="1"/>
  <c r="BG290" i="1"/>
  <c r="BG273" i="1"/>
  <c r="BH273" i="1"/>
  <c r="CG273" i="1"/>
  <c r="BG360" i="1"/>
  <c r="BH360" i="1"/>
  <c r="CG360" i="1"/>
  <c r="BG374" i="1"/>
  <c r="BG256" i="1"/>
  <c r="BG226" i="1"/>
  <c r="BH226" i="1"/>
  <c r="CG226" i="1"/>
  <c r="BG19" i="1"/>
  <c r="BG379" i="1"/>
  <c r="BG305" i="1"/>
  <c r="BG350" i="1"/>
  <c r="BG371" i="1"/>
  <c r="BG267" i="1"/>
  <c r="BH267" i="1"/>
  <c r="CG267" i="1"/>
  <c r="BG195" i="1"/>
  <c r="BG370" i="1"/>
  <c r="BG378" i="1"/>
  <c r="BG192" i="1"/>
  <c r="BH192" i="1"/>
  <c r="CG192" i="1"/>
  <c r="BG16" i="1"/>
  <c r="BG77" i="1"/>
  <c r="BG200" i="1"/>
  <c r="BG228" i="1"/>
  <c r="BG185" i="1"/>
  <c r="BG263" i="1"/>
  <c r="BG238" i="1"/>
  <c r="BH238" i="1"/>
  <c r="CG238" i="1"/>
  <c r="BG52" i="1"/>
  <c r="BG65" i="1"/>
  <c r="BG283" i="1"/>
  <c r="BG197" i="1"/>
  <c r="BG230" i="1"/>
  <c r="BG259" i="1"/>
  <c r="BG261" i="1"/>
  <c r="BG156" i="1"/>
  <c r="BG316" i="1"/>
  <c r="BG74" i="1"/>
  <c r="BG31" i="1"/>
  <c r="BG36" i="1"/>
  <c r="BG54" i="1"/>
  <c r="BG7" i="1"/>
  <c r="BG82" i="1"/>
  <c r="BG15" i="1"/>
  <c r="BG91" i="1"/>
  <c r="BG75" i="1"/>
  <c r="BG166" i="1"/>
  <c r="BG177" i="1"/>
  <c r="BG196" i="1"/>
  <c r="BG144" i="1"/>
  <c r="BG311" i="1"/>
  <c r="BG264" i="1"/>
  <c r="BG307" i="1"/>
  <c r="BG334" i="1"/>
  <c r="BG304" i="1"/>
  <c r="BG180" i="1"/>
  <c r="BG211" i="1"/>
  <c r="BG46" i="1"/>
  <c r="BG62" i="1"/>
  <c r="BG40" i="1"/>
  <c r="BG25" i="1"/>
  <c r="BG70" i="1"/>
  <c r="BG22" i="1"/>
  <c r="BG86" i="1"/>
  <c r="BG27" i="1"/>
  <c r="BG76" i="1"/>
  <c r="BG92" i="1"/>
  <c r="BG122" i="1"/>
  <c r="BG121" i="1"/>
  <c r="BG164" i="1"/>
  <c r="BG310" i="1"/>
  <c r="BG244" i="1"/>
  <c r="BG2" i="1"/>
  <c r="BG64" i="1"/>
  <c r="BG141" i="1"/>
  <c r="BG109" i="1"/>
  <c r="BG236" i="1"/>
  <c r="BG168" i="1"/>
  <c r="BG346" i="1"/>
  <c r="BG173" i="1"/>
  <c r="BG365" i="1"/>
  <c r="BG24" i="1"/>
  <c r="BG42" i="1"/>
  <c r="BG181" i="1"/>
  <c r="BG10" i="1"/>
  <c r="BG33" i="1"/>
  <c r="BG28" i="1"/>
  <c r="BG57" i="1"/>
  <c r="BG83" i="1"/>
  <c r="BG115" i="1"/>
  <c r="BG20" i="1"/>
  <c r="BH49" i="1"/>
  <c r="CG49" i="1"/>
  <c r="BG138" i="1"/>
  <c r="BG326" i="1"/>
  <c r="BG78" i="1"/>
  <c r="BG108" i="1"/>
  <c r="BG299" i="1"/>
  <c r="BG188" i="1"/>
  <c r="BG318" i="1"/>
  <c r="BG328" i="1"/>
  <c r="BG125" i="1"/>
  <c r="BG69" i="1"/>
  <c r="BG45" i="1"/>
  <c r="BG41" i="1"/>
  <c r="BG48" i="1"/>
  <c r="BG98" i="1"/>
  <c r="BG9" i="1"/>
  <c r="BH217" i="1"/>
  <c r="CG217" i="1"/>
  <c r="BG14" i="1"/>
  <c r="BG169" i="1"/>
  <c r="BH169" i="1"/>
  <c r="CG169" i="1"/>
  <c r="BG289" i="1"/>
  <c r="BG206" i="1"/>
  <c r="BH242" i="1"/>
  <c r="CG242" i="1"/>
  <c r="BG303" i="1"/>
  <c r="BG12" i="1"/>
  <c r="BG191" i="1"/>
  <c r="BG44" i="1"/>
  <c r="BH44" i="1"/>
  <c r="CG44" i="1"/>
  <c r="BG384" i="1"/>
  <c r="BH384" i="1"/>
  <c r="BG329" i="1"/>
  <c r="BG271" i="1"/>
  <c r="BH271" i="1"/>
  <c r="CG271" i="1"/>
  <c r="BG362" i="1"/>
  <c r="BG312" i="1"/>
  <c r="BG339" i="1"/>
  <c r="BG222" i="1"/>
  <c r="BG324" i="1"/>
  <c r="BG332" i="1"/>
  <c r="BG352" i="1"/>
  <c r="BG359" i="1"/>
  <c r="BG118" i="1"/>
  <c r="BG187" i="1"/>
  <c r="BH187" i="1"/>
  <c r="CG187" i="1"/>
  <c r="BG276" i="1"/>
  <c r="BG249" i="1"/>
  <c r="BG269" i="1"/>
  <c r="BG260" i="1"/>
  <c r="BG159" i="1"/>
  <c r="BG204" i="1"/>
  <c r="BG145" i="1"/>
  <c r="BG209" i="1"/>
  <c r="BG213" i="1"/>
  <c r="BG97" i="1"/>
  <c r="BG158" i="1"/>
  <c r="BG233" i="1"/>
  <c r="BG153" i="1"/>
  <c r="BG147" i="1"/>
  <c r="BG163" i="1"/>
  <c r="BG291" i="1"/>
  <c r="BH291" i="1"/>
  <c r="CG291" i="1"/>
  <c r="BG250" i="1"/>
  <c r="BG129" i="1"/>
  <c r="BG29" i="1"/>
  <c r="BG235" i="1"/>
  <c r="BG343" i="1"/>
  <c r="BG377" i="1"/>
  <c r="BG87" i="1"/>
  <c r="BH87" i="1"/>
  <c r="CG87" i="1"/>
  <c r="BG301" i="1"/>
  <c r="BG364" i="1"/>
  <c r="BG277" i="1"/>
  <c r="BG347" i="1"/>
  <c r="BG375" i="1"/>
  <c r="BG369" i="1"/>
  <c r="BH2" i="1"/>
  <c r="CG2" i="1"/>
  <c r="BH379" i="1"/>
  <c r="BH381" i="1"/>
  <c r="BH376" i="1"/>
  <c r="BH209" i="1"/>
  <c r="CG209" i="1"/>
  <c r="BH378" i="1"/>
  <c r="BH382" i="1"/>
  <c r="BH368" i="1"/>
  <c r="BH370" i="1"/>
  <c r="BH126" i="1"/>
  <c r="CG126" i="1"/>
  <c r="BH377" i="1"/>
  <c r="BH195" i="1"/>
  <c r="CG195" i="1"/>
  <c r="BH373" i="1"/>
  <c r="BH380" i="1"/>
  <c r="BH369" i="1"/>
  <c r="BH375" i="1"/>
  <c r="BH371" i="1"/>
  <c r="BH374" i="1"/>
  <c r="BH372" i="1"/>
  <c r="BH93" i="1"/>
  <c r="CG93" i="1"/>
  <c r="BH34" i="1"/>
  <c r="CG34" i="1"/>
  <c r="BH234" i="1"/>
  <c r="CG234" i="1"/>
  <c r="BH37" i="1"/>
  <c r="CG37" i="1"/>
  <c r="BH239" i="1"/>
  <c r="CG239" i="1"/>
  <c r="BH198" i="1"/>
  <c r="CG198" i="1"/>
  <c r="BH215" i="1"/>
  <c r="CG215" i="1"/>
  <c r="BH347" i="1"/>
  <c r="CG347" i="1"/>
  <c r="BH249" i="1"/>
  <c r="CG249" i="1"/>
  <c r="BH318" i="1"/>
  <c r="CG318" i="1"/>
  <c r="BH122" i="1"/>
  <c r="CG122" i="1"/>
  <c r="BH355" i="1"/>
  <c r="CG355" i="1"/>
  <c r="BH296" i="1"/>
  <c r="CG296" i="1"/>
  <c r="BH26" i="1"/>
  <c r="CG26" i="1"/>
  <c r="BH351" i="1"/>
  <c r="CG351" i="1"/>
  <c r="BH3" i="1"/>
  <c r="CG3" i="1"/>
  <c r="BH39" i="1"/>
  <c r="CG39" i="1"/>
  <c r="BH20" i="1"/>
  <c r="CG20" i="1"/>
  <c r="BH15" i="1"/>
  <c r="CG15" i="1"/>
  <c r="BH53" i="1"/>
  <c r="CG53" i="1"/>
  <c r="BH189" i="1"/>
  <c r="CG189" i="1"/>
  <c r="BH106" i="1"/>
  <c r="CG106" i="1"/>
  <c r="BH301" i="1"/>
  <c r="CG301" i="1"/>
  <c r="BH260" i="1"/>
  <c r="CG260" i="1"/>
  <c r="BH303" i="1"/>
  <c r="CG303" i="1"/>
  <c r="BH48" i="1"/>
  <c r="CG48" i="1"/>
  <c r="BH76" i="1"/>
  <c r="CG76" i="1"/>
  <c r="BH275" i="1"/>
  <c r="CG275" i="1"/>
  <c r="BH342" i="1"/>
  <c r="CG342" i="1"/>
  <c r="BH96" i="1"/>
  <c r="CG96" i="1"/>
  <c r="BH140" i="1"/>
  <c r="CG140" i="1"/>
  <c r="BH333" i="1"/>
  <c r="CG333" i="1"/>
  <c r="BH175" i="1"/>
  <c r="CG175" i="1"/>
  <c r="BH302" i="1"/>
  <c r="CG302" i="1"/>
  <c r="BH149" i="1"/>
  <c r="CG149" i="1"/>
  <c r="BH272" i="1"/>
  <c r="CG272" i="1"/>
  <c r="BH21" i="1"/>
  <c r="CG21" i="1"/>
  <c r="BH95" i="1"/>
  <c r="CG95" i="1"/>
  <c r="BH83" i="1"/>
  <c r="CG83" i="1"/>
  <c r="BH236" i="1"/>
  <c r="CG236" i="1"/>
  <c r="BH121" i="1"/>
  <c r="CG121" i="1"/>
  <c r="BH25" i="1"/>
  <c r="CG25" i="1"/>
  <c r="BH256" i="1"/>
  <c r="CG256" i="1"/>
  <c r="BH290" i="1"/>
  <c r="CG290" i="1"/>
  <c r="BH308" i="1"/>
  <c r="CG308" i="1"/>
  <c r="BH337" i="1"/>
  <c r="CG337" i="1"/>
  <c r="BH30" i="1"/>
  <c r="CG30" i="1"/>
  <c r="BH162" i="1"/>
  <c r="CG162" i="1"/>
  <c r="BH13" i="1"/>
  <c r="CG13" i="1"/>
  <c r="BH55" i="1"/>
  <c r="CG55" i="1"/>
  <c r="BH132" i="1"/>
  <c r="CG132" i="1"/>
  <c r="BH36" i="1"/>
  <c r="CG36" i="1"/>
  <c r="BH349" i="1"/>
  <c r="CG349" i="1"/>
  <c r="BH117" i="1"/>
  <c r="CG117" i="1"/>
  <c r="BH99" i="1"/>
  <c r="CG99" i="1"/>
  <c r="BH100" i="1"/>
  <c r="CG100" i="1"/>
  <c r="BH348" i="1"/>
  <c r="CG348" i="1"/>
  <c r="BH11" i="1"/>
  <c r="CG11" i="1"/>
  <c r="BH208" i="1"/>
  <c r="CG208" i="1"/>
  <c r="BH84" i="1"/>
  <c r="CG84" i="1"/>
  <c r="BH210" i="1"/>
  <c r="CG210" i="1"/>
  <c r="BH17" i="1"/>
  <c r="CG17" i="1"/>
  <c r="BH161" i="1"/>
  <c r="CG161" i="1"/>
  <c r="BH255" i="1"/>
  <c r="CG255" i="1"/>
  <c r="BH141" i="1"/>
  <c r="CG141" i="1"/>
  <c r="BH69" i="1"/>
  <c r="CG69" i="1"/>
  <c r="BH180" i="1"/>
  <c r="CG180" i="1"/>
  <c r="BH135" i="1"/>
  <c r="CG135" i="1"/>
  <c r="BH68" i="1"/>
  <c r="CG68" i="1"/>
  <c r="BH336" i="1"/>
  <c r="CG336" i="1"/>
  <c r="BH114" i="1"/>
  <c r="CG114" i="1"/>
  <c r="BH197" i="1"/>
  <c r="CG197" i="1"/>
  <c r="BH148" i="1"/>
  <c r="CG148" i="1"/>
  <c r="BH90" i="1"/>
  <c r="CG90" i="1"/>
  <c r="BH56" i="1"/>
  <c r="CG56" i="1"/>
  <c r="BH66" i="1"/>
  <c r="CG66" i="1"/>
  <c r="BH146" i="1"/>
  <c r="CG146" i="1"/>
  <c r="BH62" i="1"/>
  <c r="CG62" i="1"/>
  <c r="BH304" i="1"/>
  <c r="CG304" i="1"/>
  <c r="BH152" i="1"/>
  <c r="CG152" i="1"/>
  <c r="BH254" i="1"/>
  <c r="CG254" i="1"/>
  <c r="BH185" i="1"/>
  <c r="CG185" i="1"/>
  <c r="BH91" i="1"/>
  <c r="CG91" i="1"/>
  <c r="BH137" i="1"/>
  <c r="CG137" i="1"/>
  <c r="BH123" i="1"/>
  <c r="CG123" i="1"/>
  <c r="BH193" i="1"/>
  <c r="CG193" i="1"/>
  <c r="BH357" i="1"/>
  <c r="CG357" i="1"/>
  <c r="BH343" i="1"/>
  <c r="CG343" i="1"/>
  <c r="BH159" i="1"/>
  <c r="CG159" i="1"/>
  <c r="BH352" i="1"/>
  <c r="CG352" i="1"/>
  <c r="BH329" i="1"/>
  <c r="CG329" i="1"/>
  <c r="BH9" i="1"/>
  <c r="CG9" i="1"/>
  <c r="BH138" i="1"/>
  <c r="CG138" i="1"/>
  <c r="BH33" i="1"/>
  <c r="CG33" i="1"/>
  <c r="BH168" i="1"/>
  <c r="CG168" i="1"/>
  <c r="BH164" i="1"/>
  <c r="CG164" i="1"/>
  <c r="BH264" i="1"/>
  <c r="CG264" i="1"/>
  <c r="BH82" i="1"/>
  <c r="CG82" i="1"/>
  <c r="BH52" i="1"/>
  <c r="CG52" i="1"/>
  <c r="BH166" i="1"/>
  <c r="CG166" i="1"/>
  <c r="BH288" i="1"/>
  <c r="CG288" i="1"/>
  <c r="BH60" i="1"/>
  <c r="CG60" i="1"/>
  <c r="BH104" i="1"/>
  <c r="CG104" i="1"/>
  <c r="BH229" i="1"/>
  <c r="CG229" i="1"/>
  <c r="BH178" i="1"/>
  <c r="CG178" i="1"/>
  <c r="BH43" i="1"/>
  <c r="CG43" i="1"/>
  <c r="BH6" i="1"/>
  <c r="CG6" i="1"/>
  <c r="BH50" i="1"/>
  <c r="CG50" i="1"/>
  <c r="BH111" i="1"/>
  <c r="CG111" i="1"/>
  <c r="BH339" i="1"/>
  <c r="CG339" i="1"/>
  <c r="BH163" i="1"/>
  <c r="CG163" i="1"/>
  <c r="BH158" i="1"/>
  <c r="CG158" i="1"/>
  <c r="BH145" i="1"/>
  <c r="CG145" i="1"/>
  <c r="BH269" i="1"/>
  <c r="CG269" i="1"/>
  <c r="BH118" i="1"/>
  <c r="CG118" i="1"/>
  <c r="BH324" i="1"/>
  <c r="CG324" i="1"/>
  <c r="BH362" i="1"/>
  <c r="CG362" i="1"/>
  <c r="BH174" i="1"/>
  <c r="CG174" i="1"/>
  <c r="BH125" i="1"/>
  <c r="CG125" i="1"/>
  <c r="BH206" i="1"/>
  <c r="CG206" i="1"/>
  <c r="BH57" i="1"/>
  <c r="CG57" i="1"/>
  <c r="BH181" i="1"/>
  <c r="CG181" i="1"/>
  <c r="BH173" i="1"/>
  <c r="CG173" i="1"/>
  <c r="BH109" i="1"/>
  <c r="CG109" i="1"/>
  <c r="BH274" i="1"/>
  <c r="CG274" i="1"/>
  <c r="BH299" i="1"/>
  <c r="CG299" i="1"/>
  <c r="BH86" i="1"/>
  <c r="CG86" i="1"/>
  <c r="BH46" i="1"/>
  <c r="CG46" i="1"/>
  <c r="BH196" i="1"/>
  <c r="CG196" i="1"/>
  <c r="BH29" i="1"/>
  <c r="CG29" i="1"/>
  <c r="BH31" i="1"/>
  <c r="CG31" i="1"/>
  <c r="BH261" i="1"/>
  <c r="CG261" i="1"/>
  <c r="BH283" i="1"/>
  <c r="CG283" i="1"/>
  <c r="BH263" i="1"/>
  <c r="CG263" i="1"/>
  <c r="BH77" i="1"/>
  <c r="CG77" i="1"/>
  <c r="BH350" i="1"/>
  <c r="CG350" i="1"/>
  <c r="BH244" i="1"/>
  <c r="CG244" i="1"/>
  <c r="BH364" i="1"/>
  <c r="CG364" i="1"/>
  <c r="BH334" i="1"/>
  <c r="CG334" i="1"/>
  <c r="BH293" i="1"/>
  <c r="CG293" i="1"/>
  <c r="BH184" i="1"/>
  <c r="CG184" i="1"/>
  <c r="BH139" i="1"/>
  <c r="CG139" i="1"/>
  <c r="BH344" i="1"/>
  <c r="CG344" i="1"/>
  <c r="BH218" i="1"/>
  <c r="CG218" i="1"/>
  <c r="BH221" i="1"/>
  <c r="CG221" i="1"/>
  <c r="BH119" i="1"/>
  <c r="CG119" i="1"/>
  <c r="BH280" i="1"/>
  <c r="CG280" i="1"/>
  <c r="BH300" i="1"/>
  <c r="CG300" i="1"/>
  <c r="BH4" i="1"/>
  <c r="CG4" i="1"/>
  <c r="BH70" i="1"/>
  <c r="CG70" i="1"/>
  <c r="BH314" i="1"/>
  <c r="CG314" i="1"/>
  <c r="BH292" i="1"/>
  <c r="CG292" i="1"/>
  <c r="BH129" i="1"/>
  <c r="CG129" i="1"/>
  <c r="BH147" i="1"/>
  <c r="CG147" i="1"/>
  <c r="BH97" i="1"/>
  <c r="CG97" i="1"/>
  <c r="BH204" i="1"/>
  <c r="CG204" i="1"/>
  <c r="BH359" i="1"/>
  <c r="CG359" i="1"/>
  <c r="BH222" i="1"/>
  <c r="CG222" i="1"/>
  <c r="BH191" i="1"/>
  <c r="CG191" i="1"/>
  <c r="BH289" i="1"/>
  <c r="CG289" i="1"/>
  <c r="BH328" i="1"/>
  <c r="CG328" i="1"/>
  <c r="BH108" i="1"/>
  <c r="CG108" i="1"/>
  <c r="BH28" i="1"/>
  <c r="CG28" i="1"/>
  <c r="BH42" i="1"/>
  <c r="CG42" i="1"/>
  <c r="BH346" i="1"/>
  <c r="CG346" i="1"/>
  <c r="BH310" i="1"/>
  <c r="CG310" i="1"/>
  <c r="BH92" i="1"/>
  <c r="CG92" i="1"/>
  <c r="BH211" i="1"/>
  <c r="CG211" i="1"/>
  <c r="BH307" i="1"/>
  <c r="CG307" i="1"/>
  <c r="BH177" i="1"/>
  <c r="CG177" i="1"/>
  <c r="BH74" i="1"/>
  <c r="CG74" i="1"/>
  <c r="BH259" i="1"/>
  <c r="CG259" i="1"/>
  <c r="BH65" i="1"/>
  <c r="CG65" i="1"/>
  <c r="BH16" i="1"/>
  <c r="CG16" i="1"/>
  <c r="BH305" i="1"/>
  <c r="CG305" i="1"/>
  <c r="BH286" i="1"/>
  <c r="CG286" i="1"/>
  <c r="BH220" i="1"/>
  <c r="CG220" i="1"/>
  <c r="BH251" i="1"/>
  <c r="CG251" i="1"/>
  <c r="BH171" i="1"/>
  <c r="CG171" i="1"/>
  <c r="BH58" i="1"/>
  <c r="CG58" i="1"/>
  <c r="BH182" i="1"/>
  <c r="CG182" i="1"/>
  <c r="BH112" i="1"/>
  <c r="CG112" i="1"/>
  <c r="BH207" i="1"/>
  <c r="CG207" i="1"/>
  <c r="BH127" i="1"/>
  <c r="CG127" i="1"/>
  <c r="BH151" i="1"/>
  <c r="CG151" i="1"/>
  <c r="BH322" i="1"/>
  <c r="CG322" i="1"/>
  <c r="BH247" i="1"/>
  <c r="CG247" i="1"/>
  <c r="BH363" i="1"/>
  <c r="CG363" i="1"/>
  <c r="BH287" i="1"/>
  <c r="CG287" i="1"/>
  <c r="BH133" i="1"/>
  <c r="CG133" i="1"/>
  <c r="BH8" i="1"/>
  <c r="CG8" i="1"/>
  <c r="BH40" i="1"/>
  <c r="CG40" i="1"/>
  <c r="BH165" i="1"/>
  <c r="CG165" i="1"/>
  <c r="BH199" i="1"/>
  <c r="CG199" i="1"/>
  <c r="BH67" i="1"/>
  <c r="CG67" i="1"/>
  <c r="BH285" i="1"/>
  <c r="CG285" i="1"/>
  <c r="BH85" i="1"/>
  <c r="CG85" i="1"/>
  <c r="BH231" i="1"/>
  <c r="CG231" i="1"/>
  <c r="BH246" i="1"/>
  <c r="CG246" i="1"/>
  <c r="BH203" i="1"/>
  <c r="CG203" i="1"/>
  <c r="BH340" i="1"/>
  <c r="CG340" i="1"/>
  <c r="BH172" i="1"/>
  <c r="CG172" i="1"/>
  <c r="BH356" i="1"/>
  <c r="CG356" i="1"/>
  <c r="BH257" i="1"/>
  <c r="CG257" i="1"/>
  <c r="BH81" i="1"/>
  <c r="CG81" i="1"/>
  <c r="BH23" i="1"/>
  <c r="CG23" i="1"/>
  <c r="BH345" i="1"/>
  <c r="CG345" i="1"/>
  <c r="BH282" i="1"/>
  <c r="CG282" i="1"/>
  <c r="BH279" i="1"/>
  <c r="CG279" i="1"/>
  <c r="BH143" i="1"/>
  <c r="CG143" i="1"/>
  <c r="BH330" i="1"/>
  <c r="CG330" i="1"/>
  <c r="BH213" i="1"/>
  <c r="CG213" i="1"/>
  <c r="BH12" i="1"/>
  <c r="CG12" i="1"/>
  <c r="BH250" i="1"/>
  <c r="CG250" i="1"/>
  <c r="BH78" i="1"/>
  <c r="CG78" i="1"/>
  <c r="BH115" i="1"/>
  <c r="CG115" i="1"/>
  <c r="BH24" i="1"/>
  <c r="CG24" i="1"/>
  <c r="BH64" i="1"/>
  <c r="CG64" i="1"/>
  <c r="BH153" i="1"/>
  <c r="CG153" i="1"/>
  <c r="BH54" i="1"/>
  <c r="CG54" i="1"/>
  <c r="BH230" i="1"/>
  <c r="CG230" i="1"/>
  <c r="BH228" i="1"/>
  <c r="CG228" i="1"/>
  <c r="BH142" i="1"/>
  <c r="CG142" i="1"/>
  <c r="BH353" i="1"/>
  <c r="CG353" i="1"/>
  <c r="BH338" i="1"/>
  <c r="CG338" i="1"/>
  <c r="BH298" i="1"/>
  <c r="CG298" i="1"/>
  <c r="BH361" i="1"/>
  <c r="CG361" i="1"/>
  <c r="BH154" i="1"/>
  <c r="CG154" i="1"/>
  <c r="BH179" i="1"/>
  <c r="CG179" i="1"/>
  <c r="BH110" i="1"/>
  <c r="CG110" i="1"/>
  <c r="BH130" i="1"/>
  <c r="CG130" i="1"/>
  <c r="BH216" i="1"/>
  <c r="CG216" i="1"/>
  <c r="BH124" i="1"/>
  <c r="CG124" i="1"/>
  <c r="BH241" i="1"/>
  <c r="CG241" i="1"/>
  <c r="BH335" i="1"/>
  <c r="CG335" i="1"/>
  <c r="BH243" i="1"/>
  <c r="CG243" i="1"/>
  <c r="BH176" i="1"/>
  <c r="CG176" i="1"/>
  <c r="BH284" i="1"/>
  <c r="CG284" i="1"/>
  <c r="BH61" i="1"/>
  <c r="CG61" i="1"/>
  <c r="BH186" i="1"/>
  <c r="CG186" i="1"/>
  <c r="BH233" i="1"/>
  <c r="CG233" i="1"/>
  <c r="BH332" i="1"/>
  <c r="CG332" i="1"/>
  <c r="BH312" i="1"/>
  <c r="CG312" i="1"/>
  <c r="BH14" i="1"/>
  <c r="CG14" i="1"/>
  <c r="BH98" i="1"/>
  <c r="CG98" i="1"/>
  <c r="BH188" i="1"/>
  <c r="CG188" i="1"/>
  <c r="BH326" i="1"/>
  <c r="CG326" i="1"/>
  <c r="BH10" i="1"/>
  <c r="CG10" i="1"/>
  <c r="BH365" i="1"/>
  <c r="CG365" i="1"/>
  <c r="BH27" i="1"/>
  <c r="CG27" i="1"/>
  <c r="BH311" i="1"/>
  <c r="CG311" i="1"/>
  <c r="BH75" i="1"/>
  <c r="CG75" i="1"/>
  <c r="BH7" i="1"/>
  <c r="CG7" i="1"/>
  <c r="BH156" i="1"/>
  <c r="CG156" i="1"/>
  <c r="BH200" i="1"/>
  <c r="CG200" i="1"/>
  <c r="BH19" i="1"/>
  <c r="CG19" i="1"/>
  <c r="BH51" i="1"/>
  <c r="CG51" i="1"/>
  <c r="BH202" i="1"/>
  <c r="CG202" i="1"/>
  <c r="BH205" i="1"/>
  <c r="CG205" i="1"/>
  <c r="BH201" i="1"/>
  <c r="CG201" i="1"/>
  <c r="BH295" i="1"/>
  <c r="CG295" i="1"/>
  <c r="BH309" i="1"/>
  <c r="CG309" i="1"/>
  <c r="BH225" i="1"/>
  <c r="CG225" i="1"/>
  <c r="BH219" i="1"/>
  <c r="CG219" i="1"/>
  <c r="BH278" i="1"/>
  <c r="CG278" i="1"/>
  <c r="BH157" i="1"/>
  <c r="CG157" i="1"/>
  <c r="BH240" i="1"/>
  <c r="CG240" i="1"/>
  <c r="BH248" i="1"/>
  <c r="CG248" i="1"/>
  <c r="BH5" i="1"/>
  <c r="CG5" i="1"/>
  <c r="BH276" i="1"/>
  <c r="CG276" i="1"/>
  <c r="BH316" i="1"/>
  <c r="CG316" i="1"/>
  <c r="BH235" i="1"/>
  <c r="CG235" i="1"/>
  <c r="BH277" i="1"/>
  <c r="CG277" i="1"/>
  <c r="BH354" i="1"/>
  <c r="CG354" i="1"/>
  <c r="BH194" i="1"/>
  <c r="CG194" i="1"/>
  <c r="BH88" i="1"/>
  <c r="CG88" i="1"/>
  <c r="BH71" i="1"/>
  <c r="CG71" i="1"/>
  <c r="BH144" i="1"/>
  <c r="CG144" i="1"/>
  <c r="BH22" i="1"/>
  <c r="CG22" i="1"/>
  <c r="BH45" i="1"/>
  <c r="CG45" i="1"/>
  <c r="BH41" i="1"/>
  <c r="CG41" i="1"/>
  <c r="BH32" i="1"/>
  <c r="CG32" i="1"/>
  <c r="BH134" i="1"/>
  <c r="CG134" i="1"/>
  <c r="BH358" i="1"/>
  <c r="CG358" i="1"/>
  <c r="BH136" i="1"/>
  <c r="CG136" i="1"/>
  <c r="BH113" i="1"/>
  <c r="CG113" i="1"/>
  <c r="BH170" i="1"/>
  <c r="CG170" i="1"/>
  <c r="BH35" i="1"/>
  <c r="CG35" i="1"/>
  <c r="BH325" i="1"/>
  <c r="CG325" i="1"/>
  <c r="BH319" i="1"/>
  <c r="CG319" i="1"/>
  <c r="BH63" i="1"/>
  <c r="CG63" i="1"/>
  <c r="BH103" i="1"/>
  <c r="CG103" i="1"/>
  <c r="BH101" i="1"/>
  <c r="CG101" i="1"/>
  <c r="BH232" i="1"/>
  <c r="CG232" i="1"/>
  <c r="BH265" i="1"/>
  <c r="CG265" i="1"/>
  <c r="BH306" i="1"/>
  <c r="CG306" i="1"/>
  <c r="BH105" i="1"/>
  <c r="CG105" i="1"/>
  <c r="BH317" i="1"/>
  <c r="CG317" i="1"/>
  <c r="BH237" i="1"/>
  <c r="CG237" i="1"/>
  <c r="BH331" i="1"/>
  <c r="CG331" i="1"/>
  <c r="BH315" i="1"/>
  <c r="CG315" i="1"/>
  <c r="BH72" i="1"/>
  <c r="CG72" i="1"/>
  <c r="BH79" i="1"/>
  <c r="CG79" i="1"/>
  <c r="BH214" i="1"/>
  <c r="CG214" i="1"/>
  <c r="BH321" i="1"/>
  <c r="CG321" i="1"/>
  <c r="BH252" i="1"/>
  <c r="CG252" i="1"/>
  <c r="BH262" i="1"/>
  <c r="CG262" i="1"/>
  <c r="BH266" i="1"/>
  <c r="CG266" i="1"/>
  <c r="BH131" i="1"/>
  <c r="CG131" i="1"/>
  <c r="BH89" i="1"/>
  <c r="CG89" i="1"/>
  <c r="BH47" i="1"/>
  <c r="CG47" i="1"/>
  <c r="BH18" i="1"/>
  <c r="CG18" i="1"/>
  <c r="BH245" i="1"/>
  <c r="CG245" i="1"/>
  <c r="BH253" i="1"/>
  <c r="CG253" i="1"/>
  <c r="BH80" i="1"/>
  <c r="CG80" i="1"/>
  <c r="BH38" i="1"/>
  <c r="CG38" i="1"/>
  <c r="BH120" i="1"/>
  <c r="CG120" i="1"/>
  <c r="BH313" i="1"/>
  <c r="CG313" i="1"/>
  <c r="BH227" i="1"/>
  <c r="CG227" i="1"/>
  <c r="BH128" i="1"/>
  <c r="CG128" i="1"/>
  <c r="BH212" i="1"/>
  <c r="CG212" i="1"/>
  <c r="BH107" i="1"/>
  <c r="CG107" i="1"/>
  <c r="BH155" i="1"/>
  <c r="CG155" i="1"/>
  <c r="BH167" i="1"/>
  <c r="CG167" i="1"/>
  <c r="BH320" i="1"/>
  <c r="CG320" i="1"/>
</calcChain>
</file>

<file path=xl/sharedStrings.xml><?xml version="1.0" encoding="utf-8"?>
<sst xmlns="http://schemas.openxmlformats.org/spreadsheetml/2006/main" count="4714" uniqueCount="1031">
  <si>
    <t xml:space="preserve">INSTITUCIÓN_EDUCATIVA </t>
  </si>
  <si>
    <t>UPZ</t>
  </si>
  <si>
    <t>deciles  socioeconomicos</t>
  </si>
  <si>
    <t>INDICE DE PERMANENCIA 2013-2014</t>
  </si>
  <si>
    <t>INDICE DE PERMANENCIA 2014-2015</t>
  </si>
  <si>
    <t>PUESTO 2014</t>
  </si>
  <si>
    <t>URBANA</t>
  </si>
  <si>
    <t>KENNEDY</t>
  </si>
  <si>
    <t>GRAN BRITALIA</t>
  </si>
  <si>
    <t>COLEGIO FEMENINO LORENCITA VILLEGAS DE SANTOS (IED)</t>
  </si>
  <si>
    <t>BARRIOS UNIDOS</t>
  </si>
  <si>
    <t>LOS ALCAZARES</t>
  </si>
  <si>
    <t>COLEGIO TECNICO MENORAH (IED)</t>
  </si>
  <si>
    <t>LOS MARTIRES</t>
  </si>
  <si>
    <t>SANTA ISABEL</t>
  </si>
  <si>
    <t>BOSA</t>
  </si>
  <si>
    <t>BOSA CENTRAL</t>
  </si>
  <si>
    <t>COLEGIO SAN JOSE NORTE (IED)</t>
  </si>
  <si>
    <t>ENGATIVA</t>
  </si>
  <si>
    <t>BOYACA REAL</t>
  </si>
  <si>
    <t>CIUDAD BOLIVAR</t>
  </si>
  <si>
    <t>EL TESORO</t>
  </si>
  <si>
    <t>COLEGIO LA MERCED (IED)</t>
  </si>
  <si>
    <t>PUENTE ARANDA</t>
  </si>
  <si>
    <t>ZONA INDUSTRIAL</t>
  </si>
  <si>
    <t>COLEGIO RODOLFO LLINAS (IED)</t>
  </si>
  <si>
    <t>BOLIVIA</t>
  </si>
  <si>
    <t>BOSA OCCIDENTAL</t>
  </si>
  <si>
    <t>COLEGIO LUIS CARLOS GALAN SARMIENTO (IED)</t>
  </si>
  <si>
    <t>CIUDAD MONTES</t>
  </si>
  <si>
    <t>COLEGIO MARSELLA (IED)</t>
  </si>
  <si>
    <t>BAVARIA</t>
  </si>
  <si>
    <t>COLEGIO MIRAVALLE (IED)</t>
  </si>
  <si>
    <t>USME</t>
  </si>
  <si>
    <t>GRAN YOMASA</t>
  </si>
  <si>
    <t>COLEGIO MAGDALENA ORTEGA DE NARIÑO (IED)</t>
  </si>
  <si>
    <t>LAS FERIAS</t>
  </si>
  <si>
    <t>COLEGIO LICEO FEMENINO MERCEDES NARIÑO (IED)</t>
  </si>
  <si>
    <t>RAFAEL URIBE</t>
  </si>
  <si>
    <t>SAN JOSE</t>
  </si>
  <si>
    <t>ANTONIO NARIÑO</t>
  </si>
  <si>
    <t>CIUDAD JARDIN</t>
  </si>
  <si>
    <t>SAN CRISTOBAL</t>
  </si>
  <si>
    <t>SAN BLAS</t>
  </si>
  <si>
    <t>SUBA</t>
  </si>
  <si>
    <t>TIBABUYES</t>
  </si>
  <si>
    <t>COLEGIO LOS PERIODISTAS (IED)</t>
  </si>
  <si>
    <t>KENNEDY CENTRAL</t>
  </si>
  <si>
    <t>DANUBIO</t>
  </si>
  <si>
    <t>COLEGIO CARLO FEDERICI (IED)</t>
  </si>
  <si>
    <t>FONTIBON</t>
  </si>
  <si>
    <t>ZONA FRANCA</t>
  </si>
  <si>
    <t>USAQUEN</t>
  </si>
  <si>
    <t>VERBENAL</t>
  </si>
  <si>
    <t>COLEGIO SORRENTO (IED)</t>
  </si>
  <si>
    <t>SAN RAFAEL</t>
  </si>
  <si>
    <t>COMUNEROS</t>
  </si>
  <si>
    <t>COLEGIO GIMNASIO SABIO CALDAS (IED)</t>
  </si>
  <si>
    <t>JERUSALEN</t>
  </si>
  <si>
    <t>COLEGIO GONZALO ARANGO (IED)</t>
  </si>
  <si>
    <t>EL RINCON</t>
  </si>
  <si>
    <t>TEUSAQUILLO</t>
  </si>
  <si>
    <t>GALERIAS</t>
  </si>
  <si>
    <t>COLEGIO NESTOR FORERO ALCALA  (IED)</t>
  </si>
  <si>
    <t>CARVAJAL</t>
  </si>
  <si>
    <t>LOS LIBERTADORES</t>
  </si>
  <si>
    <t>COLEGIO LUIS ANGEL ARANGO  (IED)</t>
  </si>
  <si>
    <t>COLEGIO LA GIRALDA (IED)</t>
  </si>
  <si>
    <t>SANTAFE</t>
  </si>
  <si>
    <t>LAS CRUCES</t>
  </si>
  <si>
    <t>PATIO BONITO</t>
  </si>
  <si>
    <t>COLEGIO HELADIA MEJIA  (IED)</t>
  </si>
  <si>
    <t>COLEGIO REPUBLICA DE COLOMBIA (IED)</t>
  </si>
  <si>
    <t>EL PORVENIR</t>
  </si>
  <si>
    <t>LOS CEDROS</t>
  </si>
  <si>
    <t>COLEGIO BENJAMIN HERRERA (IED)</t>
  </si>
  <si>
    <t>MUZU</t>
  </si>
  <si>
    <t>COLEGIO MANUELA AYALA DE GAITAN (IED)</t>
  </si>
  <si>
    <t>COLEGIO CASTILLA (IED)</t>
  </si>
  <si>
    <t>CASTILLA</t>
  </si>
  <si>
    <t>COLEGIO ANIBAL FERNANDEZ DE SOTO (IED)</t>
  </si>
  <si>
    <t>EL PRADO</t>
  </si>
  <si>
    <t>COLEGIO NUEVA ZELANDIA (IED)</t>
  </si>
  <si>
    <t>SAN JOSE DE BAVARIA</t>
  </si>
  <si>
    <t>COLEGIO ISABEL II (IED)</t>
  </si>
  <si>
    <t>COLEGIO ALBERTO LLERAS CAMARGO (IED)</t>
  </si>
  <si>
    <t>COLEGIO SANTA MARTHA  (IED)</t>
  </si>
  <si>
    <t>COLEGIO LICEO NACIONAL ANTONIA SANTOS (IED)</t>
  </si>
  <si>
    <t>LA SABANA</t>
  </si>
  <si>
    <t>COLEGIO VISTA BELLA (IED)</t>
  </si>
  <si>
    <t>BRITALIA</t>
  </si>
  <si>
    <t>COLEGIO JORGE GAITAN CORTES (IED)</t>
  </si>
  <si>
    <t>EL MINUTO DE DIOS</t>
  </si>
  <si>
    <t>COLEGIO JORGE ELIECER GAITAN  (IED)</t>
  </si>
  <si>
    <t>DOCE DE OCTUBRE</t>
  </si>
  <si>
    <t>COLEGIO GABRIEL BETANCOURT MEJIA (IED)</t>
  </si>
  <si>
    <t>CALANDAIMA</t>
  </si>
  <si>
    <t>COLEGIO EL JAPON (IED)</t>
  </si>
  <si>
    <t>COLEGIO JUAN FRANCISCO BERBEO (IED)</t>
  </si>
  <si>
    <t>COLEGIO ROBERT F. KENNEDY (IED)</t>
  </si>
  <si>
    <t>SANTA CECILIA</t>
  </si>
  <si>
    <t>COLEGIO SOTAVENTO (IED)</t>
  </si>
  <si>
    <t>COLEGIO CUNDINAMARCA (IED)</t>
  </si>
  <si>
    <t>ISMAEL PERDOMO</t>
  </si>
  <si>
    <t>COLEGIO RODRIGO LARA BONILLA (IED)</t>
  </si>
  <si>
    <t>SAN FRANCISCO</t>
  </si>
  <si>
    <t>COLEGIO MORISCO (IED)</t>
  </si>
  <si>
    <t>MARCO FIDEL SUAREZ</t>
  </si>
  <si>
    <t>COLEGIO CODEMA (IED)</t>
  </si>
  <si>
    <t>COLEGIO ANDRES BELLO (IED)</t>
  </si>
  <si>
    <t>COLEGIO UNION COLOMBIA (IED)</t>
  </si>
  <si>
    <t>COLEGIO VILLEMAR EL CARMEN  (IED)</t>
  </si>
  <si>
    <t>COLEGIO ATANASIO GIRARDOT (IED)</t>
  </si>
  <si>
    <t>RESTREPO</t>
  </si>
  <si>
    <t>COLEGIO INSTITUTO TECNICO DISTRITAL REPUBLICA DE GUATEMALA (IED)</t>
  </si>
  <si>
    <t>COLEGIO LUIS VARGAS TEJADA (IED)</t>
  </si>
  <si>
    <t>COLEGIO ALFONSO LOPEZ PUMAREJO (IED)</t>
  </si>
  <si>
    <t>COLEGIO DARIO ECHANDIA (IED)</t>
  </si>
  <si>
    <t>COLEGIO EL RODEO (IED)</t>
  </si>
  <si>
    <t>LA GLORIA</t>
  </si>
  <si>
    <t>COLEGIO LA PALESTINA (IED)</t>
  </si>
  <si>
    <t>COLEGIO REPUBLICA DE CHINA (IED)</t>
  </si>
  <si>
    <t>COLEGIO PRADO VERANIEGO (IED)</t>
  </si>
  <si>
    <t>COLEGIO RAFAEL BERNAL JIMENEZ (IED)</t>
  </si>
  <si>
    <t>COLEGIO FRANCISCO ANTONIO ZEA DE USME (IED)</t>
  </si>
  <si>
    <t>CIUDAD USME</t>
  </si>
  <si>
    <t>COLEGIO DELIA ZAPATA OLIVELLA (IED)</t>
  </si>
  <si>
    <t>COLEGIO NACIONAL NICOLAS ESGUERRA (IED)</t>
  </si>
  <si>
    <t>COLEGIO MARRUECOS Y MOLINOS (IED)</t>
  </si>
  <si>
    <t>MARRUECOS</t>
  </si>
  <si>
    <t>COLEGIO INSTITUTO TECNICO DISTRITAL JULIO FLOREZ (IED)</t>
  </si>
  <si>
    <t>LA FLORESTA</t>
  </si>
  <si>
    <t>COLEGIO LEONARDO POSADA PEDRAZA (IED)</t>
  </si>
  <si>
    <t>TINTAL SUR</t>
  </si>
  <si>
    <t>COLEGIO FRANCISCO DE MIRANDA (IED)</t>
  </si>
  <si>
    <t>TIMIZA</t>
  </si>
  <si>
    <t>COLEGIO JACKELINE (IED)</t>
  </si>
  <si>
    <t>COLEGIO JULIO GARAVITO ARMERO (IED)</t>
  </si>
  <si>
    <t>COLEGIO EL PORVENIR (IED)</t>
  </si>
  <si>
    <t>COLEGIO CLEMENCIA DE CAYCEDO (IED)</t>
  </si>
  <si>
    <t>QUIROGA</t>
  </si>
  <si>
    <t>COLEGIO INSTITUTO TECNICO INTERNACIONAL  (IED)</t>
  </si>
  <si>
    <t>COLEGIO SAN JOSE DE CASTILLA (IED)</t>
  </si>
  <si>
    <t>COLEGIO BOSANOVA (IED)</t>
  </si>
  <si>
    <t>RURAL (ZONA DE EXPANSION)</t>
  </si>
  <si>
    <t>COLEGIO ALEJANDRO OBREGON (IED)</t>
  </si>
  <si>
    <t>COLEGIO DE CULTURA POPULAR (IED)</t>
  </si>
  <si>
    <t>COLEGIO MANUELA BELTRAN (IED)</t>
  </si>
  <si>
    <t>COLEGIO FLORIDABLANCA (IED)</t>
  </si>
  <si>
    <t>COLEGIO TABORA  (IED)</t>
  </si>
  <si>
    <t>COLEGIO INSTITUTO TECNICO INDUSTRIAL PILOTO (IED)</t>
  </si>
  <si>
    <t>TUNJUELITO</t>
  </si>
  <si>
    <t>VENECIA</t>
  </si>
  <si>
    <t>GARCES NAVAS</t>
  </si>
  <si>
    <t>COLEGIO SALUDCOOP NORTE (IED)</t>
  </si>
  <si>
    <t>COLEGIO TOMAS CARRASQUILLA (IED)</t>
  </si>
  <si>
    <t>COLEGIO DEBORA ARANGO PEREZ (IED)</t>
  </si>
  <si>
    <t>COLEGIO INSTITUTO TECNICO RODRIGO DE TRIANA (IED)</t>
  </si>
  <si>
    <t>COLEGIO EL SALITRE - SUBA (IED)</t>
  </si>
  <si>
    <t>COLEGIO JOSE MANUEL RESTREPO (IED)</t>
  </si>
  <si>
    <t>COLEGIO BRASILIA - BOSA (IED)</t>
  </si>
  <si>
    <t>COLEGIO SAN ISIDRO SUR ORIENTAL (IED)</t>
  </si>
  <si>
    <t>20 DE JULIO</t>
  </si>
  <si>
    <t>COLEGIO MANUEL DEL SOCORRO RODRIGUEZ (IED)</t>
  </si>
  <si>
    <t>COLEGIO NIDIA QUINTERO DE TURBAY (IED)</t>
  </si>
  <si>
    <t>COLEGIO PORFIRIO BARBA JACOB (IED)</t>
  </si>
  <si>
    <t>COLEGIO SALUDCOOP SUR (IED)</t>
  </si>
  <si>
    <t>COLEGIO VENECIA (IED)</t>
  </si>
  <si>
    <t>COLEGIO INSTITUTO TECNICO  JUAN DEL CORRAL (IED)</t>
  </si>
  <si>
    <t>COLEGIO DIVINO MAESTRO (IED)</t>
  </si>
  <si>
    <t>SAN CRISTOBAL NORTE</t>
  </si>
  <si>
    <t>COLEGIO CENTRO INTEGRAL  JOSE MARIA CORDOBA (IED)</t>
  </si>
  <si>
    <t>COLEGIO CEDID SAN PABLO (IED)</t>
  </si>
  <si>
    <t>COLEGIO INEM FRANCISCO DE PAULA SANTANDER (IED)</t>
  </si>
  <si>
    <t>COLEGIO SILVERIA ESPINOSA DE RENDON (IED)</t>
  </si>
  <si>
    <t>COLEGIO GUSTAVO MORALES MORALES (IED)</t>
  </si>
  <si>
    <t>NIZA</t>
  </si>
  <si>
    <t>COLEGIO KENNEDY (IED)</t>
  </si>
  <si>
    <t>COLEGIO NUEVO CHILE (IED)</t>
  </si>
  <si>
    <t>APOGEO</t>
  </si>
  <si>
    <t>COLEGIO NUEVA COLOMBIA (IED)</t>
  </si>
  <si>
    <t>COLEGIO RODRIGO ARENAS BETANCOURT  (IED)</t>
  </si>
  <si>
    <t>COLEGIO SAN FRANCISCO DE ASIS (IED)</t>
  </si>
  <si>
    <t>COLEGIO LA TOSCANA - LISBOA (IED)</t>
  </si>
  <si>
    <t>COLEGIO JUAN LOZANO Y LOZANO (IED)</t>
  </si>
  <si>
    <t>COLEGIO TOMAS CIPRIANO DE MOSQUERA (IED)</t>
  </si>
  <si>
    <t>COLEGIO ENRIQUE OLAYA HERRERA (IED)</t>
  </si>
  <si>
    <t>COLEGIO REINO DE HOLANDA (IED)</t>
  </si>
  <si>
    <t>COLEGIO CLASS (IED)</t>
  </si>
  <si>
    <t>COLEGIO TECNICO DOMINGO FAUSTINO SARMIENTO  (IED)</t>
  </si>
  <si>
    <t>LOS ANDES</t>
  </si>
  <si>
    <t>COLEGIO TOBERIN (IED)</t>
  </si>
  <si>
    <t>TOBERIN</t>
  </si>
  <si>
    <t>COLEGIO LA GAITANA (IED)</t>
  </si>
  <si>
    <t>COLEGIO EL LIBERTADOR (IED)</t>
  </si>
  <si>
    <t>COLEGIO ANTONIO NARIÑO (IED)</t>
  </si>
  <si>
    <t>COLEGIO FRIEDRICH NAUMANN (IED)</t>
  </si>
  <si>
    <t>LA URIBE</t>
  </si>
  <si>
    <t>COLEGIO GENERAL SANTANDER (IED)</t>
  </si>
  <si>
    <t>COLEGIO LLANO ORIENTAL (IED)</t>
  </si>
  <si>
    <t>COLEGIO LA FLORESTA SUR (IED)</t>
  </si>
  <si>
    <t>AMERICAS</t>
  </si>
  <si>
    <t>COLEGIO SIMON BOLIVAR  (IED)</t>
  </si>
  <si>
    <t>COLEGIO VILLA AMALIA (IED)</t>
  </si>
  <si>
    <t>COLEGIO CARLOS ARANGO VELEZ (IED)</t>
  </si>
  <si>
    <t>COLEGIO PROSPERO PINZON (IED)</t>
  </si>
  <si>
    <t>COLEGIO AQUILEO PARRA (IED)</t>
  </si>
  <si>
    <t>COLEGIO ALFONSO REYES ECHANDIA (IED)</t>
  </si>
  <si>
    <t>COLEGIO VILLA RICA  (IED)</t>
  </si>
  <si>
    <t>COLEGIO SAN CAYETANO (IED)</t>
  </si>
  <si>
    <t>LA FLORA</t>
  </si>
  <si>
    <t>COLEGIO CHUNIZA (IED)</t>
  </si>
  <si>
    <t>COLEGIO CARLOS ARTURO TORRES (IED)</t>
  </si>
  <si>
    <t>COLEGIO REPUBLICA EE.UU DE AMERICA (IED)</t>
  </si>
  <si>
    <t>COLEGIO ANTONIO VAN UDEN  (IED)</t>
  </si>
  <si>
    <t>FONTIBON SAN PABLO</t>
  </si>
  <si>
    <t>COLEGIO ORLANDO HIGUITA ROJAS (IED)</t>
  </si>
  <si>
    <t>COLEGIO SAN PEDRO CLAVER (IED)</t>
  </si>
  <si>
    <t>COLEGIO MARCO TULIO FERNANDEZ (IED)</t>
  </si>
  <si>
    <t>COLEGIO EDUARDO UMAÑA LUNA (IED)</t>
  </si>
  <si>
    <t>COLEGIO MANUELITA SAENZ  (IED)</t>
  </si>
  <si>
    <t>SOSIEGO</t>
  </si>
  <si>
    <t>COLEGIO GUILLERMO CANO ISAZA (IED)</t>
  </si>
  <si>
    <t>LUCERO</t>
  </si>
  <si>
    <t>COLEGIO GENERAL GUSTAVO ROJAS PINILLA (IED)</t>
  </si>
  <si>
    <t>COLEGIO GERARDO MOLINA RAMIREZ (IED)</t>
  </si>
  <si>
    <t>COLEGIO BERNARDO JARAMILLO (IED)</t>
  </si>
  <si>
    <t>COLEGIO PABLO DE TARSO (IED)</t>
  </si>
  <si>
    <t>COLEGIO FLORENTINO GONZALEZ (IED)</t>
  </si>
  <si>
    <t>COLEGIO MARCO FIDEL SUAREZ (IED)</t>
  </si>
  <si>
    <t>COLEGIO GUILLERMO LEON VALENCIA  (IED)</t>
  </si>
  <si>
    <t>COLEGIO INSTITUTO TECNICO  LAUREANO GOMEZ  (IED)</t>
  </si>
  <si>
    <t>COLEGIO FERNANDO MAZUERA VILLEGAS (IED)</t>
  </si>
  <si>
    <t>COLEGIO BRAVO PAEZ (IED)</t>
  </si>
  <si>
    <t>COLEGIO EL JAZMIN (IED)</t>
  </si>
  <si>
    <t>COLEGIO SAN RAFAEL (IED)</t>
  </si>
  <si>
    <t>COLEGIO RICAURTE (CONCEJO) (IED)</t>
  </si>
  <si>
    <t>COLEGIO SAN CRISTOBAL SUR (IED)</t>
  </si>
  <si>
    <t>COLEGIO RAFAEL NUÑEZ  (IED)</t>
  </si>
  <si>
    <t>COLEGIO JOSE JOAQUIN CASAS (IED)</t>
  </si>
  <si>
    <t>COLEGIO ATENAS (IED)</t>
  </si>
  <si>
    <t>COLEGIO RUFINO JOSE CUERVO (IED)</t>
  </si>
  <si>
    <t>COLEGIO LA CHUCUA (IED)</t>
  </si>
  <si>
    <t>COLEGIO FRANCISCO DE PAULA SANTANDER (IED)</t>
  </si>
  <si>
    <t>COLEGIO PABLO NERUDA  (IED)</t>
  </si>
  <si>
    <t>COLEGIO MARCO ANTONIO CARREÑO SILVA (IED)</t>
  </si>
  <si>
    <t>COLEGIO BRAZUELOS (IED)</t>
  </si>
  <si>
    <t>COLEGIO SANTA LIBRADA (IED)</t>
  </si>
  <si>
    <t>COLEGIO EDUARDO SANTOS (IED)</t>
  </si>
  <si>
    <t>COLEGIO CIUDAD DE BOGOTA (IED)</t>
  </si>
  <si>
    <t>COLEGIO GARCES NAVAS  (IED)</t>
  </si>
  <si>
    <t>COLEGIO VILLA ELISA (IED)</t>
  </si>
  <si>
    <t>COLEGIO HUNZA (IED)</t>
  </si>
  <si>
    <t>COLEGIO MIGUEL ANTONIO CARO (IED)</t>
  </si>
  <si>
    <t>COLEGIO ALVARO GOMEZ HURTADO (IED)</t>
  </si>
  <si>
    <t>COLEGIO LAS AMERICAS (IED)</t>
  </si>
  <si>
    <t>COLEGIO ANTONIO BARAYA (IED)</t>
  </si>
  <si>
    <t>COLEGIO REPUBLICA FEDERAL DE ALEMANIA (IED)</t>
  </si>
  <si>
    <t>COLEGIO INEM SANTIAGO PEREZ (IED)</t>
  </si>
  <si>
    <t>COLEGIO VEINTE DE JULIO  (IED)</t>
  </si>
  <si>
    <t>COLEGIO ALFREDO IRIARTE (IED)</t>
  </si>
  <si>
    <t>COLEGIO SAN JOSE (IED)</t>
  </si>
  <si>
    <t>COLEGIO LUIS LOPEZ DE MESA (IED)</t>
  </si>
  <si>
    <t>COLEGIO CARLOS PIZARRO LEON GOMEZ (IED)</t>
  </si>
  <si>
    <t>COLEGIO SIMON RODRIGUEZ (IED)</t>
  </si>
  <si>
    <t>CHAPINERO</t>
  </si>
  <si>
    <t>PARDO RUBIO</t>
  </si>
  <si>
    <t>COLEGIO PROVINCIA DE QUEBEC (IED)</t>
  </si>
  <si>
    <t>COLEGIO MIGUEL DE CERVANTES SAAVEDRA (IED)</t>
  </si>
  <si>
    <t>COLEGIO LA AMISTAD (IED)</t>
  </si>
  <si>
    <t>COLEGIO BRASILIA - USME (IED)</t>
  </si>
  <si>
    <t>COLEGIO RAFAEL URIBE URIBE (IED)</t>
  </si>
  <si>
    <t>COLEGIO REPUBLICA DEL ECUADOR (IED)</t>
  </si>
  <si>
    <t>COLEGIO ISMAEL PERDOMO (IED)</t>
  </si>
  <si>
    <t>COLEGIO RAFAEL DELGADO SALGUERO (IED)</t>
  </si>
  <si>
    <t>COLEGIO ISLA DEL SOL (IED)</t>
  </si>
  <si>
    <t>COLEGIO JOSE ACEVEDO Y GOMEZ (IED)</t>
  </si>
  <si>
    <t>COLEGIO MANUEL CEPEDA VARGAS (IED)</t>
  </si>
  <si>
    <t>COLEGIO EL VIRREY JOSE SOLIS (IED)</t>
  </si>
  <si>
    <t>COLEGIO PAULO VI (IED)</t>
  </si>
  <si>
    <t>COLEGIO JOSE ASUNCION SILVA (IED)</t>
  </si>
  <si>
    <t>COLEGIO ALMIRANTE PADILLA (IED)</t>
  </si>
  <si>
    <t>COLEGIO RESTREPO MILLAN (IED)</t>
  </si>
  <si>
    <t>COLEGIO ATABANZHA (IED)</t>
  </si>
  <si>
    <t>COLEGIO CIUDAD DE MONTREAL (IED)</t>
  </si>
  <si>
    <t>COLEGIO CIUDAD BOLIVAR - ARGENTINA (IED)</t>
  </si>
  <si>
    <t>COLEGIO NUEVO SAN ANDRES DE LOS ALTOS (IED)</t>
  </si>
  <si>
    <t>COLEGIO EXTERNADO NACIONAL CAMILO TORRES (IED)</t>
  </si>
  <si>
    <t>SAGRADO CORAZON</t>
  </si>
  <si>
    <t>COLEGIO NUEVA CONSTITUCION (IED)</t>
  </si>
  <si>
    <t>COLEGIO REPUBLICA DE PANAMA (IED)</t>
  </si>
  <si>
    <t>COLEGIO QUIROGA ALIANZA (IED)</t>
  </si>
  <si>
    <t>COLEGIO COSTA RICA  (IED)</t>
  </si>
  <si>
    <t>COLEGIO POLICARPA SALAVARRIETA (IED)</t>
  </si>
  <si>
    <t>COLEGIO EL PARAISO DE MANUELA BELTRAN (IED)</t>
  </si>
  <si>
    <t>COLEGIO CLEMENCIA HOLGUIN DE URDANETA (IED)</t>
  </si>
  <si>
    <t>COLEGIO FRANCISCO JAVIER MATIZ (IED)</t>
  </si>
  <si>
    <t>COLEGIO TOM ADAMS (IED)</t>
  </si>
  <si>
    <t>COLEGIO REPUBLICA BOLIVARIANA  DE VENEZUELA (IED)</t>
  </si>
  <si>
    <t>COLEGIO LOS ALPES (IED)</t>
  </si>
  <si>
    <t>COLEGIO FERNANDO GONZALEZ OCHOA (IED)</t>
  </si>
  <si>
    <t>COLEGIO GUILLERMO LEON VALENCIA (IED)</t>
  </si>
  <si>
    <t>COLEGIO MONTEBELLO (IED)</t>
  </si>
  <si>
    <t>COLEGIO CARLOS ALBAN HOLGUIN (IED)</t>
  </si>
  <si>
    <t>COLEGIO PANAMERICANO (IED)</t>
  </si>
  <si>
    <t>COLEGIO AGUSTIN FERNANDEZ (IED)</t>
  </si>
  <si>
    <t>COLEGIO ESTANISLAO ZULETA (IED)</t>
  </si>
  <si>
    <t>ALFONSO LOPEZ</t>
  </si>
  <si>
    <t>COLEGIO SAN AGUSTIN (IED)</t>
  </si>
  <si>
    <t>DIANA TURBAY</t>
  </si>
  <si>
    <t>COLEGIO USMINIA  (IED)</t>
  </si>
  <si>
    <t>COLEGIO OFELIA URIBE DE ACOSTA (IED)</t>
  </si>
  <si>
    <t>COLEGIO ARBORIZADORA BAJA (IED)</t>
  </si>
  <si>
    <t>ARBORIZADORA</t>
  </si>
  <si>
    <t>COLEGIO TIBABUYES UNIVERSAL (IED)</t>
  </si>
  <si>
    <t>COLEGIO LOS COMUNEROS - OSWALDO GUAYAZAMIN (IED)</t>
  </si>
  <si>
    <t>COLEGIO GERARDO PAREDES (IED)</t>
  </si>
  <si>
    <t>COLEGIO LA ESTANCIA -  SAN ISIDRO LABRADOR (IED)</t>
  </si>
  <si>
    <t>COLEGIO JOSE ANTONIO GALAN (IED)</t>
  </si>
  <si>
    <t>COLEGIO TECNICO TOMAS RUEDA VARGAS  (IED)</t>
  </si>
  <si>
    <t>COLEGIO INTEGRADO DE FONTIBON IBEP  (IED)</t>
  </si>
  <si>
    <t>COLEGIO LA AURORA (IED)</t>
  </si>
  <si>
    <t>COLEGIO JOSE FELIX RESTREPO (IED)</t>
  </si>
  <si>
    <t>COLEGIO ACACIA II (IED)</t>
  </si>
  <si>
    <t>COLEGIO LOS TEJARES (IED)</t>
  </si>
  <si>
    <t>COLEGIO MORALBA SUR ORIENTAL (IED)</t>
  </si>
  <si>
    <t>COLEGIO JOHN F. KENNEDY (IED)</t>
  </si>
  <si>
    <t>COLEGIO EL CORTIJO - VIANEY (IED)</t>
  </si>
  <si>
    <t>COLEGIO CEDID CIUDAD BOLIVAR (IED)</t>
  </si>
  <si>
    <t>COLEGIO ARBORIZADORA ALTA (IED)</t>
  </si>
  <si>
    <t>COLEGIO GUSTAVO RESTREPO (IED)</t>
  </si>
  <si>
    <t>COLEGIO JUANA ESCOBAR (IED)</t>
  </si>
  <si>
    <t>COLEGIO SAN CARLOS (IED)</t>
  </si>
  <si>
    <t>COLEGIO UNION EUROPEA (IED)</t>
  </si>
  <si>
    <t>COLEGIO SAN JOSE SUR ORIENTAL (IED)</t>
  </si>
  <si>
    <t>COLEGIO GRAN YOMASA (IED)</t>
  </si>
  <si>
    <t>COLEGIO CRISTOBAL COLON (IED)</t>
  </si>
  <si>
    <t>COLEGIO EDUARDO UMAÑA MENDOZA (IED)</t>
  </si>
  <si>
    <t>COLEGIO ALEXANDER FLEMING (IED)</t>
  </si>
  <si>
    <t>COLEGIO JUAN EVANGELISTA GOMEZ (IED)</t>
  </si>
  <si>
    <t>COLEGIO NACIONES UNIDAS (IED)</t>
  </si>
  <si>
    <t>COLEGIO MISAEL PASTRANA BORRERO (IED)</t>
  </si>
  <si>
    <t>COLEGIO ENTRE NUBES SUR ORIENTAL (IED)</t>
  </si>
  <si>
    <t>COLEGIO ANTONIO VILLAVICENCIO (IED)</t>
  </si>
  <si>
    <t>COLEGIO TENERIFE - GRANADA SUR (IED)</t>
  </si>
  <si>
    <t>COLEGIO SANTA BARBARA (IED)</t>
  </si>
  <si>
    <t>COLEGIO REPUBLICA DE MEXICO (IED)</t>
  </si>
  <si>
    <t>COLEGIO ESTRELLA DEL SUR (IED)</t>
  </si>
  <si>
    <t>COLEGIO JUAN REY (IED)</t>
  </si>
  <si>
    <t>RURAL (FRANJA DE ADECUACION)</t>
  </si>
  <si>
    <t>COLEGIO FEDERICO GARCIA LORCA (IED)</t>
  </si>
  <si>
    <t>COLEGIO LICEO NACIONAL AGUSTIN NIETO CABALLERO (IED)</t>
  </si>
  <si>
    <t>COLEGIO LA VICTORIA (IED)</t>
  </si>
  <si>
    <t>COLEGIO SAN FRANCISCO (IED)</t>
  </si>
  <si>
    <t>COLEGIO SIERRA MORENA (IED)</t>
  </si>
  <si>
    <t>COLEGIO LA BELLEZA LOS LIBERTADORES (IED)</t>
  </si>
  <si>
    <t>COLEGIO ESCUELA NACIONAL DE COMERCIO (IED)</t>
  </si>
  <si>
    <t>LA CANDELARIA</t>
  </si>
  <si>
    <t>COLEGIO JOSE JOAQUIN CASTRO MARTINEZ (IED)</t>
  </si>
  <si>
    <t>COLEGIO MANUEL ELKIN PATARROYO (IED)</t>
  </si>
  <si>
    <t>LA MACARENA</t>
  </si>
  <si>
    <t>COLEGIO CAMPESTRE MONTE VERDE (IED)</t>
  </si>
  <si>
    <t>SAN ISIDRO PATIOS</t>
  </si>
  <si>
    <t>COLEGIO PARAISO MIRADOR (IED)</t>
  </si>
  <si>
    <t>COLEGIO NUEVA DELHI (IED)</t>
  </si>
  <si>
    <t>COLEGIO VILLAS DEL PROGRESO (IED)</t>
  </si>
  <si>
    <t>COLEGIO COMPARTIR RECUERDO (IED)</t>
  </si>
  <si>
    <t>COLEGIO NUEVA ESPERANZA (IED)</t>
  </si>
  <si>
    <t>COLEGIO INTEGRADA LA CANDELARIA (IED)</t>
  </si>
  <si>
    <t>COLEGIO LA ARABIA (IED)</t>
  </si>
  <si>
    <t>COLEGIO ESPAÑA (IED)</t>
  </si>
  <si>
    <t>COLEGIO RAMON DE ZUBIRIA (IED)</t>
  </si>
  <si>
    <t>COLEGIO LEON DE GREIFF (IED)</t>
  </si>
  <si>
    <t>COLEGIO EL MINUTO DE  BUENOS AIRES (IED)</t>
  </si>
  <si>
    <t>COLEGIO JOSE MARTI (IED)</t>
  </si>
  <si>
    <t>COLEGIO SAN BENITO ABAD (IED)</t>
  </si>
  <si>
    <t>COLEGIO COLOMBIA VIVA (IED)</t>
  </si>
  <si>
    <t>COLEGIO CANADA (IED)</t>
  </si>
  <si>
    <t>COLEGIO NUEVO HORIZONTE (IED)</t>
  </si>
  <si>
    <t>COLEGIO ALEMANIA UNIFICADA (IED)</t>
  </si>
  <si>
    <t>COLEGIO JOSE JAIME ROJAS (IED)</t>
  </si>
  <si>
    <t>COLEGIO JOSE MARIA CARBONELL (IED)</t>
  </si>
  <si>
    <t>COLEGIO FABIO LOZANO SIMONELLI (IED)</t>
  </si>
  <si>
    <t>LOURDES</t>
  </si>
  <si>
    <t>COLEGIO JOSE MARIA VARGAS VILA (IED)</t>
  </si>
  <si>
    <t>COLEGIO CONFEDERACION BRISAS DEL DIAMANTE (IED)</t>
  </si>
  <si>
    <t>COLEGIO EL TESORO DE LA CUMBRE (IED)</t>
  </si>
  <si>
    <t>COLEGIO ANTONIO JOSE URIBE (IED)</t>
  </si>
  <si>
    <t>COLEGIO LOS PINOS (IED)</t>
  </si>
  <si>
    <t>COLEGIO JORGE SOTO DEL CORRAL (IED)</t>
  </si>
  <si>
    <t>COLEGIO EL DESTINO (IED)</t>
  </si>
  <si>
    <t>RURAL</t>
  </si>
  <si>
    <t>UPR 3</t>
  </si>
  <si>
    <t>RIO TUNJUELO</t>
  </si>
  <si>
    <t>UPR 2</t>
  </si>
  <si>
    <t>CERROS ORIENTALES</t>
  </si>
  <si>
    <t>COLEGIO CAMP JAIME GARZON (IED)</t>
  </si>
  <si>
    <t>SUMAPAZ</t>
  </si>
  <si>
    <t>UPR 4</t>
  </si>
  <si>
    <t>RIO BLANCO</t>
  </si>
  <si>
    <t>COLEGIO RUR PASQUILLA (IED)</t>
  </si>
  <si>
    <t>COLEGIO RUR QUIBA ALTA (IED)</t>
  </si>
  <si>
    <t>COLEGIO GABRIEL GARCIA MARQUEZ (IED)</t>
  </si>
  <si>
    <t>COLEGIO VILLAMAR (IED)</t>
  </si>
  <si>
    <t>COLEGIO GIMN DEL CAMPO JUAN DE LA CRUZ VARELA (IED)</t>
  </si>
  <si>
    <t>UPR 5</t>
  </si>
  <si>
    <t>RIO SUMAPAZ</t>
  </si>
  <si>
    <t>COLEGIO SAN BERNARDINO (IED)</t>
  </si>
  <si>
    <t>COLEGIO KIMI PERNIA DOMICO (IED)</t>
  </si>
  <si>
    <t>COLEGIO SAN MARTIN DE PORRES (IED)</t>
  </si>
  <si>
    <t>COLEGIO EL UVAL (IED)</t>
  </si>
  <si>
    <t>COLEGIO REPUBLICA DE BOLIVIA (IED)</t>
  </si>
  <si>
    <t>COLEGIO AGUAS CLARAS (IED)</t>
  </si>
  <si>
    <t>COLEGIO GRAN COLOMBIA (IED)</t>
  </si>
  <si>
    <t>CÓDIGO DANE</t>
  </si>
  <si>
    <t>TIPO DE INST EDUCATIVA</t>
  </si>
  <si>
    <t>NÚMERO LOCALIDAD</t>
  </si>
  <si>
    <t>NOMB LOCALIDAD</t>
  </si>
  <si>
    <t>NOMB UPZ</t>
  </si>
  <si>
    <t>CANTIDAD SEDES</t>
  </si>
  <si>
    <t>CLASIFICACION SEDES</t>
  </si>
  <si>
    <t>GRUPOS MATRÍCULA</t>
  </si>
  <si>
    <t>COMPLEJIDAD</t>
  </si>
  <si>
    <t>CLASIFIACIÓN COMPLEJIDAD</t>
  </si>
  <si>
    <t>SISBEN III</t>
  </si>
  <si>
    <t>PORCENTAJE VULNERABILIDAD</t>
  </si>
  <si>
    <t>COMPONENTE SOCIOECONOMICO</t>
  </si>
  <si>
    <t>INDICE DE PERMANENCIA PONDERADO</t>
  </si>
  <si>
    <t>SABER11 2014</t>
  </si>
  <si>
    <t>SABER11 2015</t>
  </si>
  <si>
    <t>SABER11 ESTAND</t>
  </si>
  <si>
    <t>PROMEDIO SABER 359 2014</t>
  </si>
  <si>
    <t>SABER 359 ESTAND</t>
  </si>
  <si>
    <t>SABER 359 PONDERADO</t>
  </si>
  <si>
    <t>SABER 11-359 PONDERADO</t>
  </si>
  <si>
    <t>ICE 2013 ESTAND</t>
  </si>
  <si>
    <t>LN ICE 2013</t>
  </si>
  <si>
    <t>LN ICE 2013 ESTAND</t>
  </si>
  <si>
    <t>INDICE DE CLIMA ESCOLAR 2015</t>
  </si>
  <si>
    <t>INDICE DE CLIMA ESCOLAR 2013</t>
  </si>
  <si>
    <t>ICE 2015 ESTAND</t>
  </si>
  <si>
    <t>LN ICE 2015</t>
  </si>
  <si>
    <t>LN ICE 2015 ESTAND</t>
  </si>
  <si>
    <t>ICE PONDERADO</t>
  </si>
  <si>
    <t>INDICE DE CIUDADANIA Y CONVIVENCIA 2014</t>
  </si>
  <si>
    <t>ICC 2014 EST</t>
  </si>
  <si>
    <t>INDICE DE CIUDADANIA Y CONVIVENCIA 2015</t>
  </si>
  <si>
    <t>ICC 2015 EST</t>
  </si>
  <si>
    <t>ICC PONDERADO</t>
  </si>
  <si>
    <t>ZONA RURAL-URBANA</t>
  </si>
  <si>
    <t>CLASIFICACION LOCALIDAD</t>
  </si>
  <si>
    <t xml:space="preserve">RANGO PUNTAJE INICIAL </t>
  </si>
  <si>
    <t>PUNTAJE LOCALIDAD</t>
  </si>
  <si>
    <t>PUNTAJE SOCIOECONOMICO</t>
  </si>
  <si>
    <t>PUNTAJE POR GRUPOS DE COMPLEJIDAD</t>
  </si>
  <si>
    <t>COMPONENTES GRUPOS COMPLEJIDAD_LOCALIDAD</t>
  </si>
  <si>
    <t>PUNTAJE GRUPOS COMPLEJIDAD_LOCALIDAD</t>
  </si>
  <si>
    <t>INDICE DE PERMANENCIA ESTAND</t>
  </si>
  <si>
    <t xml:space="preserve">PUNTAJE FINAL </t>
  </si>
  <si>
    <t>PUESTO 2015</t>
  </si>
  <si>
    <t>DISTRITAL</t>
  </si>
  <si>
    <t>INST PEDAG ARTURO RAMIREZ MONTUFAR</t>
  </si>
  <si>
    <t/>
  </si>
  <si>
    <t>COLEGO ORLANDO FALS BORDA (ANTES BARRANQUILLITA) (IED)</t>
  </si>
  <si>
    <t>COLEGIO ALQUERIA DE LA FRAGUA (IED)</t>
  </si>
  <si>
    <t>COL PARA HIJOS EMPLEADOS CONTRALORIA GRAL REP (COTRANAL)</t>
  </si>
  <si>
    <t>COLEGIO EL MANANTIAL (CED)</t>
  </si>
  <si>
    <t>COLEGIO LUIS EDUARDO MORA OSEJO (IED) (ANTIGUO N. MONTEBLANCO)</t>
  </si>
  <si>
    <t>INSTITUCION EDUCATIVA DISTRITAL COLOMBIA VIVA</t>
  </si>
  <si>
    <t>INST EDUC DIST CONFEDERACION BRISAS DEL DIAMANTE</t>
  </si>
  <si>
    <t>COLEGIO PAULO FREIRE (IED) (LOTE CIUDADELA NUEVO MILENIO)</t>
  </si>
  <si>
    <t>COL ANTONIO GARCIA (IED)</t>
  </si>
  <si>
    <t>COL DE BTO PATRIA</t>
  </si>
  <si>
    <t>LIC DEL EJERCITO PATRIA SECTOR NORTE B (LIC COLOMBIA)</t>
  </si>
  <si>
    <t>INST PEDAG NACIONAL</t>
  </si>
  <si>
    <t>LIC DEL EJERCITO PATRIA SECTOR SUR C (SANTA BARBARA)</t>
  </si>
  <si>
    <t>COLEGIO NICOLAS BUENAVENTURA (ANTES CHORRILLOS) (IED)</t>
  </si>
  <si>
    <t>COLEGIO RUR LA ARGENTINA (CED)</t>
  </si>
  <si>
    <t>LIC PEDAGOGICO</t>
  </si>
  <si>
    <t>COL DE LA PRESENTACION LAS FERIAS</t>
  </si>
  <si>
    <t>LIC DEL CARIBE</t>
  </si>
  <si>
    <t>LIC JULIO CESAR GARCIA</t>
  </si>
  <si>
    <t>LIC HNO MIGUEL LA SALLE</t>
  </si>
  <si>
    <t>COL AMERICANO DE BOGOTA</t>
  </si>
  <si>
    <t>COL JORDAN DE SAJONIA</t>
  </si>
  <si>
    <t>INST SAN JUAN DE DIOS</t>
  </si>
  <si>
    <t>COL NSTRA SRA DE LAS LAJAS</t>
  </si>
  <si>
    <t>COL ARTEAGA MUÑOZ</t>
  </si>
  <si>
    <t>COL INTERAMERICANO</t>
  </si>
  <si>
    <t>INST SAN PABLO APOSTOL</t>
  </si>
  <si>
    <t>COL JAIME QUIJANO CABALLERO</t>
  </si>
  <si>
    <t>COL FERNANDO V DE ARAGON Y CASTILLA</t>
  </si>
  <si>
    <t>FUND INST TECNOLOGICO DEL SUR</t>
  </si>
  <si>
    <t>LIC LA ESPAÑOLA GABRIEL ANZOLA GOMEZ</t>
  </si>
  <si>
    <t>GIMN ANTONIO NARIÑO</t>
  </si>
  <si>
    <t>COL SANTA LUISA</t>
  </si>
  <si>
    <t>GIMN MILIT FUERZA AEREA DE COLOMBIA</t>
  </si>
  <si>
    <t>INST TEC CIAL RESTREPO</t>
  </si>
  <si>
    <t>COL SALESIANO DE LEON XIII</t>
  </si>
  <si>
    <t>COL CRISTO REY</t>
  </si>
  <si>
    <t>COL DE NSTRA SRA DEL PILAR SUR</t>
  </si>
  <si>
    <t>COL CALASANZ</t>
  </si>
  <si>
    <t>COL SAN BARTOLOME LA MERCED</t>
  </si>
  <si>
    <t>COL RR OBLATAS AL DIVINO AMOR</t>
  </si>
  <si>
    <t>COL MANDALAY</t>
  </si>
  <si>
    <t>COL SAN JUAN BOSCO</t>
  </si>
  <si>
    <t>COL ALEXANDER HUMBOLDT</t>
  </si>
  <si>
    <t>COL JOSE JOAQUIN VARGAS</t>
  </si>
  <si>
    <t>INST SIERVAS DE LA MADRE DE DIOS</t>
  </si>
  <si>
    <t>COL MILIT SIMON BOLIVAR</t>
  </si>
  <si>
    <t>INST NAZARENO MODELIA</t>
  </si>
  <si>
    <t>INST DE INTEGRACION CULTURAL IDIC</t>
  </si>
  <si>
    <t>COL SUPERIOR DE OCCIDENTE</t>
  </si>
  <si>
    <t>COL SANTIAGO MAYOR</t>
  </si>
  <si>
    <t>GIMN LOS ALERCES</t>
  </si>
  <si>
    <t>COL MONSERRATE</t>
  </si>
  <si>
    <t>COL EL DUQUE DE RIVAS</t>
  </si>
  <si>
    <t>LIC DAMFUS</t>
  </si>
  <si>
    <t>LIC SANTA PAULA</t>
  </si>
  <si>
    <t>COL ALEXANDER FLEMING</t>
  </si>
  <si>
    <t>LIC SAN JOSE ORIENTAL</t>
  </si>
  <si>
    <t>COL SAN GREGORIO HERNANDEZ</t>
  </si>
  <si>
    <t>INST ALVARO MUTIS</t>
  </si>
  <si>
    <t>INST JERUSALEN</t>
  </si>
  <si>
    <t>INST CIAL LORETO SEDE B</t>
  </si>
  <si>
    <t>COL EL GRAN BRITALIA</t>
  </si>
  <si>
    <t>LIC MAX PLANCK</t>
  </si>
  <si>
    <t>CENT EDUC WILFREDO LEHNER</t>
  </si>
  <si>
    <t>CENT EDUC LOS ANDES</t>
  </si>
  <si>
    <t>COL PSICOPEDAG EL ARTE DEL SABER</t>
  </si>
  <si>
    <t>LIC CULT LAS AMERICAS</t>
  </si>
  <si>
    <t>LIC SANTA PAULA DEL SUR</t>
  </si>
  <si>
    <t>COL CIUDAD DE CALI</t>
  </si>
  <si>
    <t>COL SAN MARINO</t>
  </si>
  <si>
    <t>COL CRISTIANO GRACIA Y AMOR</t>
  </si>
  <si>
    <t>COL DEL SANTISIMO SACRAMENTO</t>
  </si>
  <si>
    <t>INST TEC CIAL MARMATOS (INST MODERNO BOSA)</t>
  </si>
  <si>
    <t>COL SOLES DEL SABER</t>
  </si>
  <si>
    <t>LIC CARMELITA</t>
  </si>
  <si>
    <t>LIC PSICOPEDAG EL TEOREMA DE APRENDER</t>
  </si>
  <si>
    <t>COL CAMPESTRE MAXIMINO POITIERS</t>
  </si>
  <si>
    <t>COL MAYOR DEL CLARET</t>
  </si>
  <si>
    <t>COL LUIS MARIANO</t>
  </si>
  <si>
    <t>COL SAN SIMON</t>
  </si>
  <si>
    <t>LIC SAN LEON MAGNO</t>
  </si>
  <si>
    <t>LIC LATINOAMERICANO DEL SUR</t>
  </si>
  <si>
    <t>GIMN PSICOPEDAG MARIA ISABEL</t>
  </si>
  <si>
    <t>COL GEORGE WASHINGTON SCHOOL</t>
  </si>
  <si>
    <t>GIMN MODERNO CASTILLA</t>
  </si>
  <si>
    <t>LIC NORMANDIA</t>
  </si>
  <si>
    <t>GIMN MADRE TRINIDAD DE CALCUTA</t>
  </si>
  <si>
    <t>COL DOMINGO SAVIO</t>
  </si>
  <si>
    <t>UNID EDUC PRADOS DE ALAMEDA</t>
  </si>
  <si>
    <t>GIMN MONSEÑOR MANUEL MARIA CAMARGO</t>
  </si>
  <si>
    <t>COLEGIO VICTORIA</t>
  </si>
  <si>
    <t>INST GUIMARC</t>
  </si>
  <si>
    <t>LIC ALFREDO NOBEL</t>
  </si>
  <si>
    <t>COL YERMO Y PARRES</t>
  </si>
  <si>
    <t>COL LUIGI PIRANDELLO</t>
  </si>
  <si>
    <t>COL TERESITA DE LISIEUX (INST LISIEUX)</t>
  </si>
  <si>
    <t>INST LA ANUNCIACION</t>
  </si>
  <si>
    <t>LICEO RIOBAMBA</t>
  </si>
  <si>
    <t>COL EMMANUEL D ALZON</t>
  </si>
  <si>
    <t>COL AGUSTINIANO SUBA</t>
  </si>
  <si>
    <t>LIC GLOBERTH MIXTO</t>
  </si>
  <si>
    <t>CENT EDUC SAGRADA FAMILIA DE NAZARETH</t>
  </si>
  <si>
    <t>COL ANDINO</t>
  </si>
  <si>
    <t>GIMN ACAD REGIONAL</t>
  </si>
  <si>
    <t>GIMN DE LOS CERROS</t>
  </si>
  <si>
    <t>CENT MARIA AUXILIADORA</t>
  </si>
  <si>
    <t>COL CASABLANCA</t>
  </si>
  <si>
    <t>GIMN CULT LIBERTAD</t>
  </si>
  <si>
    <t>COL PROVINMA</t>
  </si>
  <si>
    <t>COL ITALIANO LEONARDO DA VINCI</t>
  </si>
  <si>
    <t>COL SANTA MARIANA DE JESUS</t>
  </si>
  <si>
    <t>COL DE LA PRESENTACION SANS FACON</t>
  </si>
  <si>
    <t>COL COMUNAL LAS ORQUIDEAS</t>
  </si>
  <si>
    <t>LIC MARANATA</t>
  </si>
  <si>
    <t>COL NUEVO CAMPESTRE</t>
  </si>
  <si>
    <t>COLEGIO INGLATERRA REAL DE CHAPINERO</t>
  </si>
  <si>
    <t>COLEGIO INTEGRACION MODERNA</t>
  </si>
  <si>
    <t>COLEGIO COLSUBSIDIO CIUDADELA</t>
  </si>
  <si>
    <t>COLEGIO COLSUBSIDIO NORTE</t>
  </si>
  <si>
    <t>COLEGIO INSTITUTO TECNICO INDUSTRIAL FRANCISCO JOSE DE CALDAS  (IED)</t>
  </si>
  <si>
    <t>COLEGIO RODOLFO LLINAS IED</t>
  </si>
  <si>
    <t>COLEGIO ANEXO SAN FRANCISCO DE ASIS</t>
  </si>
  <si>
    <t>COL DE LA PRESENTACION DE FATIMA</t>
  </si>
  <si>
    <t>ESC. NORMAL SUPERIOR DISTRITAL MARIA MONTESSORI (IED)</t>
  </si>
  <si>
    <t>COLEGIO MILITAR ANTONIA SANTOS</t>
  </si>
  <si>
    <t>LIC  MANUEL ELKIN PATARROYO</t>
  </si>
  <si>
    <t>COLEGIO PALERMO  IEDIP  (IED)</t>
  </si>
  <si>
    <t>COLEGIO USAQUEN (IED)</t>
  </si>
  <si>
    <t>COL CLARETIANO EL LIBERTADOR</t>
  </si>
  <si>
    <t>LIC  REYNEL</t>
  </si>
  <si>
    <t>COLEGIO REPUBLICA DOMINICANA (IED)</t>
  </si>
  <si>
    <t>COLEGIO ATAHUALPA (IED)</t>
  </si>
  <si>
    <t>COLEGIO VIRGINIA GUTIERREZ DE PINEDA (IED)</t>
  </si>
  <si>
    <t>COLEGIO MARIA CANO (IED)</t>
  </si>
  <si>
    <t>COLEGIO CIUDADELA EDUCATIVA DE BOSA (IED)</t>
  </si>
  <si>
    <t>COLEGIO MARIA MERCEDES CARRANZA (IED)</t>
  </si>
  <si>
    <t>COLEGIO ANTONIO JOSE DE SUCRE(IED)</t>
  </si>
  <si>
    <t>COLEGIO GERMAN ARCINIEGAS (IED)</t>
  </si>
  <si>
    <t>COLEGIO EL VERJON (IED)</t>
  </si>
  <si>
    <t>GIMNASIO NUEVO REINO</t>
  </si>
  <si>
    <t>COLEGIO GLENN DOMAN</t>
  </si>
  <si>
    <t>LICEO SANTA ISABEL</t>
  </si>
  <si>
    <t>COLEGIO CIUDAD DE VILLAVICENCIO (ANTES INTEGD PUERTA AL LLANO)  (IED)</t>
  </si>
  <si>
    <t>COLEGIO ALFONSO LOPEZ MICHELSEN (PUERTA DEL SOL) ( IED)</t>
  </si>
  <si>
    <t>COLEGIO ALTAMIRA SURORIENTAL (IED)</t>
  </si>
  <si>
    <t>COLEGIO AULAS COLOMBIANAS SAN LUIS (IED])</t>
  </si>
  <si>
    <t>COLEGIO LA CONCEPCION (CED)</t>
  </si>
  <si>
    <t>COLEGIO RUR EL HATO (CED)</t>
  </si>
  <si>
    <t>COLEGIO RUR EL CURUBITAL (CED)</t>
  </si>
  <si>
    <t>COLEGIO RUR CHIZACA (CED)</t>
  </si>
  <si>
    <t>COLEGIO RUR LA MAYORIA (CED)</t>
  </si>
  <si>
    <t>COLEGIO LA PAZ (CED)</t>
  </si>
  <si>
    <t>COLEGIO PANTALEON GAITAN PEREZ (CED)</t>
  </si>
  <si>
    <t>COLEGIO MOTORISTA (CED)</t>
  </si>
  <si>
    <t>COLEGIO RUR OLARTE (CED)</t>
  </si>
  <si>
    <t>COLEGIO PALERMO SUR (CED)</t>
  </si>
  <si>
    <t>COLEGIO MOCHUELO ALTO (CED)</t>
  </si>
  <si>
    <t>COLEGIO RUR LOS ARRAYANES  (CED)</t>
  </si>
  <si>
    <t>COLEGIO RUR LOS ANDES (CED)</t>
  </si>
  <si>
    <t>COLEGIO RUR LAS MERCEDES (CED)</t>
  </si>
  <si>
    <t>COLEGIO DIANA TURBAY (IED)</t>
  </si>
  <si>
    <t>DANE</t>
  </si>
  <si>
    <t>COLEGIO JAIRO ANIBAL NIÑO IED</t>
  </si>
  <si>
    <t>COLEGIO MANUEL ZAPATA OLIVELLA (IED)</t>
  </si>
  <si>
    <t>COLEGIO NICOLÁS GÓMEZ DÁVILA (IED)</t>
  </si>
  <si>
    <t>COLEGIO DIEGO MONTAÑA CUÉLLAR (IED)</t>
  </si>
  <si>
    <t>COLEGIO TÉCNICO  JAIME PARDO LEAL (IED)</t>
  </si>
  <si>
    <t>COLEGIO LA JOYA (IED)</t>
  </si>
  <si>
    <t>COLEGIO JOSÉ FRANCISCO SOCARRÁS (IED)</t>
  </si>
  <si>
    <t>COLEGIO FANNY MIKEY (IED)</t>
  </si>
  <si>
    <t>COLEGIO NELSON MANDELA (IED)</t>
  </si>
  <si>
    <t>COLEGIO RURAL JOSÉ CELESTINO MUTIS (IED)</t>
  </si>
  <si>
    <t>PROMEDIO SABER 359 2015</t>
  </si>
  <si>
    <t>PROMEDIO SABER 359 2016</t>
  </si>
  <si>
    <t>COLEGIO CORAZONISTA</t>
  </si>
  <si>
    <t>COL. INTERNACIONAL DE EDUCACIÓN INTEGRAL - CIEDI LTDA.</t>
  </si>
  <si>
    <t>COLEGIO CLARETIANO</t>
  </si>
  <si>
    <t>COLEGIO DEL ROSARIO CAMPESTRE</t>
  </si>
  <si>
    <t>COLEGIO EL CARMELO</t>
  </si>
  <si>
    <t>COLEGIO BILINGÜE INTEGRAL</t>
  </si>
  <si>
    <t>COLEGIO CAMPESTRE SAN JOSE - CCSJ</t>
  </si>
  <si>
    <t>COLEGIO DE MARIA AUXILIADORA</t>
  </si>
  <si>
    <t>GIMNASIO LOS ROBLES</t>
  </si>
  <si>
    <t>COL PARROQ MONSEÑOR EMILIO DE BRIGARD</t>
  </si>
  <si>
    <t>INSTITUTO TÉCNICO ANGELI</t>
  </si>
  <si>
    <t>COLEGIO ALDEMAR ROJAS PLAZAS (IED)</t>
  </si>
  <si>
    <t xml:space="preserve"> </t>
  </si>
  <si>
    <t>COLEGIO MIXTO CIUDADANOS DEL FUTURO SAS</t>
  </si>
  <si>
    <t>COLEGIO FRANCISCO PRIMERO S.S. (IED)</t>
  </si>
  <si>
    <t>COLEGIO ABRAHAM LINCOLN</t>
  </si>
  <si>
    <t>SABER11 2016</t>
  </si>
  <si>
    <t>COLEGIO ESCUELA NORMAL SUPERIOR DISTRITAL MARIA MONTESSORI (IED)</t>
  </si>
  <si>
    <t>COLEGIO VEINTE DE JULIO (IED)</t>
  </si>
  <si>
    <t>COLEGIO O.E.A. (IED)</t>
  </si>
  <si>
    <t>COLEGIO MORALBA SURORIENTAL (IED)</t>
  </si>
  <si>
    <t>COLEGIO FERNANDO SOTO APARICIO (IED)</t>
  </si>
  <si>
    <t>COLEGIO GRANCOLOMBIANO (IED)</t>
  </si>
  <si>
    <t>COLEGIO HERNANDO DURAN DUSSAN (IED)</t>
  </si>
  <si>
    <t>COLEGIO JAIME HERNANDO GARZON FORERO (IED)</t>
  </si>
  <si>
    <t>COLEGIO VEINTIUN ANGELES (IED)</t>
  </si>
  <si>
    <t>COLEGIO CHARRY (IED)</t>
  </si>
  <si>
    <t>COLEGIO FILARMONICO SIMON BOLIVAR (IED)</t>
  </si>
  <si>
    <t>COLEGIO HERMANOS BELTRAN</t>
  </si>
  <si>
    <t>INSTITUTO CULTURAL RAFAEL MAYA</t>
  </si>
  <si>
    <t>INSTITUTO DE EDUCACION ELEMENTAL PREESCOLAR Y SECUNDARIA - INELPRES</t>
  </si>
  <si>
    <t>LICEO CIUDAD CAPITAL</t>
  </si>
  <si>
    <t>COLEGIO SAN BONIFACIO</t>
  </si>
  <si>
    <t>GIMNASIO SANTA ROCIO</t>
  </si>
  <si>
    <t>COLEGIO COFRATERNIDAD DE SAN FERNANDO</t>
  </si>
  <si>
    <t>LICEO PSICOPEDAGOGICO BOLIVIA</t>
  </si>
  <si>
    <t>LICEO PSICOPEDAGOGICO ENGATIVA</t>
  </si>
  <si>
    <t>COLEGIO PSICOPEDAGOGICO LA ACACIA LTDA</t>
  </si>
  <si>
    <t>COLEGIO MIGUEL ANGEL ASTURIAS</t>
  </si>
  <si>
    <t>LICEO CONTADORA</t>
  </si>
  <si>
    <t>LICEO SAN BASILIO MAGNO</t>
  </si>
  <si>
    <t>COLEGIO DE EDUCACION TECNICA Y ACADEMICA CELESTIN FREINET</t>
  </si>
  <si>
    <t>COLEGIO COLOMBO JAPONES</t>
  </si>
  <si>
    <t>COLEGIO PEDAGOGICO DULCE MARIA</t>
  </si>
  <si>
    <t>COLEGIO NUEVA CIENCIA</t>
  </si>
  <si>
    <t>COLEGIO PAE - PROCESO ALTERNATIVO EDUCATIVO</t>
  </si>
  <si>
    <t>LICEO SIGLO XXI</t>
  </si>
  <si>
    <t>LICEO CULTURAL MOSQUERA</t>
  </si>
  <si>
    <t>CENTRO EDUCATIVO LOMBARDIA</t>
  </si>
  <si>
    <t>COLEGIO HOGAR DE NAZARETH</t>
  </si>
  <si>
    <t>LICEO LA NUEVA ESTANCIA DE SUBA</t>
  </si>
  <si>
    <t>LICEO ARKADIA COLOMBIA</t>
  </si>
  <si>
    <t>INSTITUTO SAN PABLO APOSTOL</t>
  </si>
  <si>
    <t>LICEO ANTONIO DE TOLEDO</t>
  </si>
  <si>
    <t>LICEO SAN PABLO</t>
  </si>
  <si>
    <t>INSTITUTO TECNICO COMERCIAL CERROS DE SUBA</t>
  </si>
  <si>
    <t>INSTITUTO CLARA FEY</t>
  </si>
  <si>
    <t>Total general</t>
  </si>
  <si>
    <t>INDICE DE PERMANENCIA 2015-2016</t>
  </si>
  <si>
    <t>ADMINISTRACIÓN</t>
  </si>
  <si>
    <t>INDICE DE PERMANENCIA 2016-2017</t>
  </si>
  <si>
    <t>LAS MARGARITAS</t>
  </si>
  <si>
    <t>COLEGIO RUR LA UNION USME (CED)</t>
  </si>
  <si>
    <t>Etiquetas de fila</t>
  </si>
  <si>
    <t>Matrícula Vulnerabilidad</t>
  </si>
  <si>
    <t>CÓDIGODANE</t>
  </si>
  <si>
    <t>Promedio de CANTIDAD SEDES</t>
  </si>
  <si>
    <t>Promedio de SISBEN III</t>
  </si>
  <si>
    <t>Promedio de PORCENTAJE VULNERABILIDAD</t>
  </si>
  <si>
    <t>INSTITUCIÓN_EDUCATIVA</t>
  </si>
  <si>
    <t>PUESTO 2017</t>
  </si>
  <si>
    <t>Total</t>
  </si>
  <si>
    <t>APR 2012</t>
  </si>
  <si>
    <t>APR 2013</t>
  </si>
  <si>
    <t>APR 2014</t>
  </si>
  <si>
    <t>APR 2015</t>
  </si>
  <si>
    <t>APR POND</t>
  </si>
  <si>
    <t>SABER11 2014 EST</t>
  </si>
  <si>
    <t>SABER11 2015 EST</t>
  </si>
  <si>
    <t>SABER11 2016 EST</t>
  </si>
  <si>
    <t>3</t>
  </si>
  <si>
    <t>decilessocioeconomicos</t>
  </si>
  <si>
    <t>PORCENTAJEVULNERABILIDAD</t>
  </si>
  <si>
    <t>MatrículaVulnerabilidad</t>
  </si>
  <si>
    <t>SISBENIII</t>
  </si>
  <si>
    <t>CLASIFIACIÓNCOMPLEJIDAD</t>
  </si>
  <si>
    <t>GRUPOSMATRÍCULA</t>
  </si>
  <si>
    <t>CLASIFICACIONSEDES</t>
  </si>
  <si>
    <t>CANTIDADSEDES</t>
  </si>
  <si>
    <t>CLASIFICACIONLOCALIDAD</t>
  </si>
  <si>
    <t>COLEGIO BILBAO (IED)</t>
  </si>
  <si>
    <t>COLEGIO SANTIAGO DE LAS ATALAYAS (IED)</t>
  </si>
  <si>
    <t>COLEGIO NUEVA ROMA (IED)</t>
  </si>
  <si>
    <t>COLEGIO BELLAVISTA (IED)</t>
  </si>
  <si>
    <t>COLEGIO LA ESPERANZA (IED)</t>
  </si>
  <si>
    <t>COLEGIO LOS NARANJOS (IED)</t>
  </si>
  <si>
    <t>COLEGIO TORQUIGUA (IED)</t>
  </si>
  <si>
    <t>COLEGIO BUENAVISTA (IED)</t>
  </si>
  <si>
    <t>COLEGIO SAN JOSE DE USME (IED)</t>
  </si>
  <si>
    <t>COLEGIO ARGELIA (IED)</t>
  </si>
  <si>
    <t>COLEGIO LA ESTRELLITA (IED)</t>
  </si>
  <si>
    <t>COLEGIO SAN VICENTE (IED)</t>
  </si>
  <si>
    <t>COLEGIO CHUNIZA FAMACO (IED)</t>
  </si>
  <si>
    <t>COLEGIO LAS MERCEDES (IED)</t>
  </si>
  <si>
    <t>COLEGIO SANTA LUCIA (IED)</t>
  </si>
  <si>
    <t>COLEGIO JOSE MARIA VELAZ (IED)</t>
  </si>
  <si>
    <t>COLEGIO SAN IGNACIO (IED)</t>
  </si>
  <si>
    <t>COLEGIO JUAN LUIS LONDOÑO (IED)</t>
  </si>
  <si>
    <t>COLEGIO LA FELICIDAD (IED)</t>
  </si>
  <si>
    <t>INDICE DE PERMANENCIA 2017-2018</t>
  </si>
  <si>
    <t>SABER11 2017</t>
  </si>
  <si>
    <t>SABER11 2017 EST</t>
  </si>
  <si>
    <t>PROMEDIO SABER 359 2017</t>
  </si>
  <si>
    <t>83</t>
  </si>
  <si>
    <t>69</t>
  </si>
  <si>
    <t>87</t>
  </si>
  <si>
    <t>86</t>
  </si>
  <si>
    <t>85</t>
  </si>
  <si>
    <t>65</t>
  </si>
  <si>
    <t>46</t>
  </si>
  <si>
    <t>57</t>
  </si>
  <si>
    <t>61</t>
  </si>
  <si>
    <t>28</t>
  </si>
  <si>
    <t>INSTITUCION EDUCATIVA COMPARTIR SUBA</t>
  </si>
  <si>
    <t>INSTITUTO SAN ANTONIO DE PADUA</t>
  </si>
  <si>
    <t>INSTITUTO PSICOPEDAGÓGICO EL TESORO DE LA VERDAD</t>
  </si>
  <si>
    <t xml:space="preserve">	COLEGIO LA FELICIDAD (IED)</t>
  </si>
  <si>
    <t>COLEGIO FILARMONICO JORGE MARIO BERGOGLIO (IED)</t>
  </si>
  <si>
    <t>COLEGIO LA NUEVA ESTANCIA LTDA</t>
  </si>
  <si>
    <t>CENTRO EDUCATIVO SAN LUIS GONZAGA FE Y ALEGRIA</t>
  </si>
  <si>
    <t>LICEO NUESTRA SEÑORA DE LAS NIEVES</t>
  </si>
  <si>
    <t>COLEGIO DE FORMACION INTEGRAL VIRGEN DE LA PEÑA</t>
  </si>
  <si>
    <t>Dimensión</t>
  </si>
  <si>
    <t>1</t>
  </si>
  <si>
    <t>2</t>
  </si>
  <si>
    <t>PUESTO 2016</t>
  </si>
  <si>
    <t>COLEGIO SALESIANO JUAN DEL RIZZO</t>
  </si>
  <si>
    <t>COLEGIO GEORGE WILLIAMS</t>
  </si>
  <si>
    <t>LICEO RODRIGO ARENAS BETANCOURT</t>
  </si>
  <si>
    <t>COLEGIO GIMNASIO LA SALETTE</t>
  </si>
  <si>
    <t>COLEGIO NUESTRA SEÑORA DE LAS VICTORIAS</t>
  </si>
  <si>
    <t>COLEGIO MIXTO VILLA CAROLINA</t>
  </si>
  <si>
    <t>COLEGIO HERMANAS MISIONERAS DE LA CONSOLATA</t>
  </si>
  <si>
    <t>LICEO GOLDEN RULE</t>
  </si>
  <si>
    <t>GIMNASIO MODERNO</t>
  </si>
  <si>
    <t>COLEGIO MONTFERRI</t>
  </si>
  <si>
    <t>COLEGIO EL CARMEN TERESIANO</t>
  </si>
  <si>
    <t>COLEGIO LISA MEITNER</t>
  </si>
  <si>
    <t>COLEGIO LATINO FRANCES</t>
  </si>
  <si>
    <t>COLEGIO NUEVO MONTESSORIANO</t>
  </si>
  <si>
    <t>COLEGIO NUEVO GIMNASIO</t>
  </si>
  <si>
    <t>FUNDACION COLEGIO MAYOR DE SAN BARTOLOME</t>
  </si>
  <si>
    <t>COLEGIO DE NUESTRA SEÑORA DEL ROSARIO</t>
  </si>
  <si>
    <t>LICEO LA SABANA</t>
  </si>
  <si>
    <t>COLEGIO DEL SAGRADO CORAZON DE JESUS BETHLEMITAS</t>
  </si>
  <si>
    <t>LICEO NAVARRA</t>
  </si>
  <si>
    <t>INSTITUTO DE BACHILLERATO TECNICO COMERCIAL PITAGORAS</t>
  </si>
  <si>
    <t>COLEGIO ATENIENSE</t>
  </si>
  <si>
    <t>COLEGIO COOPERATIVO DEL MAGISTERIO DE CUNDINAMARCA</t>
  </si>
  <si>
    <t>EXTERNADO PORFIRIO BARBA JACOB</t>
  </si>
  <si>
    <t>COLEGIO PARROQUIAL SAN LUIS GONZAGA</t>
  </si>
  <si>
    <t>CENTRO COMERCIAL MADRE ELISA RONCALLO</t>
  </si>
  <si>
    <t>FUNDACION COLEGIO EMILIO VALENZUELA</t>
  </si>
  <si>
    <t>COLEGIO LUIS CONCHA CORDOBA</t>
  </si>
  <si>
    <t>COLEGIO REAL ESCANDINAVO</t>
  </si>
  <si>
    <t>INSTITUTO SAN BERNARDO DE LA SALLE</t>
  </si>
  <si>
    <t>COLEGIO SUPERIOR AMERICANO</t>
  </si>
  <si>
    <t>COLEGIO ALVERNIA</t>
  </si>
  <si>
    <t>GIMNASIO SAN JOSE</t>
  </si>
  <si>
    <t>LICEO ATENEO COMERCIAL</t>
  </si>
  <si>
    <t>COLEGIO MI PATRIA</t>
  </si>
  <si>
    <t>LICEO AVENIDA LAS AMERICAS</t>
  </si>
  <si>
    <t>LICEO MODERNO SANTA EMILIA</t>
  </si>
  <si>
    <t>LICEO CAMPESTRE CAFAM</t>
  </si>
  <si>
    <t>INSTITUTO NUEVA AMERICA DE SUBA</t>
  </si>
  <si>
    <t>COLEGIO ALVARO CAMARGO DE LA TORRE</t>
  </si>
  <si>
    <t>COLEGIO ROMULO GALLEGOS</t>
  </si>
  <si>
    <t>COLEGIO PEDAGOGICO DEL ESPIRITU SANTO - COPES</t>
  </si>
  <si>
    <t>COLEGIO TOMAS ALVA EDISON</t>
  </si>
  <si>
    <t>COLEGIO ESTRADA DE MARIA AUXILIADORA</t>
  </si>
  <si>
    <t>UNIDAD EDUCATIVA JEAN PIAGET</t>
  </si>
  <si>
    <t>INSTITUTO ACADEMICO BETHEL</t>
  </si>
  <si>
    <t>COLEGIO MADRE PAULA MONTAL</t>
  </si>
  <si>
    <t>LICEO NUESTRA SEÑORA DE TORCOROMA</t>
  </si>
  <si>
    <t>COLEGIO LAZARILLO DE TORMES</t>
  </si>
  <si>
    <t>GIMNASIO CAMPESTRE LA SABANA</t>
  </si>
  <si>
    <t>LICEO SALOMON SABIO</t>
  </si>
  <si>
    <t>GIMNASIO COLOMBIANO DEL SUR</t>
  </si>
  <si>
    <t>COLEGIO NUESTRA SEÑORA DE LA SALETTE</t>
  </si>
  <si>
    <t>GIMNASIO FONTANA</t>
  </si>
  <si>
    <t>COLEGIO ANTARES</t>
  </si>
  <si>
    <t>INSTITUTO YOLKIN</t>
  </si>
  <si>
    <t>INSTITUTO RENATO DESCARTES</t>
  </si>
  <si>
    <t>GIMNASIO MAKARENKO</t>
  </si>
  <si>
    <t>GIMNASIO EL LAGO</t>
  </si>
  <si>
    <t>GIMNASIO SANTA MARIA DEL ALCAZAR</t>
  </si>
  <si>
    <t>LICEO Y PREESCOLAR TOMMYS</t>
  </si>
  <si>
    <t>COLEGIO INTEGRAL AVANCEMOS</t>
  </si>
  <si>
    <t>COLEGIO INTERNACIONAL CAMINO A LA CIMA</t>
  </si>
  <si>
    <t>LICEO MODERNO LEON BAEZ</t>
  </si>
  <si>
    <t>UNIDAD EDUCATIVA EL FUTURO DEL MAÑANA</t>
  </si>
  <si>
    <t>LICEO MAYOR ANDINO</t>
  </si>
  <si>
    <t>GIMNASIO CAMPESTRE ESCALEMOS</t>
  </si>
  <si>
    <t>INSTITUTO PSICOPEDAGOGICO INTEGRAL</t>
  </si>
  <si>
    <t>COLEGIO COLOMBO INTERNACIONAL ACOINPREV</t>
  </si>
  <si>
    <t>COLEGIO ANDRES ESCOBAR</t>
  </si>
  <si>
    <t>LICEO HYPATIA</t>
  </si>
  <si>
    <t>LICEO SANTA TERESITA DE LISIEUX</t>
  </si>
  <si>
    <t>INSTITUTO EL INGENIOSO HIDALGO</t>
  </si>
  <si>
    <t>COLEGIO NUEVO COLOMBO AMERICANO</t>
  </si>
  <si>
    <t>INSTITUTO LEONARD EULER</t>
  </si>
  <si>
    <t>INSTITUTO TECNICO COLOMBO SUECO</t>
  </si>
  <si>
    <t>COLEGIO LORENZO DE ALCANTUZ</t>
  </si>
  <si>
    <t>COLEGIO SANTA MARIA DE LA PAZ</t>
  </si>
  <si>
    <t>COLEGIO REMBRANDT</t>
  </si>
  <si>
    <t>COLEGIO NAVAL SANTA FE DE BOGOTA</t>
  </si>
  <si>
    <t>COLEGIO RAFAEL GOBERNA</t>
  </si>
  <si>
    <t>INSTITUTO ACADEMICO LA PORTADA</t>
  </si>
  <si>
    <t>COLEGIO PIERRE DE FERMAT</t>
  </si>
  <si>
    <t>INSTITUTO SAN RICARDO PAMPURI</t>
  </si>
  <si>
    <t>LICEO SANTA BERNARDITA</t>
  </si>
  <si>
    <t>LICEO CHICO CAMPESTRE</t>
  </si>
  <si>
    <t>COLEGIO MAYOR SAN BENITO APOSTOL</t>
  </si>
  <si>
    <t>LICEO EL ENCUENTRO</t>
  </si>
  <si>
    <t>GIMNASIO GENERACION DEL FUTURO</t>
  </si>
  <si>
    <t>LICEO FORMACION EDUCATIVA PERSONALIZADA</t>
  </si>
  <si>
    <t>COLEGIO CRISTIANO SEMILLA DE VIDA</t>
  </si>
  <si>
    <t>LICEO PEDAGOGICO CATHERBLANC</t>
  </si>
  <si>
    <t>COLEGIO CRISTIANO KABOD</t>
  </si>
  <si>
    <t>COLEGIO REUVEN FEUERSTEIN</t>
  </si>
  <si>
    <t>COLEGIO MAYOR DE GALES</t>
  </si>
  <si>
    <t>GIMNASIO PSICOPEDAGOGICO SUBA</t>
  </si>
  <si>
    <t>LICEO MARIA NELL</t>
  </si>
  <si>
    <t>LICEO ERNESTO CARDENAL</t>
  </si>
  <si>
    <t>COLEGIO REAL DE COLOMBIA</t>
  </si>
  <si>
    <t>COLEGIO COLSUBSIDIO CHICALA</t>
  </si>
  <si>
    <t>COLEGIO LA COLINA</t>
  </si>
  <si>
    <t>COLEGIO EL CAMINO ACADEMY</t>
  </si>
  <si>
    <t>LICEO PEDAGOGICO NUESTRA SEÑORA DE LA SABIDURIA</t>
  </si>
  <si>
    <t>LICEO MODERNO BETANIA</t>
  </si>
  <si>
    <t>GIMNASIO REAL AMERICANO</t>
  </si>
  <si>
    <t>COLEGIO SAN ANGEL SALITRE</t>
  </si>
  <si>
    <t>LICEO CENTRAL AMERICAS</t>
  </si>
  <si>
    <t>COLEGIO GIOVANNI ANTONIO FARINA</t>
  </si>
  <si>
    <t>COLEGIO ADVENTISTA DEL NORTE</t>
  </si>
  <si>
    <t>COLEGIO DE LOS ANDES</t>
  </si>
  <si>
    <t>COLEGIO SANTA TERESA DE JESUS</t>
  </si>
  <si>
    <t>LICEO SEGOVIA</t>
  </si>
  <si>
    <t>COLEGIO HISPANOAMERICANO CONDE ANSUREZ</t>
  </si>
  <si>
    <t>COLEGIO BENPOSTA NACION DE MUCHACHOS</t>
  </si>
  <si>
    <t>GIMNASIO NUEVO SUBA</t>
  </si>
  <si>
    <t>INSTITUTO MILITAR AQUILEO PARRA</t>
  </si>
  <si>
    <t>COLEGIO SANTA ISABEL DE HUNGRIA</t>
  </si>
  <si>
    <t>COLEGIO PARROQUIAL RINCON DE SUBA</t>
  </si>
  <si>
    <t>COLEGIO COLOMBO GALES</t>
  </si>
  <si>
    <t>INSTITUTO DE PEDAGOGIA AUTOACTIVA DE GRUPOS - IPAG</t>
  </si>
  <si>
    <t>COLEGIO PUREZA DE MARIA</t>
  </si>
  <si>
    <t>FUNDACION EDUCACIONAL ANA RESTREPO DEL CORRAL</t>
  </si>
  <si>
    <t>GIMNASIO LOS PINOS</t>
  </si>
  <si>
    <t>COLEGIO DE NUESTRA SEÑORA DEL BUEN CONSEJO</t>
  </si>
  <si>
    <t>COLEGIO DE LA SALLE</t>
  </si>
  <si>
    <t>COLEGIO SANTA FRANCISCA ROMANA</t>
  </si>
  <si>
    <t>GIMNASIO DEL NORTE</t>
  </si>
  <si>
    <t>COLEGIO DE LAS RR ESCLAVAS DEL SAGRADO CORAZON DE JESUS</t>
  </si>
  <si>
    <t>COLEGIO MONSEÑOR BERNARDO SANCHEZ HERMANAS DE NUESTRA SEÑORA DE LA PAZ</t>
  </si>
  <si>
    <t>LICEO CAMBRIDGE</t>
  </si>
  <si>
    <t>COLEGIO MILITAR ANTONIO NARIÑO</t>
  </si>
  <si>
    <t>LICEO JUAN RAMON JIMENEZ</t>
  </si>
  <si>
    <t>COLEGIO FUNDACION COLOMBIA</t>
  </si>
  <si>
    <t>SABER11 2018 EST</t>
  </si>
  <si>
    <t>APR 2017</t>
  </si>
  <si>
    <t>APR 2016</t>
  </si>
  <si>
    <t>Matrícula 2019 OAP</t>
  </si>
  <si>
    <t>Varianza total explicada</t>
  </si>
  <si>
    <t>Componente</t>
  </si>
  <si>
    <t>Autovalores iniciales</t>
  </si>
  <si>
    <t>% acumulado</t>
  </si>
  <si>
    <t>Resumen del modelo</t>
  </si>
  <si>
    <t>Alfa de Cronbach</t>
  </si>
  <si>
    <t>NOMBRES</t>
  </si>
  <si>
    <t>CalidadRelacionesEntreAdultos2019</t>
  </si>
  <si>
    <t>PresenciaDrogas2019</t>
  </si>
  <si>
    <t>EstablecAcuerdNorReg2019</t>
  </si>
  <si>
    <t>OportInstitPert2019</t>
  </si>
  <si>
    <t>RelacEstudAdul2019</t>
  </si>
  <si>
    <t>RelacPositEstud2019</t>
  </si>
  <si>
    <t>SeguridadEmocional2019</t>
  </si>
  <si>
    <t>SeguridadFisica2019</t>
  </si>
  <si>
    <t>ICE2019</t>
  </si>
  <si>
    <t>n.encuestados2017</t>
  </si>
  <si>
    <t>CalidadRelacionesEntreAdultos2017</t>
  </si>
  <si>
    <t>PresenciaDrogas2017</t>
  </si>
  <si>
    <t>EstablecAcuerdNorReg2017</t>
  </si>
  <si>
    <t>OportInstitPert2017</t>
  </si>
  <si>
    <t>RelacEstudAdul2017</t>
  </si>
  <si>
    <t>RelacPositEstud2017</t>
  </si>
  <si>
    <t>SeguridadEmocional2017</t>
  </si>
  <si>
    <t>SeguridadFisica2017</t>
  </si>
  <si>
    <t>ICE2017</t>
  </si>
  <si>
    <t>COLEGIO ANTONIO NARI?O (IED)</t>
  </si>
  <si>
    <t>COLEGIO LICEO FEMENINO MERCEDES NARI?O (IED)</t>
  </si>
  <si>
    <t>COLEGIO ESPA?A (IED)</t>
  </si>
  <si>
    <t>COLEGIO MARCO ANTONIO CARRE?O SILVA (IED)</t>
  </si>
  <si>
    <t>COLEGIO MAGDALENA ORTEGA DE NARI?O (IED)</t>
  </si>
  <si>
    <t>INSTITUTO T?CNICO CENTRAL</t>
  </si>
  <si>
    <t>COLEGIO JAIRO ANIBAL NI?O IED</t>
  </si>
  <si>
    <t>COLEGIO NICOL</t>
  </si>
  <si>
    <t>COLEGIO DIEGO MONTA?A CU?LLAR (IED)</t>
  </si>
  <si>
    <t>COLEGIO T?CNICO  JAIME PARDO LEAL (IED)</t>
  </si>
  <si>
    <t>COLEGIO RAFAEL NU?EZ  (IED)</t>
  </si>
  <si>
    <t>COLEGIO EDUARDO UMA?A LUNA (IED)</t>
  </si>
  <si>
    <t>COLEGIO JUAN LUIS LONDO?O (IED)</t>
  </si>
  <si>
    <t>COLEGIO EDUARDO UMA?A MENDOZA (IED)</t>
  </si>
  <si>
    <t>COLEGIO JOS? FRANCISCO SOCARR?S (IED)</t>
  </si>
  <si>
    <t>COLEGIO JORGE ISAACS (IED)</t>
  </si>
  <si>
    <t>COLEGIO SOLEDAD ACOSTA DE SAMPER (IED)</t>
  </si>
  <si>
    <t>COLEGIO EL ENSUE?O (IED)</t>
  </si>
  <si>
    <t>COLEGIO EL ENSUEÑO (IED)</t>
  </si>
  <si>
    <t>COLEGIO MADELENA (IED)</t>
  </si>
  <si>
    <t>COLEGIO LAS MARGARITAS (IED)</t>
  </si>
  <si>
    <t>COLEGIO RURAL JOS? CELESTINO MUTIS (IED)</t>
  </si>
  <si>
    <t>INSTITUTO GERARDO VALENCIA CANO</t>
  </si>
  <si>
    <t>COLEGIO DE NUESTRA SEÑORA DEL PILAR CHAPINERO</t>
  </si>
  <si>
    <t>COLEGIO ATENEO JUAN EUDES</t>
  </si>
  <si>
    <t>GIMNASIO LAS AMERICAS</t>
  </si>
  <si>
    <t>GIMNASIO CAMPESTRE GEORGE BERKELEY BILING?E</t>
  </si>
  <si>
    <t>COLEGIO GIMNASIO CACERES E U</t>
  </si>
  <si>
    <t>COLEGIO MARIA ADELAIDA HOY</t>
  </si>
  <si>
    <t>CENTRO EDUCATIVO MANUEL ELKIN PATARROYO</t>
  </si>
  <si>
    <t>COLEGIO DIDASCALIO NUESTRA SEÑORA DE LA ESPERANZA</t>
  </si>
  <si>
    <t>COLEGIO ARCA INTERNACIONAL BILING?E</t>
  </si>
  <si>
    <t>COLEGIO MILITAR JOSE ANTONIO GALAN</t>
  </si>
  <si>
    <t>COLEGIO DE LA UNIVERSIDAD ANTONIO NARIÑO</t>
  </si>
  <si>
    <t>ICE 2017</t>
  </si>
  <si>
    <t>INDICE DE PERMANENCIA 2018-2019</t>
  </si>
  <si>
    <t>LN ICE 2017</t>
  </si>
  <si>
    <t>LN ICE 2017 ESTAND</t>
  </si>
  <si>
    <t>Matrícula2019OAP</t>
  </si>
  <si>
    <t>PUESTO 2018</t>
  </si>
  <si>
    <t>PORVENIR</t>
  </si>
  <si>
    <t>COLEGIO ROGELIO SALMONA (IED)</t>
  </si>
  <si>
    <t>COLEGIO SAN JOSE DE MARYLAND (IED)</t>
  </si>
  <si>
    <t>COLEGIO EL NOGAL (IED) (Sierra Morena Parque)</t>
  </si>
  <si>
    <t>COLEGIO LAUREL DE CERA (Campo Verde 1)</t>
  </si>
  <si>
    <t>COLEGIO CIUDAD DE CHENGDÚ (Bolonia)</t>
  </si>
  <si>
    <t>COLEGIO EL CEDRO (Sierra Morena Curva)</t>
  </si>
  <si>
    <t>COLEGIO JOSE EUSTASIO RIVERA (Metrovivienda)</t>
  </si>
  <si>
    <t>COLEGIO ALEXANDER VON HUMBOLT (Ciudad Techo)</t>
  </si>
  <si>
    <t>COLEGIO DE LA BICI (IED)</t>
  </si>
  <si>
    <t>(en blanco)</t>
  </si>
  <si>
    <t>COLEGIO PARQUES DE BOGOTA (Campo Verde 2)</t>
  </si>
  <si>
    <t>INCIDENCIA DE POBREZA AJUSTADA</t>
  </si>
  <si>
    <t>INDICE DE PERMANENCIA 2019-2020</t>
  </si>
  <si>
    <t>SABER11 2018</t>
  </si>
  <si>
    <t>SABER11 2019</t>
  </si>
  <si>
    <t>SABER11 2019 EST</t>
  </si>
  <si>
    <t>LN ICE 2019</t>
  </si>
  <si>
    <t>LN ICE 2019 ESTAND</t>
  </si>
  <si>
    <t>ICE 2019</t>
  </si>
  <si>
    <t>INDICE DE CIUDADANIA Y CONVIVENCIA 2019</t>
  </si>
  <si>
    <t>ICC 2019 EST</t>
  </si>
  <si>
    <t>Matrícula 2019 0-11</t>
  </si>
  <si>
    <t>Varianza explicada</t>
  </si>
  <si>
    <t>Total (Autovalores)</t>
  </si>
  <si>
    <t>% de la varianza</t>
  </si>
  <si>
    <t>a. El Alfa de Cronbach Total está basado en los autovalores totales.</t>
  </si>
  <si>
    <r>
      <t>1,000</t>
    </r>
    <r>
      <rPr>
        <vertAlign val="superscript"/>
        <sz val="9"/>
        <color indexed="8"/>
        <rFont val="Arial"/>
        <family val="2"/>
      </rPr>
      <t>a</t>
    </r>
  </si>
  <si>
    <t>Sumas de las saturaciones al cuadrado de la extracción</t>
  </si>
  <si>
    <t>Método de extracción: Análisis de Componentes principales.</t>
  </si>
  <si>
    <t>INCIDENCIADEPOBREZAAJUSTADA</t>
  </si>
  <si>
    <t>Matrícula2019011</t>
  </si>
  <si>
    <t>Complejidad</t>
  </si>
  <si>
    <t>FAC1_1</t>
  </si>
  <si>
    <t>PUNTAJE INICIAL 2019</t>
  </si>
  <si>
    <t>Promedio de INCIDENCIA DE POBREZA AJUSTADA</t>
  </si>
  <si>
    <t>APR 2018</t>
  </si>
  <si>
    <t>APR POND EST</t>
  </si>
  <si>
    <t>PUNTAJEINICIAL2019</t>
  </si>
  <si>
    <t>PUESTO 2019</t>
  </si>
  <si>
    <t>ICE 2017 ESTAND</t>
  </si>
  <si>
    <t>ICE 2019 ESTAND</t>
  </si>
  <si>
    <t>rango</t>
  </si>
  <si>
    <t>rangoloc</t>
  </si>
  <si>
    <t>rangolocomple</t>
  </si>
  <si>
    <t>rangosocio</t>
  </si>
  <si>
    <t>componentes_complejidad_localidad</t>
  </si>
  <si>
    <t>rango_compl_loc</t>
  </si>
  <si>
    <t>n.encuestados</t>
  </si>
  <si>
    <t>COLEGIO CASA ACADEMICA CULTURAL</t>
  </si>
  <si>
    <t>Método de extracción: Análisis de componentes principales.</t>
  </si>
  <si>
    <t>a. 1 componentes extraídos</t>
  </si>
  <si>
    <r>
      <t>Matriz de componentes</t>
    </r>
    <r>
      <rPr>
        <b/>
        <vertAlign val="superscript"/>
        <sz val="9"/>
        <color indexed="8"/>
        <rFont val="Arial Bold"/>
      </rPr>
      <t>a</t>
    </r>
  </si>
  <si>
    <t>Promedio de Matrícula 2019 OAP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</si>
</sst>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0.0%"/>
    <numFmt numFmtId="166" formatCode="0.000"/>
    <numFmt numFmtId="167" formatCode="0.00000"/>
    <numFmt numFmtId="168" formatCode="###0.000"/>
    <numFmt numFmtId="169" formatCode="0.0000"/>
    <numFmt numFmtId="170" formatCode="####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9"/>
      <color theme="1"/>
      <name val="Calibri Light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8"/>
      <name val="Courier"/>
    </font>
    <font>
      <b/>
      <vertAlign val="superscript"/>
      <sz val="9"/>
      <color indexed="8"/>
      <name val="Arial Bold"/>
    </font>
  </fonts>
  <fills count="2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A72D4"/>
        <bgColor indexed="64"/>
      </patternFill>
    </fill>
    <fill>
      <patternFill patternType="solid">
        <fgColor rgb="FFDCC4EE"/>
        <bgColor indexed="64"/>
      </patternFill>
    </fill>
    <fill>
      <patternFill patternType="solid">
        <fgColor rgb="FF6C2F99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A80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8A5E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8" fillId="0" borderId="0"/>
    <xf numFmtId="0" fontId="7" fillId="0" borderId="0"/>
    <xf numFmtId="0" fontId="7" fillId="0" borderId="0"/>
    <xf numFmtId="0" fontId="12" fillId="0" borderId="0"/>
  </cellStyleXfs>
  <cellXfs count="128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/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23" borderId="0" xfId="0" applyFill="1" applyAlignment="1">
      <alignment horizontal="center"/>
    </xf>
    <xf numFmtId="0" fontId="0" fillId="2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2" fillId="24" borderId="0" xfId="0" applyFont="1" applyFill="1" applyBorder="1" applyAlignment="1">
      <alignment horizontal="center" vertical="center" wrapText="1"/>
    </xf>
    <xf numFmtId="0" fontId="7" fillId="0" borderId="0" xfId="5"/>
    <xf numFmtId="0" fontId="10" fillId="0" borderId="9" xfId="5" applyFont="1" applyBorder="1" applyAlignment="1">
      <alignment horizontal="center" wrapText="1"/>
    </xf>
    <xf numFmtId="0" fontId="10" fillId="0" borderId="10" xfId="5" applyFont="1" applyBorder="1" applyAlignment="1">
      <alignment horizontal="center" wrapText="1"/>
    </xf>
    <xf numFmtId="0" fontId="10" fillId="0" borderId="3" xfId="5" applyFont="1" applyBorder="1" applyAlignment="1">
      <alignment horizontal="left" vertical="top"/>
    </xf>
    <xf numFmtId="170" fontId="10" fillId="0" borderId="11" xfId="5" applyNumberFormat="1" applyFont="1" applyBorder="1" applyAlignment="1">
      <alignment horizontal="right" vertical="center"/>
    </xf>
    <xf numFmtId="168" fontId="10" fillId="0" borderId="12" xfId="5" applyNumberFormat="1" applyFont="1" applyBorder="1" applyAlignment="1">
      <alignment horizontal="right" vertical="center"/>
    </xf>
    <xf numFmtId="168" fontId="10" fillId="0" borderId="13" xfId="5" applyNumberFormat="1" applyFont="1" applyBorder="1" applyAlignment="1">
      <alignment horizontal="right" vertical="center"/>
    </xf>
    <xf numFmtId="0" fontId="10" fillId="0" borderId="14" xfId="5" applyFont="1" applyBorder="1" applyAlignment="1">
      <alignment horizontal="left" vertical="top"/>
    </xf>
    <xf numFmtId="170" fontId="10" fillId="0" borderId="15" xfId="5" applyNumberFormat="1" applyFont="1" applyBorder="1" applyAlignment="1">
      <alignment horizontal="right" vertical="center"/>
    </xf>
    <xf numFmtId="170" fontId="10" fillId="0" borderId="2" xfId="5" applyNumberFormat="1" applyFont="1" applyBorder="1" applyAlignment="1">
      <alignment horizontal="right" vertical="center"/>
    </xf>
    <xf numFmtId="168" fontId="10" fillId="0" borderId="16" xfId="5" applyNumberFormat="1" applyFont="1" applyBorder="1" applyAlignment="1">
      <alignment horizontal="right" vertical="center"/>
    </xf>
    <xf numFmtId="0" fontId="10" fillId="0" borderId="7" xfId="5" applyFont="1" applyBorder="1" applyAlignment="1">
      <alignment horizontal="left" vertical="top" wrapText="1"/>
    </xf>
    <xf numFmtId="0" fontId="10" fillId="0" borderId="17" xfId="5" applyFont="1" applyBorder="1" applyAlignment="1">
      <alignment horizontal="right" vertical="center"/>
    </xf>
    <xf numFmtId="168" fontId="10" fillId="0" borderId="18" xfId="5" applyNumberFormat="1" applyFont="1" applyBorder="1" applyAlignment="1">
      <alignment horizontal="right" vertical="center"/>
    </xf>
    <xf numFmtId="168" fontId="10" fillId="0" borderId="19" xfId="5" applyNumberFormat="1" applyFont="1" applyBorder="1" applyAlignment="1">
      <alignment horizontal="right" vertical="center"/>
    </xf>
    <xf numFmtId="0" fontId="10" fillId="0" borderId="8" xfId="6" applyFont="1" applyBorder="1" applyAlignment="1">
      <alignment horizontal="center" wrapText="1"/>
    </xf>
    <xf numFmtId="0" fontId="10" fillId="0" borderId="9" xfId="6" applyFont="1" applyBorder="1" applyAlignment="1">
      <alignment horizontal="center" wrapText="1"/>
    </xf>
    <xf numFmtId="0" fontId="10" fillId="0" borderId="10" xfId="6" applyFont="1" applyBorder="1" applyAlignment="1">
      <alignment horizontal="center" wrapText="1"/>
    </xf>
    <xf numFmtId="0" fontId="10" fillId="0" borderId="3" xfId="6" applyFont="1" applyBorder="1" applyAlignment="1">
      <alignment horizontal="left" vertical="top"/>
    </xf>
    <xf numFmtId="168" fontId="10" fillId="0" borderId="11" xfId="6" applyNumberFormat="1" applyFont="1" applyBorder="1" applyAlignment="1">
      <alignment horizontal="right" vertical="center"/>
    </xf>
    <xf numFmtId="168" fontId="10" fillId="0" borderId="12" xfId="6" applyNumberFormat="1" applyFont="1" applyBorder="1" applyAlignment="1">
      <alignment horizontal="right" vertical="center"/>
    </xf>
    <xf numFmtId="168" fontId="10" fillId="0" borderId="13" xfId="6" applyNumberFormat="1" applyFont="1" applyBorder="1" applyAlignment="1">
      <alignment horizontal="right" vertical="center"/>
    </xf>
    <xf numFmtId="0" fontId="10" fillId="0" borderId="14" xfId="6" applyFont="1" applyBorder="1" applyAlignment="1">
      <alignment horizontal="left" vertical="top"/>
    </xf>
    <xf numFmtId="170" fontId="10" fillId="0" borderId="15" xfId="6" applyNumberFormat="1" applyFont="1" applyBorder="1" applyAlignment="1">
      <alignment horizontal="right" vertical="center"/>
    </xf>
    <xf numFmtId="168" fontId="10" fillId="0" borderId="2" xfId="6" applyNumberFormat="1" applyFont="1" applyBorder="1" applyAlignment="1">
      <alignment horizontal="right" vertical="center"/>
    </xf>
    <xf numFmtId="0" fontId="10" fillId="0" borderId="2" xfId="6" applyFont="1" applyBorder="1" applyAlignment="1">
      <alignment horizontal="left" vertical="center" wrapText="1"/>
    </xf>
    <xf numFmtId="0" fontId="10" fillId="0" borderId="16" xfId="6" applyFont="1" applyBorder="1" applyAlignment="1">
      <alignment horizontal="left" vertical="center" wrapText="1"/>
    </xf>
    <xf numFmtId="0" fontId="10" fillId="0" borderId="7" xfId="6" applyFont="1" applyBorder="1" applyAlignment="1">
      <alignment horizontal="left" vertical="top"/>
    </xf>
    <xf numFmtId="170" fontId="10" fillId="0" borderId="17" xfId="6" applyNumberFormat="1" applyFont="1" applyBorder="1" applyAlignment="1">
      <alignment horizontal="right" vertical="center"/>
    </xf>
    <xf numFmtId="168" fontId="10" fillId="0" borderId="18" xfId="6" applyNumberFormat="1" applyFont="1" applyBorder="1" applyAlignment="1">
      <alignment horizontal="right" vertical="center"/>
    </xf>
    <xf numFmtId="0" fontId="10" fillId="0" borderId="18" xfId="6" applyFont="1" applyBorder="1" applyAlignment="1">
      <alignment horizontal="left" vertical="center" wrapText="1"/>
    </xf>
    <xf numFmtId="0" fontId="10" fillId="0" borderId="19" xfId="6" applyFont="1" applyBorder="1" applyAlignment="1">
      <alignment horizontal="left" vertical="center" wrapText="1"/>
    </xf>
    <xf numFmtId="0" fontId="7" fillId="0" borderId="0" xfId="6"/>
    <xf numFmtId="0" fontId="10" fillId="0" borderId="20" xfId="6" applyFont="1" applyBorder="1" applyAlignment="1">
      <alignment horizontal="center" wrapText="1"/>
    </xf>
    <xf numFmtId="0" fontId="10" fillId="0" borderId="21" xfId="6" applyFont="1" applyBorder="1" applyAlignment="1">
      <alignment horizontal="center"/>
    </xf>
    <xf numFmtId="0" fontId="10" fillId="0" borderId="3" xfId="6" applyFont="1" applyBorder="1" applyAlignment="1">
      <alignment horizontal="left" vertical="top" wrapText="1"/>
    </xf>
    <xf numFmtId="170" fontId="10" fillId="0" borderId="3" xfId="6" applyNumberFormat="1" applyFont="1" applyBorder="1" applyAlignment="1">
      <alignment horizontal="right" vertical="center"/>
    </xf>
    <xf numFmtId="0" fontId="10" fillId="0" borderId="14" xfId="6" applyFont="1" applyBorder="1" applyAlignment="1">
      <alignment horizontal="left" vertical="top" wrapText="1"/>
    </xf>
    <xf numFmtId="170" fontId="10" fillId="0" borderId="14" xfId="6" applyNumberFormat="1" applyFont="1" applyBorder="1" applyAlignment="1">
      <alignment horizontal="right" vertical="center"/>
    </xf>
    <xf numFmtId="0" fontId="10" fillId="0" borderId="7" xfId="6" applyFont="1" applyBorder="1" applyAlignment="1">
      <alignment horizontal="left" vertical="top" wrapText="1"/>
    </xf>
    <xf numFmtId="170" fontId="10" fillId="0" borderId="7" xfId="6" applyNumberFormat="1" applyFont="1" applyBorder="1" applyAlignment="1">
      <alignment horizontal="right" vertical="center"/>
    </xf>
    <xf numFmtId="1" fontId="0" fillId="2" borderId="0" xfId="1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2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167" fontId="3" fillId="8" borderId="0" xfId="0" applyNumberFormat="1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22" borderId="0" xfId="0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3" fillId="14" borderId="0" xfId="0" applyFont="1" applyFill="1" applyBorder="1" applyAlignment="1">
      <alignment horizontal="center" vertical="center" wrapText="1"/>
    </xf>
    <xf numFmtId="0" fontId="3" fillId="15" borderId="0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3" fillId="17" borderId="0" xfId="0" applyFont="1" applyFill="1" applyBorder="1" applyAlignment="1">
      <alignment horizontal="center" vertical="center" wrapText="1"/>
    </xf>
    <xf numFmtId="0" fontId="3" fillId="18" borderId="0" xfId="0" applyFont="1" applyFill="1" applyBorder="1" applyAlignment="1">
      <alignment horizontal="center" vertical="center" wrapText="1"/>
    </xf>
    <xf numFmtId="0" fontId="2" fillId="20" borderId="0" xfId="0" applyFont="1" applyFill="1" applyBorder="1" applyAlignment="1">
      <alignment horizontal="center" vertical="center" wrapText="1"/>
    </xf>
    <xf numFmtId="0" fontId="2" fillId="19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" fontId="0" fillId="23" borderId="22" xfId="1" applyNumberFormat="1" applyFont="1" applyFill="1" applyBorder="1" applyAlignment="1">
      <alignment horizontal="center"/>
    </xf>
    <xf numFmtId="0" fontId="0" fillId="23" borderId="22" xfId="0" applyFill="1" applyBorder="1" applyAlignment="1"/>
    <xf numFmtId="0" fontId="0" fillId="23" borderId="22" xfId="0" applyFill="1" applyBorder="1" applyAlignment="1">
      <alignment horizontal="center"/>
    </xf>
    <xf numFmtId="0" fontId="0" fillId="23" borderId="22" xfId="0" applyFill="1" applyBorder="1"/>
    <xf numFmtId="167" fontId="0" fillId="23" borderId="22" xfId="0" applyNumberFormat="1" applyFill="1" applyBorder="1" applyAlignment="1">
      <alignment horizontal="center"/>
    </xf>
    <xf numFmtId="2" fontId="0" fillId="23" borderId="22" xfId="0" applyNumberFormat="1" applyFill="1" applyBorder="1" applyAlignment="1">
      <alignment horizontal="center"/>
    </xf>
    <xf numFmtId="169" fontId="0" fillId="23" borderId="22" xfId="0" applyNumberFormat="1" applyFill="1" applyBorder="1" applyAlignment="1"/>
    <xf numFmtId="169" fontId="0" fillId="23" borderId="22" xfId="0" applyNumberFormat="1" applyFill="1" applyBorder="1" applyAlignment="1">
      <alignment horizontal="center"/>
    </xf>
    <xf numFmtId="166" fontId="0" fillId="23" borderId="22" xfId="0" applyNumberFormat="1" applyFill="1" applyBorder="1" applyAlignment="1">
      <alignment horizontal="center"/>
    </xf>
    <xf numFmtId="165" fontId="0" fillId="23" borderId="22" xfId="2" applyNumberFormat="1" applyFont="1" applyFill="1" applyBorder="1" applyAlignment="1">
      <alignment horizontal="center"/>
    </xf>
    <xf numFmtId="10" fontId="0" fillId="23" borderId="22" xfId="2" applyNumberFormat="1" applyFont="1" applyFill="1" applyBorder="1" applyAlignment="1">
      <alignment horizontal="center"/>
    </xf>
    <xf numFmtId="169" fontId="0" fillId="23" borderId="22" xfId="2" applyNumberFormat="1" applyFont="1" applyFill="1" applyBorder="1" applyAlignment="1">
      <alignment horizontal="center"/>
    </xf>
    <xf numFmtId="167" fontId="0" fillId="23" borderId="22" xfId="2" applyNumberFormat="1" applyFont="1" applyFill="1" applyBorder="1" applyAlignment="1">
      <alignment horizontal="center"/>
    </xf>
    <xf numFmtId="169" fontId="0" fillId="23" borderId="22" xfId="0" applyNumberFormat="1" applyFill="1" applyBorder="1"/>
    <xf numFmtId="1" fontId="1" fillId="23" borderId="22" xfId="1" applyNumberFormat="1" applyFont="1" applyFill="1" applyBorder="1" applyAlignment="1">
      <alignment horizontal="center"/>
    </xf>
    <xf numFmtId="0" fontId="1" fillId="23" borderId="22" xfId="0" applyFont="1" applyFill="1" applyBorder="1" applyAlignment="1"/>
    <xf numFmtId="0" fontId="1" fillId="23" borderId="22" xfId="0" applyFont="1" applyFill="1" applyBorder="1" applyAlignment="1">
      <alignment horizontal="center"/>
    </xf>
    <xf numFmtId="0" fontId="1" fillId="23" borderId="22" xfId="0" applyFont="1" applyFill="1" applyBorder="1"/>
    <xf numFmtId="167" fontId="1" fillId="23" borderId="22" xfId="0" applyNumberFormat="1" applyFont="1" applyFill="1" applyBorder="1" applyAlignment="1">
      <alignment horizontal="center"/>
    </xf>
    <xf numFmtId="2" fontId="1" fillId="23" borderId="22" xfId="0" applyNumberFormat="1" applyFont="1" applyFill="1" applyBorder="1" applyAlignment="1">
      <alignment horizontal="center"/>
    </xf>
    <xf numFmtId="169" fontId="1" fillId="23" borderId="22" xfId="0" applyNumberFormat="1" applyFont="1" applyFill="1" applyBorder="1" applyAlignment="1"/>
    <xf numFmtId="1" fontId="6" fillId="23" borderId="22" xfId="0" applyNumberFormat="1" applyFont="1" applyFill="1" applyBorder="1" applyAlignment="1" applyProtection="1">
      <alignment horizontal="center" vertical="center" wrapText="1"/>
      <protection locked="0"/>
    </xf>
    <xf numFmtId="0" fontId="6" fillId="23" borderId="22" xfId="0" applyFont="1" applyFill="1" applyBorder="1" applyAlignment="1">
      <alignment horizontal="center"/>
    </xf>
    <xf numFmtId="1" fontId="0" fillId="23" borderId="22" xfId="0" applyNumberFormat="1" applyFill="1" applyBorder="1" applyAlignment="1">
      <alignment horizontal="center"/>
    </xf>
    <xf numFmtId="2" fontId="0" fillId="23" borderId="22" xfId="0" applyNumberFormat="1" applyFill="1" applyBorder="1"/>
    <xf numFmtId="1" fontId="6" fillId="23" borderId="22" xfId="0" applyNumberFormat="1" applyFont="1" applyFill="1" applyBorder="1" applyAlignment="1">
      <alignment horizontal="left" vertical="center"/>
    </xf>
    <xf numFmtId="0" fontId="6" fillId="23" borderId="22" xfId="3" applyFont="1" applyFill="1" applyBorder="1" applyAlignment="1">
      <alignment horizontal="left" vertical="center"/>
    </xf>
    <xf numFmtId="0" fontId="5" fillId="23" borderId="22" xfId="3" applyFont="1" applyFill="1" applyBorder="1" applyAlignment="1"/>
    <xf numFmtId="165" fontId="0" fillId="26" borderId="22" xfId="2" applyNumberFormat="1" applyFont="1" applyFill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0" fillId="23" borderId="0" xfId="0" applyFill="1" applyBorder="1"/>
    <xf numFmtId="0" fontId="0" fillId="23" borderId="1" xfId="0" applyFill="1" applyBorder="1"/>
    <xf numFmtId="0" fontId="0" fillId="23" borderId="0" xfId="0" applyFill="1" applyAlignment="1">
      <alignment horizontal="center" vertical="center" wrapText="1"/>
    </xf>
    <xf numFmtId="0" fontId="1" fillId="23" borderId="0" xfId="0" applyFont="1" applyFill="1"/>
    <xf numFmtId="0" fontId="9" fillId="0" borderId="0" xfId="6" applyFont="1" applyBorder="1" applyAlignment="1">
      <alignment horizontal="center" vertical="center" wrapText="1"/>
    </xf>
    <xf numFmtId="0" fontId="10" fillId="0" borderId="3" xfId="6" applyFont="1" applyBorder="1" applyAlignment="1">
      <alignment horizontal="left" wrapText="1"/>
    </xf>
    <xf numFmtId="0" fontId="10" fillId="0" borderId="7" xfId="6" applyFont="1" applyBorder="1" applyAlignment="1">
      <alignment horizontal="left" wrapText="1"/>
    </xf>
    <xf numFmtId="0" fontId="10" fillId="0" borderId="0" xfId="6" applyFont="1" applyBorder="1" applyAlignment="1">
      <alignment horizontal="left" vertical="top" wrapText="1"/>
    </xf>
    <xf numFmtId="0" fontId="10" fillId="0" borderId="4" xfId="6" applyFont="1" applyBorder="1" applyAlignment="1">
      <alignment horizontal="center" wrapText="1"/>
    </xf>
    <xf numFmtId="0" fontId="10" fillId="0" borderId="5" xfId="6" applyFont="1" applyBorder="1" applyAlignment="1">
      <alignment horizontal="center" wrapText="1"/>
    </xf>
    <xf numFmtId="0" fontId="10" fillId="0" borderId="6" xfId="6" applyFont="1" applyBorder="1" applyAlignment="1">
      <alignment horizontal="center" wrapText="1"/>
    </xf>
    <xf numFmtId="0" fontId="9" fillId="0" borderId="0" xfId="5" applyFont="1" applyBorder="1" applyAlignment="1">
      <alignment horizontal="center" vertical="center" wrapText="1"/>
    </xf>
    <xf numFmtId="0" fontId="10" fillId="0" borderId="3" xfId="5" applyFont="1" applyBorder="1" applyAlignment="1">
      <alignment horizontal="left" wrapText="1"/>
    </xf>
    <xf numFmtId="0" fontId="10" fillId="0" borderId="7" xfId="5" applyFont="1" applyBorder="1" applyAlignment="1">
      <alignment horizontal="left" wrapText="1"/>
    </xf>
    <xf numFmtId="0" fontId="10" fillId="0" borderId="4" xfId="5" applyFont="1" applyBorder="1" applyAlignment="1">
      <alignment horizontal="center" wrapText="1"/>
    </xf>
    <xf numFmtId="0" fontId="10" fillId="0" borderId="8" xfId="5" applyFont="1" applyBorder="1" applyAlignment="1">
      <alignment horizontal="center" wrapText="1"/>
    </xf>
    <xf numFmtId="0" fontId="10" fillId="0" borderId="5" xfId="5" applyFont="1" applyBorder="1" applyAlignment="1">
      <alignment horizontal="center" wrapText="1"/>
    </xf>
    <xf numFmtId="0" fontId="10" fillId="0" borderId="6" xfId="5" applyFont="1" applyBorder="1" applyAlignment="1">
      <alignment horizontal="center" wrapText="1"/>
    </xf>
    <xf numFmtId="0" fontId="10" fillId="0" borderId="0" xfId="5" applyFont="1" applyBorder="1" applyAlignment="1">
      <alignment horizontal="left" vertical="top" wrapText="1"/>
    </xf>
  </cellXfs>
  <cellStyles count="8">
    <cellStyle name="Comma" xfId="1" builtinId="3"/>
    <cellStyle name="Normal" xfId="0" builtinId="0"/>
    <cellStyle name="Normal 2" xfId="4"/>
    <cellStyle name="Normal 3" xfId="7"/>
    <cellStyle name="Normal_Hoja1" xfId="3"/>
    <cellStyle name="Normal_Hoja17" xfId="5"/>
    <cellStyle name="Normal_socioeconomico" xfId="6"/>
    <cellStyle name="Percent" xfId="2" builtinId="5"/>
  </cellStyles>
  <dxfs count="3">
    <dxf>
      <numFmt numFmtId="2" formatCode="0.00"/>
    </dxf>
    <dxf>
      <alignment horizontal="center"/>
    </dxf>
    <dxf>
      <numFmt numFmtId="165" formatCode="0.0%"/>
    </dxf>
  </dxfs>
  <tableStyles count="1" defaultTableStyle="TableStyleMedium2" defaultPivotStyle="PivotStyleLight16">
    <tableStyle name="Invisible" pivot="0" table="0" count="0"/>
  </tableStyles>
  <colors>
    <mruColors>
      <color rgb="FFC8A5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pivotCacheDefinition" Target="pivotCache/pivotCacheDefinition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443865</xdr:colOff>
      <xdr:row>26</xdr:row>
      <xdr:rowOff>60960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120FBD7-1248-4127-93D6-5ED09F47A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2880"/>
          <a:ext cx="5991225" cy="48006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ael Arias" refreshedDate="44137.899011689813" createdVersion="6" refreshedVersion="6" minRefreshableVersion="3" recordCount="399">
  <cacheSource type="worksheet">
    <worksheetSource ref="A1:CT400" sheet="RANKING"/>
  </cacheSource>
  <cacheFields count="99">
    <cacheField name="CÓDIGO DANE" numFmtId="1">
      <sharedItems containsSemiMixedTypes="0" containsString="0" containsNumber="1" containsInteger="1" minValue="111001000078" maxValue="311001075034"/>
    </cacheField>
    <cacheField name="INSTITUCIÓN_EDUCATIVA " numFmtId="0">
      <sharedItems/>
    </cacheField>
    <cacheField name="TIPO DE INST EDUCATIVA" numFmtId="0">
      <sharedItems/>
    </cacheField>
    <cacheField name="ZONA RURAL-URBANA" numFmtId="0">
      <sharedItems/>
    </cacheField>
    <cacheField name="NÚMERO LOCALIDAD" numFmtId="0">
      <sharedItems containsSemiMixedTypes="0" containsString="0" containsNumber="1" containsInteger="1" minValue="1" maxValue="20"/>
    </cacheField>
    <cacheField name="NOMB LOCALIDAD" numFmtId="0">
      <sharedItems/>
    </cacheField>
    <cacheField name="UPZ" numFmtId="0">
      <sharedItems containsMixedTypes="1" containsNumber="1" containsInteger="1" minValue="9" maxValue="113"/>
    </cacheField>
    <cacheField name="NOMB UPZ" numFmtId="0">
      <sharedItems/>
    </cacheField>
    <cacheField name="CLASIFICACION LOCALIDAD" numFmtId="0">
      <sharedItems containsString="0" containsBlank="1" containsNumber="1" containsInteger="1" minValue="1" maxValue="19"/>
    </cacheField>
    <cacheField name="CANTIDAD SEDES" numFmtId="0">
      <sharedItems containsString="0" containsBlank="1" containsNumber="1" containsInteger="1" minValue="1" maxValue="14"/>
    </cacheField>
    <cacheField name="CLASIFICACION SEDES" numFmtId="0">
      <sharedItems containsString="0" containsBlank="1" containsNumber="1" containsInteger="1" minValue="1" maxValue="3"/>
    </cacheField>
    <cacheField name="Matrícula 2019 OAP" numFmtId="0">
      <sharedItems containsString="0" containsBlank="1" containsNumber="1" containsInteger="1" minValue="7" maxValue="7158"/>
    </cacheField>
    <cacheField name="GRUPOS MATRÍCULA" numFmtId="0">
      <sharedItems containsString="0" containsBlank="1" containsNumber="1" containsInteger="1" minValue="1" maxValue="6"/>
    </cacheField>
    <cacheField name="COMPLEJIDAD" numFmtId="0">
      <sharedItems containsString="0" containsBlank="1" containsNumber="1" minValue="-1.4952519086589622" maxValue="1.9668522933360815" count="19">
        <n v="-0.28055686710520772"/>
        <n v="-1.0721496448257501"/>
        <n v="-0.31047738813875331"/>
        <n v="-0.70365913093842003"/>
        <n v="0.17629507564424984"/>
        <n v="-0.61529770207629253"/>
        <n v="0.37885152760437879"/>
        <n v="1.9668522933360815"/>
        <n v="0.48111538958178901"/>
        <n v="1.1704443053249212"/>
        <n v="0.65577919136838758"/>
        <n v="9.2748857072740609E-2"/>
        <n v="1.4521871793795478"/>
        <n v="-1.4952519086589622"/>
        <n v="0.97270306365541048"/>
        <n v="-0.13581358635215499"/>
        <n v="1.2775233775929495"/>
        <n v="0.51585112090595309"/>
        <m/>
      </sharedItems>
    </cacheField>
    <cacheField name="CLASIFIACIÓN COMPLEJIDAD" numFmtId="0">
      <sharedItems containsString="0" containsBlank="1" containsNumber="1" containsInteger="1" minValue="1" maxValue="6" count="7">
        <n v="3"/>
        <n v="1"/>
        <n v="2"/>
        <n v="4"/>
        <n v="6"/>
        <n v="5"/>
        <m/>
      </sharedItems>
    </cacheField>
    <cacheField name="SISBEN III" numFmtId="166">
      <sharedItems containsString="0" containsBlank="1" containsNumber="1" minValue="17.674999999999997" maxValue="51.648734693877557"/>
    </cacheField>
    <cacheField name="INCIDENCIA DE POBREZA AJUSTADA" numFmtId="165">
      <sharedItems containsString="0" containsBlank="1" containsNumber="1" minValue="8.0576834333179304E-2" maxValue="0.38124999999999998"/>
    </cacheField>
    <cacheField name="Matrícula 2019 0-11" numFmtId="0">
      <sharedItems containsString="0" containsBlank="1" containsNumber="1" containsInteger="1" minValue="6" maxValue="6827"/>
    </cacheField>
    <cacheField name="Matrícula Vulnerabilidad" numFmtId="0">
      <sharedItems containsString="0" containsBlank="1" containsNumber="1" containsInteger="1" minValue="0" maxValue="934"/>
    </cacheField>
    <cacheField name="PORCENTAJE VULNERABILIDAD" numFmtId="10">
      <sharedItems containsString="0" containsBlank="1" containsNumber="1" minValue="0" maxValue="0.81880733944954132"/>
    </cacheField>
    <cacheField name="COMPONENTE SOCIOECONOMICO" numFmtId="0">
      <sharedItems containsString="0" containsBlank="1" containsNumber="1" minValue="-3.0147488287253252" maxValue="3.2128557799808521"/>
    </cacheField>
    <cacheField name="deciles  socioeconomicos" numFmtId="0">
      <sharedItems containsString="0" containsBlank="1" containsNumber="1" containsInteger="1" minValue="1" maxValue="10" count="11">
        <n v="10"/>
        <n v="8"/>
        <n v="9"/>
        <n v="6"/>
        <n v="7"/>
        <n v="5"/>
        <n v="1"/>
        <n v="3"/>
        <n v="4"/>
        <n v="2"/>
        <m/>
      </sharedItems>
    </cacheField>
    <cacheField name="INDICE DE PERMANENCIA 2013-2014" numFmtId="167">
      <sharedItems containsString="0" containsBlank="1" containsNumber="1" minValue="0.66852109411219285" maxValue="1"/>
    </cacheField>
    <cacheField name="INDICE DE PERMANENCIA 2014-2015" numFmtId="167">
      <sharedItems containsString="0" containsBlank="1" containsNumber="1" minValue="0.68" maxValue="1"/>
    </cacheField>
    <cacheField name="INDICE DE PERMANENCIA 2015-2016" numFmtId="167">
      <sharedItems containsString="0" containsBlank="1" containsNumber="1" minValue="0.22279348757497858" maxValue="0.97527047913446674"/>
    </cacheField>
    <cacheField name="INDICE DE PERMANENCIA 2016-2017" numFmtId="167">
      <sharedItems containsString="0" containsBlank="1" containsNumber="1" minValue="0.56620021528525299" maxValue="1"/>
    </cacheField>
    <cacheField name="INDICE DE PERMANENCIA 2017-2018" numFmtId="167">
      <sharedItems containsString="0" containsBlank="1" containsNumber="1" minValue="0.70189701897018975" maxValue="1"/>
    </cacheField>
    <cacheField name="INDICE DE PERMANENCIA 2018-2019" numFmtId="0">
      <sharedItems containsString="0" containsBlank="1" containsNumber="1" minValue="0.5714285714285714" maxValue="1"/>
    </cacheField>
    <cacheField name="INDICE DE PERMANENCIA 2019-2020" numFmtId="167">
      <sharedItems containsString="0" containsBlank="1" containsNumber="1" minValue="0.5" maxValue="1"/>
    </cacheField>
    <cacheField name="INDICE DE PERMANENCIA PONDERADO" numFmtId="0">
      <sharedItems containsString="0" containsBlank="1" containsNumber="1" minValue="0.66080707616728773" maxValue="0.96796795284192427"/>
    </cacheField>
    <cacheField name="INDICE DE PERMANENCIA ESTAND" numFmtId="0">
      <sharedItems containsString="0" containsBlank="1" containsNumber="1" minValue="-3.5599180609607206" maxValue="2.6336851235603258"/>
    </cacheField>
    <cacheField name="APR 2012" numFmtId="0">
      <sharedItems containsString="0" containsBlank="1" containsNumber="1" minValue="70.453333333333333" maxValue="100"/>
    </cacheField>
    <cacheField name="APR 2012 EST" numFmtId="0">
      <sharedItems containsString="0" containsBlank="1" containsNumber="1" minValue="-3.1257193637490013" maxValue="2.1767280687345978"/>
    </cacheField>
    <cacheField name="APR 2013" numFmtId="0">
      <sharedItems containsString="0" containsBlank="1" containsNumber="1" minValue="68.599717114568605" maxValue="100"/>
    </cacheField>
    <cacheField name="APR 2013 EST" numFmtId="0">
      <sharedItems containsString="0" containsBlank="1" containsNumber="1" minValue="-3.3960944915847002" maxValue="2.0268715179194983"/>
    </cacheField>
    <cacheField name="APR 2014" numFmtId="0">
      <sharedItems containsString="0" containsBlank="1" containsNumber="1" minValue="72.647058823529406" maxValue="100"/>
    </cacheField>
    <cacheField name="APR 2014 EST" numFmtId="0">
      <sharedItems containsString="0" containsBlank="1" containsNumber="1" minValue="-2.8661524560053926" maxValue="2.0440474247450173"/>
    </cacheField>
    <cacheField name="APR 2015" numFmtId="0">
      <sharedItems containsString="0" containsBlank="1" containsNumber="1" minValue="61.904761904761905" maxValue="100"/>
    </cacheField>
    <cacheField name="APR 2015 EST" numFmtId="0">
      <sharedItems containsString="0" containsBlank="1" containsNumber="1" minValue="-4.313689137936894" maxValue="1.9307666345603187"/>
    </cacheField>
    <cacheField name="APR 2016" numFmtId="0">
      <sharedItems containsString="0" containsBlank="1" containsNumber="1" minValue="71.280635139799799" maxValue="100"/>
    </cacheField>
    <cacheField name="APR 2016 EST" numFmtId="0">
      <sharedItems containsString="0" containsBlank="1" containsNumber="1" minValue="-3.0928657132732615" maxValue="2.0205706984048906"/>
    </cacheField>
    <cacheField name="APR 2017" numFmtId="0">
      <sharedItems containsString="0" containsBlank="1" containsNumber="1" minValue="68.81781838949172" maxValue="100"/>
    </cacheField>
    <cacheField name="APR 2017 EST" numFmtId="0">
      <sharedItems containsString="0" containsBlank="1" containsNumber="1" minValue="-3.6075016787635614" maxValue="2.0364723362020678"/>
    </cacheField>
    <cacheField name="APR POND" numFmtId="0">
      <sharedItems containsString="0" containsBlank="1" containsNumber="1" minValue="-2.8278827532982365" maxValue="2.0113182133888596"/>
    </cacheField>
    <cacheField name="SABER11 2014" numFmtId="0">
      <sharedItems containsString="0" containsBlank="1" containsNumber="1" minValue="3" maxValue="5"/>
    </cacheField>
    <cacheField name="SABER11 2014 EST" numFmtId="0">
      <sharedItems containsString="0" containsBlank="1" containsNumber="1" minValue="-2.9456581780696762" maxValue="3.4057763008309414"/>
    </cacheField>
    <cacheField name="SABER11 2015" numFmtId="0">
      <sharedItems containsString="0" containsBlank="1" containsNumber="1" minValue="3" maxValue="5"/>
    </cacheField>
    <cacheField name="SABER11 2015 EST" numFmtId="0">
      <sharedItems containsString="0" containsBlank="1" containsNumber="1" minValue="-2.9327796841734046" maxValue="3.205815353004958"/>
    </cacheField>
    <cacheField name="SABER11 2016" numFmtId="0">
      <sharedItems containsBlank="1" containsMixedTypes="1" containsNumber="1" minValue="3" maxValue="5"/>
    </cacheField>
    <cacheField name="SABER11 2016 EST" numFmtId="0">
      <sharedItems containsString="0" containsBlank="1" containsNumber="1" minValue="-3.0838424477997828" maxValue="2.8743051470630188"/>
    </cacheField>
    <cacheField name="SABER11 2017" numFmtId="0">
      <sharedItems containsString="0" containsBlank="1" containsNumber="1" minValue="3" maxValue="5"/>
    </cacheField>
    <cacheField name="SABER11 2017 EST" numFmtId="0">
      <sharedItems containsString="0" containsBlank="1" containsNumber="1" minValue="-3.143966344115253" maxValue="2.6643782577247901"/>
    </cacheField>
    <cacheField name="SABER11 2018" numFmtId="0">
      <sharedItems containsBlank="1" containsMixedTypes="1" containsNumber="1" minValue="3" maxValue="5"/>
    </cacheField>
    <cacheField name="SABER11 2018 EST" numFmtId="0">
      <sharedItems containsString="0" containsBlank="1" containsNumber="1" minValue="-2.9217310415796836" maxValue="2.4858927094103391"/>
    </cacheField>
    <cacheField name="SABER11 2019" numFmtId="0">
      <sharedItems containsString="0" containsBlank="1" containsNumber="1" minValue="3" maxValue="5"/>
    </cacheField>
    <cacheField name="SABER11 2019 EST" numFmtId="0">
      <sharedItems containsString="0" containsBlank="1" containsNumber="1" minValue="-2.6394292657669491" maxValue="2.7743775289790937"/>
    </cacheField>
    <cacheField name="SABER11 ESTAND" numFmtId="0">
      <sharedItems containsString="0" containsBlank="1" containsNumber="1" minValue="-2.9069091445353643" maxValue="2.7743775289790937"/>
    </cacheField>
    <cacheField name="PROMEDIO SABER 359 2014" numFmtId="0">
      <sharedItems containsString="0" containsBlank="1" containsNumber="1" minValue="2.7449999999999997" maxValue="4.0183333333333335"/>
    </cacheField>
    <cacheField name="PROMEDIO SABER 359 2015" numFmtId="0">
      <sharedItems containsString="0" containsBlank="1" containsNumber="1" minValue="2.5000000000000001E-2" maxValue="4.0516666666666667"/>
    </cacheField>
    <cacheField name="PROMEDIO SABER 359 2016" numFmtId="0">
      <sharedItems containsString="0" containsBlank="1" containsNumber="1" minValue="2.8333333333333335" maxValue="4.2249999999999996"/>
    </cacheField>
    <cacheField name="PROMEDIO SABER 359 2017" numFmtId="0">
      <sharedItems containsString="0" containsBlank="1" containsNumber="1" minValue="0.875" maxValue="3.9633333333333325"/>
    </cacheField>
    <cacheField name="SABER 359 PONDERADO" numFmtId="0">
      <sharedItems containsString="0" containsBlank="1" containsNumber="1" minValue="5.000000000000001E-3" maxValue="3.9809999999999999"/>
    </cacheField>
    <cacheField name="SABER 359 ESTAND" numFmtId="0">
      <sharedItems containsString="0" containsBlank="1" containsNumber="1" minValue="-6.4925713409048642" maxValue="2.7601135206549117"/>
    </cacheField>
    <cacheField name="SABER 11-359 PONDERADO" numFmtId="0">
      <sharedItems containsString="0" containsBlank="1" containsNumber="1" minValue="-6.4925713409048642" maxValue="2.7743775289790937"/>
    </cacheField>
    <cacheField name="INDICE DE CLIMA ESCOLAR 2013" numFmtId="0">
      <sharedItems containsString="0" containsBlank="1" containsNumber="1" minValue="0.34399999999999997" maxValue="0.753"/>
    </cacheField>
    <cacheField name="ICE 2013 ESTAND" numFmtId="0">
      <sharedItems containsString="0" containsBlank="1" containsNumber="1" minValue="-2.0435328377334319" maxValue="3.7973552395773265"/>
    </cacheField>
    <cacheField name="LN ICE 2013" numFmtId="0">
      <sharedItems containsString="0" containsBlank="1" containsNumber="1" minValue="-1.0671136216087387" maxValue="-0.2836900511822435"/>
    </cacheField>
    <cacheField name="LN ICE 2013 ESTAND" numFmtId="0">
      <sharedItems containsString="0" containsBlank="1" containsNumber="1" minValue="-2.4219812391528563" maxValue="3.1930425629554469"/>
    </cacheField>
    <cacheField name="INDICE DE CLIMA ESCOLAR 2015" numFmtId="0">
      <sharedItems containsString="0" containsBlank="1" containsNumber="1" minValue="0.28487044258522937" maxValue="0.89194209183031947"/>
    </cacheField>
    <cacheField name="ICE 2015 ESTAND" numFmtId="0">
      <sharedItems containsString="0" containsBlank="1" containsNumber="1" minValue="-2.4982169543519195" maxValue="4.9335225931358755"/>
    </cacheField>
    <cacheField name="LN ICE 2015" numFmtId="0">
      <sharedItems containsString="0" containsBlank="1" containsNumber="1" minValue="-1.2557207894899198" maxValue="-0.11435406798222388"/>
    </cacheField>
    <cacheField name="LN ICE 2015 ESTAND" numFmtId="0">
      <sharedItems containsString="0" containsBlank="1" containsNumber="1" minValue="-3.7737834785525868" maxValue="4.4067226360529324"/>
    </cacheField>
    <cacheField name="ICE 2017" numFmtId="0">
      <sharedItems containsString="0" containsBlank="1" containsNumber="1" minValue="0.41884973755878979" maxValue="0.70796379614531424"/>
    </cacheField>
    <cacheField name="LN ICE 2017" numFmtId="0">
      <sharedItems containsString="0" containsBlank="1" containsNumber="1" minValue="-0.87024304495816296" maxValue="-0.34536232198385003"/>
    </cacheField>
    <cacheField name="LN ICE 2017 ESTAND" numFmtId="0">
      <sharedItems containsString="0" containsBlank="1" containsNumber="1" minValue="-5.3648686814306714" maxValue="2.8595858315981486"/>
    </cacheField>
    <cacheField name="ICE 2019" numFmtId="0">
      <sharedItems containsString="0" containsBlank="1" containsNumber="1" minValue="0.48631341792860594" maxValue="0.91727846404424018"/>
    </cacheField>
    <cacheField name="LN ICE 2019" numFmtId="0">
      <sharedItems containsString="0" containsBlank="1" containsNumber="1" minValue="-0.72090197007847046" maxValue="-8.6344184291196863E-2"/>
    </cacheField>
    <cacheField name="LN ICE 2019 ESTAND" numFmtId="0">
      <sharedItems containsString="0" containsBlank="1" containsNumber="1" minValue="-4.6048602506662579" maxValue="7.4530638089012609"/>
    </cacheField>
    <cacheField name="ICE PONDERADO" numFmtId="0">
      <sharedItems containsString="0" containsBlank="1" containsNumber="1" minValue="-2.1736035246130823" maxValue="3.8947980380860203"/>
    </cacheField>
    <cacheField name="INDICE DE CIUDADANIA Y CONVIVENCIA 2014" numFmtId="0">
      <sharedItems containsString="0" containsBlank="1" containsNumber="1" minValue="0.33901252991205777" maxValue="0.62464749596126856"/>
    </cacheField>
    <cacheField name="ICC 2014 EST" numFmtId="0">
      <sharedItems containsString="0" containsBlank="1" containsNumber="1" minValue="-6.3007568584217362" maxValue="4.0031550826359759"/>
    </cacheField>
    <cacheField name="INDICE DE CIUDADANIA Y CONVIVENCIA 2015" numFmtId="0">
      <sharedItems containsString="0" containsBlank="1" containsNumber="1" minValue="0.4439586251167133" maxValue="0.69269429469901167"/>
    </cacheField>
    <cacheField name="ICC 2015 EST" numFmtId="0">
      <sharedItems containsString="0" containsBlank="1" containsNumber="1" minValue="-3.6717952140410963" maxValue="4.4658864153810676"/>
    </cacheField>
    <cacheField name="INDICE DE CIUDADANIA Y CONVIVENCIA 2019" numFmtId="0">
      <sharedItems containsString="0" containsBlank="1" containsNumber="1" minValue="0.17467866307264099" maxValue="0.752072733898556"/>
    </cacheField>
    <cacheField name="ICC 2019 EST" numFmtId="0">
      <sharedItems containsString="0" containsBlank="1" containsNumber="1" minValue="-3.777197779803374" maxValue="3.0805324300947512"/>
    </cacheField>
    <cacheField name="ICC PONDERADO" numFmtId="0">
      <sharedItems containsString="0" containsBlank="1" containsNumber="1" minValue="-2.5754017245220808" maxValue="2.8930487296723806"/>
    </cacheField>
    <cacheField name="PUNTAJE INICIAL 2019" numFmtId="0">
      <sharedItems containsString="0" containsBlank="1" containsNumber="1" minValue="-1.3245591104837517" maxValue="1.5851287341449252"/>
    </cacheField>
    <cacheField name="RANGO PUNTAJE INICIAL " numFmtId="0">
      <sharedItems containsBlank="1" containsMixedTypes="1" containsNumber="1" minValue="0.28999999999999998" maxValue="100"/>
    </cacheField>
    <cacheField name="PUNTAJE SOCIOECONOMICO" numFmtId="0">
      <sharedItems containsBlank="1" containsMixedTypes="1" containsNumber="1" minValue="2.86" maxValue="100"/>
    </cacheField>
    <cacheField name="PUNTAJE LOCALIDAD" numFmtId="0">
      <sharedItems containsBlank="1" containsMixedTypes="1" containsNumber="1" minValue="2.33" maxValue="100"/>
    </cacheField>
    <cacheField name="PUNTAJE POR GRUPOS DE COMPLEJIDAD" numFmtId="0">
      <sharedItems containsBlank="1" containsMixedTypes="1" containsNumber="1" minValue="1.22" maxValue="100"/>
    </cacheField>
    <cacheField name="COMPONENTES GRUPOS COMPLEJIDAD_LOCALIDAD" numFmtId="0">
      <sharedItems containsBlank="1" containsMixedTypes="1" containsNumber="1" minValue="-1.7938000000000001" maxValue="1.7485999999999999"/>
    </cacheField>
    <cacheField name="PUNTAJE GRUPOS COMPLEJIDAD_LOCALIDAD" numFmtId="0">
      <sharedItems containsBlank="1" containsMixedTypes="1" containsNumber="1" minValue="0.28999999999999998" maxValue="99.42"/>
    </cacheField>
    <cacheField name="PUNTAJE FINAL " numFmtId="0">
      <sharedItems containsBlank="1" containsMixedTypes="1" containsNumber="1" minValue="1.6975" maxValue="99.855000000000004"/>
    </cacheField>
    <cacheField name="PUESTO 2018" numFmtId="0">
      <sharedItems containsString="0" containsBlank="1" containsNumber="1" containsInteger="1" minValue="1" maxValue="383"/>
    </cacheField>
    <cacheField name="PUESTO 2017" numFmtId="0">
      <sharedItems containsString="0" containsBlank="1" containsNumber="1" containsInteger="1" minValue="1" maxValue="346"/>
    </cacheField>
    <cacheField name="PUESTO 2016" numFmtId="0">
      <sharedItems containsString="0" containsBlank="1" containsNumber="1" containsInteger="1" minValue="1" maxValue="346"/>
    </cacheField>
    <cacheField name="PUESTO 2015" numFmtId="0">
      <sharedItems containsString="0" containsBlank="1" containsNumber="1" containsInteger="1" minValue="1" maxValue="347"/>
    </cacheField>
    <cacheField name="PUESTO 2014" numFmtId="0">
      <sharedItems containsString="0" containsBlank="1" containsNumber="1" containsInteger="1" minValue="1" maxValue="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9">
  <r>
    <n v="111001012459"/>
    <s v="COLEGIO SAN JOSE NORTE (IED)"/>
    <s v="OFICIAL"/>
    <s v="URBANA"/>
    <n v="10"/>
    <s v="ENGATIVA"/>
    <n v="30"/>
    <s v="BOYACA REAL"/>
    <n v="10"/>
    <n v="2"/>
    <n v="2"/>
    <n v="1495"/>
    <n v="2"/>
    <x v="0"/>
    <x v="0"/>
    <n v="42.64681402439016"/>
    <n v="0.13698604060913699"/>
    <n v="1445"/>
    <n v="94"/>
    <n v="6.5051903114186849E-2"/>
    <n v="-1.374551593752434"/>
    <x v="0"/>
    <n v="0.90591805766312594"/>
    <n v="0.85239852398523985"/>
    <n v="0.86972343522561868"/>
    <n v="0.84570168993387218"/>
    <n v="0.89847715736040612"/>
    <n v="0.86473807662236124"/>
    <n v="0.87072243346007605"/>
    <n v="0.87092427767833702"/>
    <n v="0.64481066452344549"/>
    <n v="91.737408036219577"/>
    <n v="0.69392257875240737"/>
    <n v="90.796344647519575"/>
    <n v="0.43736003734459916"/>
    <n v="89.52095808383234"/>
    <n v="0.16292648659132997"/>
    <n v="95.423023578363384"/>
    <n v="1.1805225550976681"/>
    <n v="88.280701754385959"/>
    <n v="-6.6031378630770923E-2"/>
    <n v="93.357142857142861"/>
    <n v="0.83411537581608219"/>
    <n v="0.5662338964158683"/>
    <n v="5"/>
    <n v="3.4057763008309414"/>
    <n v="5"/>
    <n v="3.205815353004958"/>
    <n v="5"/>
    <n v="2.8743051470630188"/>
    <n v="5"/>
    <n v="2.6643782577247901"/>
    <n v="5"/>
    <n v="2.4858927094103391"/>
    <n v="5"/>
    <n v="2.7396601233718885"/>
    <n v="2.7279741732690579"/>
    <n v="3.9949999999999997"/>
    <n v="3.9316666666666666"/>
    <n v="4.1949999999999994"/>
    <n v="3.8416666666666668"/>
    <n v="3.9809999999999999"/>
    <n v="1.3808332647059374"/>
    <n v="2.0544037189874977"/>
    <n v="0.44400000000000001"/>
    <n v="-0.61544284328092336"/>
    <n v="-0.81193071654991233"/>
    <n v="-0.59301139463259689"/>
    <n v="0.6114263970593814"/>
    <n v="1.4994640514256825"/>
    <n v="-0.49196069567922329"/>
    <n v="1.7003064872533418"/>
    <n v="0.67136020537059593"/>
    <n v="-0.39844946731196479"/>
    <n v="2.0277533925946729"/>
    <n v="0.66869446127295151"/>
    <n v="-0.40242803278445449"/>
    <n v="1.4468101201864014"/>
    <n v="1.4678102238403712"/>
    <n v="0.58197695381586545"/>
    <n v="2.4638704676435803"/>
    <n v="0.60968468725293468"/>
    <n v="1.7501289258587072"/>
    <n v="0.62181822109195695"/>
    <n v="1.5334948822867955"/>
    <n v="1.7845602124297262"/>
    <n v="1.5851287341449252"/>
    <n v="100"/>
    <n v="100"/>
    <n v="100"/>
    <n v="100"/>
    <n v="1.7485999999999999"/>
    <n v="99.42"/>
    <n v="99.855000000000004"/>
    <n v="1"/>
    <n v="5"/>
    <n v="4"/>
    <n v="7"/>
    <n v="47"/>
  </r>
  <r>
    <n v="111001100056"/>
    <s v="COLEGIO JAIME HERNANDO GARZON FORERO (IED)"/>
    <s v="ADMINISTRACIÓN"/>
    <s v="URBANA"/>
    <n v="8"/>
    <s v="KENNEDY"/>
    <n v="81"/>
    <s v="GRAN BRITALIA"/>
    <n v="8"/>
    <n v="1"/>
    <n v="1"/>
    <n v="1379"/>
    <n v="2"/>
    <x v="1"/>
    <x v="1"/>
    <n v="45.312993762993678"/>
    <n v="0.114472140762463"/>
    <n v="1379"/>
    <n v="69"/>
    <n v="5.0036258158085573E-2"/>
    <n v="-1.9468879657159075"/>
    <x v="0"/>
    <n v="0.96664080682699771"/>
    <n v="0.9726989079563183"/>
    <n v="0.97527047913446674"/>
    <n v="0.95716510903426788"/>
    <n v="0.96740858505564387"/>
    <n v="0.96855345911949686"/>
    <n v="0.97082018927444791"/>
    <n v="0.96796795284192427"/>
    <n v="2.6336851235603258"/>
    <n v="97.79673063255153"/>
    <n v="1.7813291517502712"/>
    <n v="97.642857142857139"/>
    <n v="1.6197826505844191"/>
    <n v="97.566213314244806"/>
    <n v="1.6071518449582636"/>
    <n v="96.797153024911026"/>
    <n v="1.4057656821573048"/>
    <n v="95.711222301644028"/>
    <n v="1.2569607734946719"/>
    <n v="94.790902421129857"/>
    <n v="1.0936258175141078"/>
    <n v="1.2564068799813319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8833333333333342"/>
    <n v="3.9166666666666674"/>
    <n v="4.0266666666666664"/>
    <n v="3.9633333333333325"/>
    <n v="3.9649999999999999"/>
    <n v="1.3491495439590124"/>
    <n v="1.3381071520192931"/>
    <n v="0.72799999999999998"/>
    <n v="3.4403327409641991"/>
    <n v="-0.3174542307854511"/>
    <n v="2.9510449012978337"/>
    <n v="0.6408180429527075"/>
    <n v="1.8592750513674747"/>
    <n v="-0.44500972670692751"/>
    <n v="2.036817690468697"/>
    <n v="0.69043937434706937"/>
    <n v="-0.37042710962959219"/>
    <n v="2.4668409719603495"/>
    <n v="0.70621179625225161"/>
    <n v="-0.34784009178673042"/>
    <n v="2.4840950796674077"/>
    <n v="2.436158351678591"/>
    <n v="0.5536994275703907"/>
    <n v="1.443795284361848"/>
    <n v="0.57803697110550678"/>
    <n v="0.71473645987835022"/>
    <n v="0.56451264608132701"/>
    <n v="0.85287450046706992"/>
    <n v="0.92961724506940968"/>
    <n v="1.5760370260458541"/>
    <n v="99.71"/>
    <n v="97.14"/>
    <n v="100"/>
    <n v="100"/>
    <n v="1.7485999999999999"/>
    <n v="99.42"/>
    <n v="98.99499999999999"/>
    <n v="3"/>
    <n v="1"/>
    <n v="1"/>
    <n v="1"/>
    <n v="1"/>
  </r>
  <r>
    <n v="111001098965"/>
    <s v="COLEGIO SANTA LUCIA (IED)"/>
    <s v="ADMINISTRACIÓN"/>
    <s v="URBANA"/>
    <n v="18"/>
    <s v="RAFAEL URIBE"/>
    <n v="53"/>
    <s v="MARCO FIDEL SUAREZ"/>
    <n v="18"/>
    <n v="1"/>
    <n v="1"/>
    <n v="1496"/>
    <n v="2"/>
    <x v="1"/>
    <x v="1"/>
    <n v="38.389752616555548"/>
    <n v="0.166197464976651"/>
    <n v="1496"/>
    <n v="87"/>
    <n v="5.8155080213903747E-2"/>
    <n v="-0.66710649057908111"/>
    <x v="1"/>
    <n v="0.92099792099792099"/>
    <n v="0.9490806223479491"/>
    <n v="0.94905792044661552"/>
    <n v="0.94188518781006381"/>
    <n v="0.97336213102951763"/>
    <n v="0.96320346320346317"/>
    <n v="0.95934379457917263"/>
    <n v="0.95946500059669226"/>
    <n v="2.462231282582771"/>
    <n v="91.548387096774192"/>
    <n v="0.66000086411856873"/>
    <n v="96.296296296296291"/>
    <n v="1.387225710658992"/>
    <n v="95.616781465247342"/>
    <n v="1.2572041018353974"/>
    <n v="95.802919708029194"/>
    <n v="1.2427939753184949"/>
    <n v="97.589616810877615"/>
    <n v="1.5914058744140931"/>
    <n v="97.344559585492235"/>
    <n v="1.5558376941178609"/>
    <n v="1.474036045218611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5416666666666665"/>
    <n v="3.59"/>
    <n v="3.793333333333333"/>
    <n v="3.69"/>
    <n v="3.6861666666666668"/>
    <n v="0.79699470219229307"/>
    <n v="0.98529729317120385"/>
    <n v="0.54200000000000004"/>
    <n v="0.78408535128253487"/>
    <n v="-0.61248927754249083"/>
    <n v="0.83644320620836021"/>
    <n v="0.522884108377904"/>
    <n v="0.41553395975118895"/>
    <n v="-0.64839542957153762"/>
    <n v="0.57909340733077652"/>
    <n v="0.68663943677559125"/>
    <n v="-0.37594596183408524"/>
    <n v="2.3803650414617485"/>
    <n v="0.91727846404424018"/>
    <n v="-8.6344184291196863E-2"/>
    <n v="7.4530638089012609"/>
    <n v="3.8947980380860203"/>
    <n v="0.51923973293193615"/>
    <n v="0.20070637272908623"/>
    <n v="0.49793616176191963"/>
    <n v="-1.9058562592591273"/>
    <n v="0.715318032945925"/>
    <n v="2.6439955208776427"/>
    <n v="0.79038215720690042"/>
    <n v="1.5703295869723897"/>
    <n v="92.77"/>
    <n v="88.57"/>
    <n v="96"/>
    <n v="80.650000000000006"/>
    <n v="1.3261099999999999"/>
    <n v="88.73"/>
    <n v="90.71"/>
    <n v="23"/>
    <n v="79"/>
    <n v="89"/>
    <n v="75"/>
    <n v="12"/>
  </r>
  <r>
    <n v="111001100013"/>
    <s v="COLEGIO BUENAVISTA (IED)"/>
    <s v="ADMINISTRACIÓN"/>
    <s v="URBANA"/>
    <n v="19"/>
    <s v="CIUDAD BOLIVAR"/>
    <n v="68"/>
    <s v="EL TESORO"/>
    <n v="19"/>
    <n v="1"/>
    <n v="1"/>
    <n v="1189"/>
    <n v="2"/>
    <x v="1"/>
    <x v="1"/>
    <n v="42.551139999999926"/>
    <n v="0.16210304054054001"/>
    <n v="1189"/>
    <n v="68"/>
    <n v="5.7190916736753576E-2"/>
    <n v="-1.152425967930959"/>
    <x v="2"/>
    <n v="0.91820580474934033"/>
    <n v="0.95412844036697253"/>
    <n v="0.94611307420494695"/>
    <n v="0.92575618698441797"/>
    <n v="0.92996453900709219"/>
    <n v="0.94826048171275645"/>
    <n v="0.93568840579710144"/>
    <n v="0.93723928543689539"/>
    <n v="2.0140711468185066"/>
    <n v="91.275720164609055"/>
    <n v="0.61106803217873751"/>
    <n v="86.556016597510379"/>
    <n v="-0.29496313847672506"/>
    <n v="93.708609271523187"/>
    <n v="0.91466299016381669"/>
    <n v="90.924229808492925"/>
    <n v="0.44309393855218837"/>
    <n v="93.063583815028906"/>
    <n v="0.78555302794316295"/>
    <n v="89.225589225589232"/>
    <n v="8.630428199359759E-2"/>
    <n v="0.45027270790720725"/>
    <n v="4.5"/>
    <n v="1.8179176811057871"/>
    <n v="4.5"/>
    <n v="1.6711665937103672"/>
    <n v="4.5"/>
    <n v="1.3847682483473183"/>
    <n v="4.5"/>
    <n v="1.2122921072647792"/>
    <n v="5"/>
    <n v="2.4858927094103391"/>
    <n v="5"/>
    <n v="2.7743775289790937"/>
    <n v="2.0710767541224033"/>
    <n v="4.0183333333333335"/>
    <n v="3.8699999999999997"/>
    <n v="3.9883333333333333"/>
    <n v="3.8816666666666664"/>
    <n v="3.9249999999999998"/>
    <n v="1.2699402420917005"/>
    <n v="1.6705084981070519"/>
    <n v="0.64400000000000002"/>
    <n v="2.240737145624093"/>
    <n v="-0.44005655287778339"/>
    <n v="2.0723185229640522"/>
    <n v="0.71330602789402819"/>
    <n v="2.7466691918713435"/>
    <n v="-0.33784473902022744"/>
    <n v="2.8049002186544145"/>
    <n v="0.64892500553120824"/>
    <n v="-0.43243812283594618"/>
    <n v="1.4951787731040826"/>
    <n v="0.6792708372238806"/>
    <n v="-0.38673535433519063"/>
    <n v="1.7450038060422537"/>
    <n v="1.9147670503754144"/>
    <n v="0.52730261086120189"/>
    <n v="0.49156426496745675"/>
    <n v="0.60431574504237107"/>
    <n v="1.5744776311742634"/>
    <n v="0.55651829960805899"/>
    <n v="0.75792535899129632"/>
    <n v="0.94961882184141855"/>
    <n v="1.5013454649213442"/>
    <n v="98.55"/>
    <n v="88.57"/>
    <n v="100"/>
    <n v="96.77"/>
    <n v="1.69024"/>
    <n v="97.69"/>
    <n v="95.839999999999989"/>
    <n v="10"/>
    <n v="13"/>
    <n v="9"/>
    <n v="4"/>
    <n v="5"/>
  </r>
  <r>
    <n v="111001109550"/>
    <s v="COLEGIO RODOLFO LLINAS (IED)"/>
    <s v="OFICIAL"/>
    <s v="URBANA"/>
    <n v="10"/>
    <s v="ENGATIVA"/>
    <n v="72"/>
    <s v="BOLIVIA"/>
    <n v="10"/>
    <n v="1"/>
    <n v="1"/>
    <n v="2194"/>
    <n v="4"/>
    <x v="2"/>
    <x v="0"/>
    <n v="51.153892288861499"/>
    <n v="8.0576834333179304E-2"/>
    <n v="2194"/>
    <n v="54"/>
    <n v="2.4612579762989972E-2"/>
    <n v="-3.0147488287253252"/>
    <x v="0"/>
    <n v="0.9606690777576854"/>
    <n v="0.97356215213358066"/>
    <n v="0.93595608417200371"/>
    <n v="0.94288389513108617"/>
    <n v="0.95698380566801622"/>
    <n v="0.94027640671273449"/>
    <n v="0.93164556962025313"/>
    <n v="0.94098772638472605"/>
    <n v="2.0896548475906114"/>
    <n v="91.512605042016801"/>
    <n v="0.6535794133837769"/>
    <n v="93.046075085324233"/>
    <n v="0.82589831068678365"/>
    <n v="91.902654867256643"/>
    <n v="0.5904712682111406"/>
    <n v="91.902654867256643"/>
    <n v="0.60347440371370542"/>
    <n v="91.459694989106751"/>
    <n v="0.49998321946457475"/>
    <n v="93.269803454437167"/>
    <n v="0.81830694632545797"/>
    <n v="0.65705975193341082"/>
    <n v="4.5"/>
    <n v="1.8179176811057871"/>
    <n v="4.5"/>
    <n v="1.6711665937103672"/>
    <n v="5"/>
    <n v="2.8743051470630188"/>
    <n v="5"/>
    <n v="2.6643782577247901"/>
    <n v="5"/>
    <n v="2.4858927094103391"/>
    <n v="5"/>
    <n v="2.7743775289790937"/>
    <n v="2.5849245190217607"/>
    <n v="3.9183333333333334"/>
    <n v="3.9499999999999997"/>
    <n v="3.9749999999999996"/>
    <n v="3.82"/>
    <n v="3.9023333333333334"/>
    <n v="1.2250549710335576"/>
    <n v="1.9049897450276592"/>
    <n v="0.48099999999999998"/>
    <n v="-8.7049545333495751E-2"/>
    <n v="-0.73188800887637595"/>
    <n v="-1.9322108608909885E-2"/>
    <n v="0.49454375232243841"/>
    <n v="6.8592795311706201E-2"/>
    <n v="-0.70411965393151232"/>
    <n v="0.17970173985140431"/>
    <m/>
    <m/>
    <m/>
    <n v="0.64426173585677315"/>
    <n v="-0.43965021330704335"/>
    <n v="0.73951090154069266"/>
    <n v="0.41980155100398564"/>
    <n v="0.57682186027900273"/>
    <n v="2.2779071362403873"/>
    <n v="0.61017996077674885"/>
    <n v="1.7663323849888353"/>
    <n v="0.46681023125477"/>
    <n v="-0.30754060524690841"/>
    <n v="0.83171084012127383"/>
    <n v="1.4522732463449894"/>
    <n v="99.13"/>
    <n v="94.29"/>
    <n v="97.06"/>
    <n v="98.41"/>
    <n v="1.6667000000000001"/>
    <n v="97.4"/>
    <n v="97.487499999999997"/>
    <n v="5"/>
    <n v="6"/>
    <n v="12"/>
    <n v="10"/>
    <n v="25"/>
  </r>
  <r>
    <n v="111001000612"/>
    <s v="COLEGIO FEMENINO LORENCITA VILLEGAS DE SANTOS (IED)"/>
    <s v="OFICIAL"/>
    <s v="URBANA"/>
    <n v="12"/>
    <s v="BARRIOS UNIDOS"/>
    <n v="98"/>
    <s v="LOS ALCAZARES"/>
    <n v="12"/>
    <n v="2"/>
    <n v="2"/>
    <n v="850"/>
    <n v="1"/>
    <x v="3"/>
    <x v="2"/>
    <n v="40.725965346534622"/>
    <n v="0.118237288135593"/>
    <n v="818"/>
    <n v="41"/>
    <n v="5.0122249388753058E-2"/>
    <n v="-1.4237329154165415"/>
    <x v="0"/>
    <n v="0.8677792041078306"/>
    <n v="0.84745762711864403"/>
    <n v="0.861323155216285"/>
    <n v="0.83372641509433965"/>
    <n v="0.83898305084745761"/>
    <n v="0.82709677419354843"/>
    <n v="0.84362680683311431"/>
    <n v="0.83885012355359245"/>
    <n v="3.0148477499269941E-2"/>
    <n v="89.869608826479435"/>
    <n v="0.35872716615939598"/>
    <n v="93.435448577680518"/>
    <n v="0.89314481358468467"/>
    <n v="89.541088580576314"/>
    <n v="0.16654016608831712"/>
    <n v="93.920335429769395"/>
    <n v="0.93420647589920747"/>
    <n v="93.099547511312224"/>
    <n v="0.79195630583488619"/>
    <n v="86.452353616532719"/>
    <n v="-0.41565128706824289"/>
    <n v="0.27482168871184187"/>
    <n v="4.5"/>
    <n v="1.8179176811057871"/>
    <n v="4.5"/>
    <n v="1.6711665937103672"/>
    <n v="4.5"/>
    <n v="1.3847682483473183"/>
    <n v="4.5"/>
    <n v="1.2122921072647792"/>
    <n v="5"/>
    <n v="2.4858927094103391"/>
    <n v="5"/>
    <n v="2.7743775289790937"/>
    <n v="2.0710767541224033"/>
    <n v="3.9866666666666664"/>
    <n v="3.8916666666666671"/>
    <n v="3.8699999999999997"/>
    <n v="3.688333333333333"/>
    <n v="3.8133333333333335"/>
    <n v="1.0488142743787887"/>
    <n v="1.559945514250596"/>
    <n v="0.58699999999999997"/>
    <n v="1.4267258487861625"/>
    <n v="-0.53273045915404071"/>
    <n v="1.4080977754414161"/>
    <n v="0.71660728772276971"/>
    <n v="2.7870830429485598"/>
    <n v="-0.33322730430147007"/>
    <n v="2.8379947116327013"/>
    <n v="0.65457238430261133"/>
    <n v="-0.42377310493815284"/>
    <n v="1.6309525640544307"/>
    <n v="0.67860147765570911"/>
    <n v="-0.3877212491281754"/>
    <n v="1.7262697446048314"/>
    <n v="1.8882023869289437"/>
    <n v="0.62464749596126856"/>
    <n v="4.0031550826359759"/>
    <n v="0.69269429469901167"/>
    <n v="4.4658864153810676"/>
    <n v="0.61944462341640205"/>
    <n v="1.5053035770617296"/>
    <n v="2.8930487296723806"/>
    <n v="1.4157504174768523"/>
    <n v="98.84"/>
    <n v="91.43"/>
    <n v="100"/>
    <n v="100"/>
    <n v="1.7485999999999999"/>
    <n v="99.42"/>
    <n v="97.132500000000007"/>
    <n v="6"/>
    <n v="3"/>
    <n v="3"/>
    <n v="3"/>
    <n v="7"/>
  </r>
  <r>
    <n v="111001100064"/>
    <s v="COLEGIO ARGELIA (IED)"/>
    <s v="ADMINISTRACIÓN"/>
    <s v="URBANA"/>
    <n v="7"/>
    <s v="BOSA"/>
    <n v="85"/>
    <s v="BOSA CENTRAL"/>
    <n v="7"/>
    <n v="1"/>
    <n v="1"/>
    <n v="1223"/>
    <n v="2"/>
    <x v="1"/>
    <x v="1"/>
    <n v="43.134936120789753"/>
    <n v="0.15077366255144001"/>
    <n v="1223"/>
    <n v="71"/>
    <n v="5.80539656582175E-2"/>
    <n v="-1.3220225269364136"/>
    <x v="0"/>
    <n v="0.96910856134157108"/>
    <n v="0.96908127208480566"/>
    <n v="0.96431679721496955"/>
    <n v="0.95070422535211263"/>
    <n v="0.97190517998244075"/>
    <n v="0.96785403996524766"/>
    <n v="0.96437880104257168"/>
    <n v="0.96469549982488545"/>
    <n v="2.5676992608848632"/>
    <n v="97.41935483870968"/>
    <n v="1.7136052581648185"/>
    <n v="97.338709677419359"/>
    <n v="1.567255054799249"/>
    <n v="95.502008032128515"/>
    <n v="1.236600814825876"/>
    <n v="95.326349717969379"/>
    <n v="1.164676069401011"/>
    <n v="91.552695092518093"/>
    <n v="0.51654173729351227"/>
    <n v="97.448559670781904"/>
    <n v="1.574661706698536"/>
    <n v="1.14142249923025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8083333333333336"/>
    <n v="3.85"/>
    <n v="3.8700000000000006"/>
    <n v="3.7050000000000001"/>
    <n v="3.7938333333333336"/>
    <n v="1.0101997397184745"/>
    <n v="1.168632249899024"/>
    <n v="0.64200000000000002"/>
    <n v="2.2121753457350426"/>
    <n v="-0.44316697529217586"/>
    <n v="2.0500252239739325"/>
    <n v="0.75557739428561632"/>
    <n v="3.2641530600924433"/>
    <n v="-0.28027306137032576"/>
    <n v="3.2175331193412275"/>
    <n v="0.656274941812374"/>
    <n v="-0.42117545922729843"/>
    <n v="1.671655562001894"/>
    <n v="0.67045742548060627"/>
    <n v="-0.39979507494962252"/>
    <n v="1.4968418215310766"/>
    <n v="1.9487425434786374"/>
    <n v="0.54432986401416195"/>
    <n v="1.1058003982844493"/>
    <n v="0.58185523221634328"/>
    <n v="0.83965538827398423"/>
    <n v="0.53641176530923096"/>
    <n v="0.5191193257388379"/>
    <n v="0.73261635900850408"/>
    <n v="1.383126207774795"/>
    <n v="98.27"/>
    <n v="100"/>
    <n v="96.55"/>
    <n v="95.16"/>
    <n v="1.5987"/>
    <n v="95.95"/>
    <n v="98.122500000000002"/>
    <n v="4"/>
    <n v="4"/>
    <n v="2"/>
    <n v="2"/>
    <n v="4"/>
  </r>
  <r>
    <n v="111001100072"/>
    <s v="COLEGIO SANTIAGO DE LAS ATALAYAS (IED)"/>
    <s v="ADMINISTRACIÓN"/>
    <s v="URBANA"/>
    <n v="7"/>
    <s v="BOSA"/>
    <n v="84"/>
    <s v="BOSA OCCIDENTAL"/>
    <n v="7"/>
    <n v="1"/>
    <n v="1"/>
    <n v="1376"/>
    <n v="2"/>
    <x v="1"/>
    <x v="1"/>
    <n v="42.387867513611518"/>
    <n v="0.164366812227074"/>
    <n v="1376"/>
    <n v="144"/>
    <n v="0.10465116279069768"/>
    <n v="-0.89762323027567348"/>
    <x v="2"/>
    <n v="0.95293209876543206"/>
    <n v="0.94648318042813451"/>
    <n v="0.94292237442922378"/>
    <n v="0.92117465224111283"/>
    <n v="0.97341673182173571"/>
    <n v="0.96448303078137332"/>
    <n v="0.96276183087664857"/>
    <n v="0.95710108860177434"/>
    <n v="2.4145652744043926"/>
    <n v="95.701357466063357"/>
    <n v="1.4052932966033767"/>
    <n v="95.749279538904901"/>
    <n v="1.2927535273099995"/>
    <n v="95.794725588025671"/>
    <n v="1.289147328883975"/>
    <n v="92.471590909090907"/>
    <n v="0.69673267241731451"/>
    <n v="93.276716206652509"/>
    <n v="0.82350090517308372"/>
    <n v="96.804647785039947"/>
    <n v="1.4581136730667132"/>
    <n v="1.0985570081504707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616666666666671"/>
    <n v="3.8483333333333332"/>
    <n v="3.7633333333333336"/>
    <n v="3.8883333333333336"/>
    <n v="3.8201666666666672"/>
    <n v="1.0623458634477887"/>
    <n v="1.194705311763681"/>
    <n v="0.65200000000000002"/>
    <n v="2.3549843451802936"/>
    <n v="-0.42771071705548408"/>
    <n v="2.1608047067042131"/>
    <n v="0.77199345333318081"/>
    <n v="3.4651176009162321"/>
    <n v="-0.25877920913168428"/>
    <n v="3.3715857882611431"/>
    <n v="0.68399518013740668"/>
    <n v="-0.37980440796715265"/>
    <n v="2.319906325179387"/>
    <n v="0.6655870900150076"/>
    <n v="-0.40708578567434966"/>
    <n v="1.3583030812807044"/>
    <n v="2.1296907583887479"/>
    <n v="0.53559980990152678"/>
    <n v="0.79087498820085422"/>
    <n v="0.61719884089675758"/>
    <n v="1.9959633498907678"/>
    <n v="0.47249313521191799"/>
    <n v="-0.24004454992521562"/>
    <n v="0.63694172764479329"/>
    <n v="1.3823220019553908"/>
    <n v="99.42"/>
    <n v="100"/>
    <n v="100"/>
    <n v="98.39"/>
    <n v="1.7194199999999999"/>
    <n v="98.55"/>
    <n v="99.347499999999997"/>
    <n v="2"/>
    <n v="2"/>
    <n v="5"/>
    <n v="6"/>
    <n v="10"/>
  </r>
  <r>
    <n v="111001065056"/>
    <s v="COLEGIO LUIS CARLOS GALAN SARMIENTO (IED)"/>
    <s v="OFICIAL"/>
    <s v="URBANA"/>
    <n v="16"/>
    <s v="PUENTE ARANDA"/>
    <n v="40"/>
    <s v="CIUDAD MONTES"/>
    <n v="16"/>
    <n v="2"/>
    <n v="2"/>
    <n v="1541"/>
    <n v="3"/>
    <x v="4"/>
    <x v="3"/>
    <n v="45.689131034482621"/>
    <n v="0.115080489375402"/>
    <n v="1541"/>
    <n v="68"/>
    <n v="4.4127190136275148E-2"/>
    <n v="-2.0075060279420698"/>
    <x v="0"/>
    <n v="0.91977077363896853"/>
    <n v="0.93383873190902822"/>
    <n v="0.93170731707317078"/>
    <n v="0.91489361702127658"/>
    <n v="0.91889934829833453"/>
    <n v="0.89970501474926257"/>
    <n v="0.90929368029739777"/>
    <n v="0.91189900169671056"/>
    <n v="1.5031087359509139"/>
    <n v="94.359949302915084"/>
    <n v="1.1645640681309681"/>
    <n v="93.27176781002639"/>
    <n v="0.86487643005971582"/>
    <n v="92.485168094924191"/>
    <n v="0.69503978106595432"/>
    <n v="93.713163064833012"/>
    <n v="0.90024741080832393"/>
    <n v="95.967233774417139"/>
    <n v="1.302543201694522"/>
    <n v="96.477495107632095"/>
    <n v="1.3988990474423757"/>
    <n v="1.199876039753567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8416666666666663"/>
    <n v="4.0233333333333334"/>
    <n v="4.1183333333333332"/>
    <n v="3.7699999999999996"/>
    <n v="3.9323333333333332"/>
    <n v="1.2844619474340413"/>
    <n v="1.3057633537568074"/>
    <n v="0.60799999999999998"/>
    <n v="1.7266247476211893"/>
    <n v="-0.49758039701597007"/>
    <n v="1.6600284589200935"/>
    <n v="0.67436608727760694"/>
    <n v="2.269968464674232"/>
    <n v="-0.393982159327536"/>
    <n v="2.4025470560569531"/>
    <n v="0.65743285988821065"/>
    <n v="-0.41941263438269411"/>
    <n v="1.6992775951882699"/>
    <n v="0.65054462189195672"/>
    <n v="-0.42994538708402996"/>
    <n v="0.92392288139405176"/>
    <n v="1.5258646882175018"/>
    <n v="0.53889080391264388"/>
    <n v="0.9095933403624612"/>
    <n v="0.6008640127153102"/>
    <n v="1.4615501254619714"/>
    <n v="0.61414758127306601"/>
    <n v="1.4423904164234531"/>
    <n v="1.3415789139228103"/>
    <n v="1.3491852241090028"/>
    <n v="97.69"/>
    <n v="82.86"/>
    <n v="100"/>
    <n v="100"/>
    <n v="1.7485999999999999"/>
    <n v="99.42"/>
    <n v="94.415000000000006"/>
    <n v="13"/>
    <n v="11"/>
    <n v="10"/>
    <n v="14"/>
    <n v="3"/>
  </r>
  <r>
    <n v="111001026069"/>
    <s v="COLEGIO TECNICO MENORAH (IED)"/>
    <s v="OFICIAL"/>
    <s v="URBANA"/>
    <n v="14"/>
    <s v="LOS MARTIRES"/>
    <n v="37"/>
    <s v="SANTA ISABEL"/>
    <n v="14"/>
    <n v="1"/>
    <n v="1"/>
    <n v="1854"/>
    <n v="3"/>
    <x v="5"/>
    <x v="2"/>
    <n v="42.95213305174218"/>
    <n v="9.9709748083241803E-2"/>
    <n v="1794"/>
    <n v="73"/>
    <n v="4.0691192865105912E-2"/>
    <n v="-1.8848585364444905"/>
    <x v="0"/>
    <n v="0.95254431103487702"/>
    <n v="0.93855421686746987"/>
    <n v="0.91137649277184163"/>
    <n v="0.90044958253050733"/>
    <n v="0.91968599033816423"/>
    <n v="0.91917973462002411"/>
    <n v="0.92108433734939754"/>
    <n v="0.91626251958421845"/>
    <n v="1.5910948706968793"/>
    <n v="95.684210526315795"/>
    <n v="1.4022161052685591"/>
    <n v="95.476317189994674"/>
    <n v="1.2456117373644899"/>
    <n v="97.016574585635368"/>
    <n v="1.5084847216583588"/>
    <n v="95.265588914549653"/>
    <n v="1.1547163429725444"/>
    <n v="96.031268791340949"/>
    <n v="1.3139445327739014"/>
    <n v="97.59507829977629"/>
    <n v="1.6011815745218325"/>
    <n v="1.416447730401248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956666666666667"/>
    <n v="3.9016666666666668"/>
    <n v="3.918333333333333"/>
    <n v="3.7533333333333339"/>
    <n v="3.8528333333333333"/>
    <n v="1.1270334599727589"/>
    <n v="1.2270491100261662"/>
    <n v="0.55300000000000005"/>
    <n v="0.94117525067231089"/>
    <n v="-0.5923972774598022"/>
    <n v="0.98044839440411635"/>
    <n v="0.55836773507037663"/>
    <n v="0.84992267170416302"/>
    <n v="-0.58273751023778841"/>
    <n v="1.0496827459374827"/>
    <n v="0.59783986304305681"/>
    <n v="-0.51443234844641128"/>
    <n v="0.21039587034677329"/>
    <n v="0.647468045720615"/>
    <n v="-0.43468583686463974"/>
    <n v="0.83384442874080789"/>
    <n v="0.70463792122826341"/>
    <n v="0.59197432998762012"/>
    <n v="2.8245128817716925"/>
    <n v="0.63382225099128187"/>
    <n v="2.5398178729341661"/>
    <n v="0.594623718588283"/>
    <n v="1.2105047949521046"/>
    <n v="1.9321003357106403"/>
    <n v="1.319059662267712"/>
    <n v="97.98"/>
    <n v="85.71"/>
    <n v="100"/>
    <n v="97.06"/>
    <n v="1.69539"/>
    <n v="97.98"/>
    <n v="94.912499999999994"/>
    <n v="12"/>
    <n v="8"/>
    <n v="6"/>
    <n v="5"/>
    <n v="13"/>
  </r>
  <r>
    <n v="111001098884"/>
    <s v="COLEGIO LOS NARANJOS (IED)"/>
    <s v="ADMINISTRACIÓN"/>
    <s v="URBANA"/>
    <n v="7"/>
    <s v="BOSA"/>
    <n v="85"/>
    <s v="BOSA CENTRAL"/>
    <n v="7"/>
    <n v="1"/>
    <n v="1"/>
    <n v="1445"/>
    <n v="2"/>
    <x v="1"/>
    <x v="1"/>
    <n v="43.412708333333192"/>
    <n v="0.13793288590604"/>
    <n v="1445"/>
    <n v="73"/>
    <n v="5.0519031141868509E-2"/>
    <n v="-1.5121995927861023"/>
    <x v="0"/>
    <n v="0.98336798336798337"/>
    <n v="0.97600564573041637"/>
    <n v="0.95636875439831104"/>
    <n v="0.96706377014716183"/>
    <n v="0.97058823529411764"/>
    <n v="0.96189791516894319"/>
    <n v="0.96379726468222049"/>
    <n v="0.96442774621763094"/>
    <n v="2.5623002673264645"/>
    <n v="94.228274967574578"/>
    <n v="1.1409337801791319"/>
    <n v="96.782496782496779"/>
    <n v="1.4711946583302558"/>
    <n v="97.935483870967744"/>
    <n v="1.67344059364849"/>
    <n v="95.320512820512832"/>
    <n v="1.1637193028905908"/>
    <n v="97.060744611365124"/>
    <n v="1.4972410356275909"/>
    <n v="96.921017402945111"/>
    <n v="1.4791765707110169"/>
    <n v="1.4409308589156513"/>
    <n v="4"/>
    <n v="0.23005906138063265"/>
    <m/>
    <m/>
    <s v=" "/>
    <m/>
    <m/>
    <m/>
    <n v="4.5"/>
    <n v="1.1339867716628336"/>
    <n v="4.5"/>
    <n v="1.4209258302925829"/>
    <n v="1.3061502068406832"/>
    <n v="3.6516666666666668"/>
    <n v="3.78"/>
    <n v="3.7249999999999996"/>
    <n v="3.4466666666666668"/>
    <n v="3.6173333333333333"/>
    <n v="0.66068869522896023"/>
    <n v="0.98341945103482176"/>
    <n v="0.72499999999999998"/>
    <n v="3.3974900411306237"/>
    <n v="-0.32158362412746233"/>
    <n v="2.9214483423239472"/>
    <n v="0.70669493701213193"/>
    <n v="2.6657365612335573"/>
    <n v="-0.34715619557852845"/>
    <n v="2.7381623106046296"/>
    <n v="0.67028072335608435"/>
    <n v="-0.40005866426525188"/>
    <n v="2.0025385836570968"/>
    <n v="0.64330697971502016"/>
    <n v="-0.44113325076391396"/>
    <n v="0.71133009053661045"/>
    <n v="1.7250709076650939"/>
    <n v="0.52739144316965703"/>
    <n v="0.49476877559338928"/>
    <n v="0.57894467715069575"/>
    <n v="0.7444331367613003"/>
    <n v="0.488741198312166"/>
    <n v="-4.7065718300710609E-2"/>
    <n v="0.29875083699671262"/>
    <n v="1.2450913343804011"/>
    <n v="97.4"/>
    <n v="80"/>
    <n v="93.1"/>
    <n v="93.55"/>
    <n v="1.5071699999999999"/>
    <n v="93.35"/>
    <n v="92.037499999999994"/>
    <n v="17"/>
    <n v="38"/>
    <n v="35"/>
    <n v="40"/>
    <n v="41"/>
  </r>
  <r>
    <n v="111001017795"/>
    <s v="COLEGIO MAGDALENA ORTEGA DE NARIÑO (IED)"/>
    <s v="OFICIAL"/>
    <s v="URBANA"/>
    <n v="10"/>
    <s v="ENGATIVA"/>
    <n v="26"/>
    <s v="LAS FERIAS"/>
    <n v="10"/>
    <n v="1"/>
    <n v="1"/>
    <n v="2122"/>
    <n v="4"/>
    <x v="2"/>
    <x v="0"/>
    <n v="43.142431842966054"/>
    <n v="0.120189814814814"/>
    <n v="1864"/>
    <n v="101"/>
    <n v="5.4184549356223174E-2"/>
    <n v="-1.6419012878880108"/>
    <x v="0"/>
    <n v="0.90866141732283467"/>
    <n v="0.87817258883248728"/>
    <n v="0.84845192829983707"/>
    <n v="0.85690423162583518"/>
    <n v="0.85159817351598177"/>
    <n v="0.82835820895522383"/>
    <n v="0.86425607587433317"/>
    <n v="0.85006683727816124"/>
    <n v="0.25632270449217887"/>
    <n v="86.013667425968109"/>
    <n v="-0.33326042112451071"/>
    <n v="93.374642516682556"/>
    <n v="0.88264334125187405"/>
    <n v="84.82789855072464"/>
    <n v="-0.6795372254881108"/>
    <n v="93.916913946587528"/>
    <n v="0.93364563676356271"/>
    <n v="87.994071146245062"/>
    <n v="-0.1170654943051137"/>
    <n v="92.559366754617415"/>
    <n v="0.68971792317290959"/>
    <n v="0.35954292578153119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9899999999999998"/>
    <n v="3.9466666666666668"/>
    <n v="4.0349999999999993"/>
    <n v="3.6483333333333334"/>
    <n v="3.8581666666666665"/>
    <n v="1.1375947002217337"/>
    <n v="1.2323297301506537"/>
    <n v="0.58899999999999997"/>
    <n v="1.4552876486752127"/>
    <n v="-0.52932909533055039"/>
    <n v="1.4324763358389938"/>
    <n v="0.61533355219082142"/>
    <n v="1.5472952412771621"/>
    <n v="-0.48559079691445495"/>
    <n v="1.7459613979955895"/>
    <m/>
    <m/>
    <m/>
    <n v="0.68595960976866555"/>
    <n v="-0.37693653087786538"/>
    <n v="1.9312019297875131"/>
    <n v="1.775884651460232"/>
    <n v="0.58711475304467098"/>
    <n v="2.649209929253213"/>
    <n v="0.65851878156565669"/>
    <n v="3.3477940811838547"/>
    <n v="0.66445661302251102"/>
    <n v="2.0399126015151539"/>
    <n v="2.5541365109633762"/>
    <n v="1.2344007141624918"/>
    <n v="96.82"/>
    <n v="77.14"/>
    <n v="94.12"/>
    <n v="96.83"/>
    <n v="1.5847899999999999"/>
    <n v="95.38"/>
    <n v="91.539999999999992"/>
    <n v="18"/>
    <n v="16"/>
    <n v="15"/>
    <n v="25"/>
    <n v="15"/>
  </r>
  <r>
    <n v="111001098892"/>
    <s v="COLEGIO BELLAVISTA (IED)"/>
    <s v="ADMINISTRACIÓN"/>
    <s v="URBANA"/>
    <n v="8"/>
    <s v="KENNEDY"/>
    <n v="82"/>
    <s v="PATIO BONITO"/>
    <n v="8"/>
    <n v="1"/>
    <n v="1"/>
    <n v="1513"/>
    <n v="3"/>
    <x v="5"/>
    <x v="2"/>
    <n v="41.515889792231199"/>
    <n v="0.17329787234042501"/>
    <n v="1513"/>
    <n v="147"/>
    <n v="9.7157964309319236E-2"/>
    <n v="-0.75122492776633698"/>
    <x v="1"/>
    <n v="0.95824777549623541"/>
    <n v="0.95345557122708036"/>
    <n v="0.949438202247191"/>
    <n v="0.96720167480809494"/>
    <n v="0.94774516821760912"/>
    <n v="0.96164772727272729"/>
    <n v="0.95664534470504625"/>
    <n v="0.95697864031915092"/>
    <n v="2.4120962227419347"/>
    <n v="93.621134020618555"/>
    <n v="1.031976211744702"/>
    <n v="94.068343004513224"/>
    <n v="1.0024484455564466"/>
    <n v="93.596377749029756"/>
    <n v="0.89451600835267131"/>
    <n v="95.179948586118257"/>
    <n v="1.1406784403377048"/>
    <n v="96.776273372018053"/>
    <n v="1.4465913920705928"/>
    <n v="95.952222959522231"/>
    <n v="1.3038248030630735"/>
    <n v="1.2730946277492154"/>
    <n v="4"/>
    <n v="0.23005906138063265"/>
    <m/>
    <m/>
    <s v=" "/>
    <m/>
    <n v="4.5"/>
    <n v="1.2122921072647792"/>
    <n v="4.5"/>
    <n v="1.1339867716628336"/>
    <n v="4.5"/>
    <n v="1.4209258302925829"/>
    <n v="1.2931173680980974"/>
    <n v="3.4466666666666668"/>
    <n v="3.4449999999999998"/>
    <n v="3.7866666666666666"/>
    <n v="3.5016666666666665"/>
    <n v="3.5703333333333331"/>
    <n v="0.56761776553486842"/>
    <n v="0.93036756681648292"/>
    <n v="0.59"/>
    <n v="1.4695685486197378"/>
    <n v="-0.52763274208237199"/>
    <n v="1.4446345912513503"/>
    <n v="0.5954134911117035"/>
    <n v="1.3034348898768855"/>
    <n v="-0.5184991717527303"/>
    <n v="1.5100975371405692"/>
    <n v="0.60715120992414195"/>
    <n v="-0.49897740869150553"/>
    <n v="0.45256222062830892"/>
    <n v="0.68925447007648832"/>
    <n v="-0.37214474367816824"/>
    <n v="2.0222559006908432"/>
    <n v="1.391153993018079"/>
    <n v="0.54144930087923127"/>
    <n v="1.0018878091028109"/>
    <n v="0.61725575923584797"/>
    <n v="1.9978255006758598"/>
    <n v="0.53809130937142702"/>
    <n v="0.53906733115860528"/>
    <n v="1.0692588776026228"/>
    <n v="1.2333842485472231"/>
    <n v="95.95"/>
    <n v="97.14"/>
    <n v="97.67"/>
    <n v="94.12"/>
    <n v="1.60012"/>
    <n v="96.24"/>
    <n v="96.32"/>
    <n v="8"/>
    <n v="25"/>
    <n v="18"/>
    <n v="33"/>
    <n v="29"/>
  </r>
  <r>
    <n v="111001100021"/>
    <s v="COLEGIO GIMNASIO SABIO CALDAS (IED)"/>
    <s v="ADMINISTRACIÓN"/>
    <s v="URBANA"/>
    <n v="19"/>
    <s v="CIUDAD BOLIVAR"/>
    <n v="70"/>
    <s v="JERUSALEN"/>
    <n v="19"/>
    <n v="1"/>
    <n v="1"/>
    <n v="1023"/>
    <n v="2"/>
    <x v="1"/>
    <x v="1"/>
    <n v="41.107125984251844"/>
    <n v="0.17465618860510801"/>
    <n v="1023"/>
    <n v="102"/>
    <n v="9.9706744868035185E-2"/>
    <n v="-0.68299875030678914"/>
    <x v="1"/>
    <n v="0.95729166666666665"/>
    <n v="0.92812499999999998"/>
    <n v="0.92776057791537669"/>
    <n v="0.96269430051813476"/>
    <n v="0.94255319148936167"/>
    <n v="0.95487932843651624"/>
    <n v="0.94438614900314799"/>
    <n v="0.94772651797720375"/>
    <n v="2.2255360884532109"/>
    <n v="92.774566473988443"/>
    <n v="0.88005112440085809"/>
    <n v="88.110599078341011"/>
    <n v="-2.6479953682658885E-2"/>
    <n v="85.064935064935071"/>
    <n v="-0.63698616466066493"/>
    <n v="85.064935064935071"/>
    <n v="-0.51734386715733749"/>
    <n v="95.486935866983373"/>
    <n v="1.2170269369623528"/>
    <n v="93.566176470588232"/>
    <n v="0.87195045410779681"/>
    <n v="0.54672087283429049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605"/>
    <n v="3.6850000000000001"/>
    <n v="3.7100000000000004"/>
    <n v="3.7550000000000003"/>
    <n v="3.7125000000000004"/>
    <n v="0.84914082592160722"/>
    <n v="1.0113703550358608"/>
    <n v="0.64500000000000002"/>
    <n v="2.255018045568618"/>
    <n v="-0.43850496218636453"/>
    <n v="2.0834392231731402"/>
    <n v="0.66364206872766518"/>
    <n v="2.1386855874970463"/>
    <n v="-0.41001232796805648"/>
    <n v="2.2876541911163035"/>
    <n v="0.65901915162299352"/>
    <n v="-0.41700268325852197"/>
    <n v="1.7370395714465339"/>
    <n v="0.66641303019267617"/>
    <n v="-0.40584563521040534"/>
    <n v="1.3818685318221797"/>
    <n v="1.7397340447034071"/>
    <n v="0.53888249287155532"/>
    <n v="0.90929353030524196"/>
    <n v="0.62969743345227858"/>
    <n v="2.4048695884029065"/>
    <n v="0.56031721089378395"/>
    <n v="0.80304516538552173"/>
    <n v="1.3048421652746813"/>
    <n v="1.2327893239261292"/>
    <n v="97.11"/>
    <n v="100"/>
    <n v="97.22"/>
    <n v="91.94"/>
    <n v="1.55247"/>
    <n v="94.22"/>
    <n v="97.11"/>
    <n v="7"/>
    <n v="9"/>
    <n v="11"/>
    <n v="13"/>
    <n v="36"/>
  </r>
  <r>
    <n v="111001100081"/>
    <s v="COLEGIO MIRAVALLE (IED)"/>
    <s v="ADMINISTRACIÓN"/>
    <s v="URBANA"/>
    <n v="5"/>
    <s v="USME"/>
    <n v="57"/>
    <s v="GRAN YOMASA"/>
    <n v="5"/>
    <n v="1"/>
    <n v="1"/>
    <n v="1214"/>
    <n v="2"/>
    <x v="1"/>
    <x v="1"/>
    <n v="46.021320754716925"/>
    <n v="0.126412593206296"/>
    <n v="1214"/>
    <n v="37"/>
    <n v="3.0477759472817133E-2"/>
    <n v="-1.9928375912938616"/>
    <x v="0"/>
    <n v="0.94395017793594305"/>
    <n v="0.96457041629760853"/>
    <n v="0.95873573309920979"/>
    <n v="0.95686619718309862"/>
    <n v="0.96378091872791516"/>
    <n v="0.96533795493934138"/>
    <n v="0.96270598438855159"/>
    <n v="0.96230597068436952"/>
    <n v="2.5195167076429601"/>
    <n v="96.302250803858527"/>
    <n v="1.5131296685411644"/>
    <n v="97.335423197492162"/>
    <n v="1.566687465360608"/>
    <n v="95.655671761866458"/>
    <n v="1.2641854033557545"/>
    <n v="94.382022471910105"/>
    <n v="1.0098848141780039"/>
    <n v="96.200485044462411"/>
    <n v="1.3440732126514341"/>
    <n v="92.122719734660024"/>
    <n v="0.61068482455478112"/>
    <n v="0.9758913967885188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7650000000000001"/>
    <n v="3.7116666666666664"/>
    <n v="3.9333333333333336"/>
    <n v="3.7166666666666663"/>
    <n v="3.7854999999999999"/>
    <n v="0.99369780182945044"/>
    <n v="1.160381280954512"/>
    <n v="0.59799999999999998"/>
    <n v="1.5838157481759385"/>
    <n v="-0.51416452503150534"/>
    <n v="1.5411652065753279"/>
    <n v="0.69318313132086706"/>
    <n v="2.5003257389053957"/>
    <n v="-0.36646105594216"/>
    <n v="2.5997987809253313"/>
    <n v="0.62953456463364454"/>
    <n v="-0.4627745189294421"/>
    <n v="1.0198320917736032"/>
    <n v="0.65039640681495192"/>
    <n v="-0.43017324534105394"/>
    <n v="0.91959309832136937"/>
    <n v="1.3478631437032278"/>
    <n v="0.53369869522982183"/>
    <n v="0.72229473544662459"/>
    <n v="0.53442262470040247"/>
    <n v="-0.71215846884694389"/>
    <n v="0.52958898431966195"/>
    <n v="0.43808490977963266"/>
    <n v="0.14985386132505807"/>
    <n v="1.2043312791597265"/>
    <n v="96.53"/>
    <n v="74.290000000000006"/>
    <n v="100"/>
    <n v="90.32"/>
    <n v="1.57352"/>
    <n v="94.8"/>
    <n v="90.537500000000009"/>
    <n v="25"/>
    <n v="19"/>
    <n v="17"/>
    <n v="20"/>
    <n v="2"/>
  </r>
  <r>
    <n v="111001098949"/>
    <s v="COLEGIO BILBAO (IED)"/>
    <s v="ADMINISTRACIÓN"/>
    <s v="URBANA"/>
    <n v="11"/>
    <s v="SUBA"/>
    <n v="71"/>
    <s v="TIBABUYES"/>
    <n v="11"/>
    <n v="1"/>
    <n v="1"/>
    <n v="1213"/>
    <n v="2"/>
    <x v="1"/>
    <x v="1"/>
    <n v="45.519509918319685"/>
    <n v="0.117720891824938"/>
    <n v="1213"/>
    <n v="73"/>
    <n v="6.0181368507831824E-2"/>
    <n v="-1.8907209850376874"/>
    <x v="0"/>
    <n v="0.97569444444444442"/>
    <n v="0.97299651567944256"/>
    <n v="0.93683274021352314"/>
    <n v="0.95335820895522383"/>
    <n v="0.94418604651162785"/>
    <n v="0.97290209790209792"/>
    <n v="0.96663740122914843"/>
    <n v="0.9587409595112304"/>
    <n v="2.4476316915762939"/>
    <n v="91.124260355029591"/>
    <n v="0.58388704125717561"/>
    <n v="97.891321978913211"/>
    <n v="1.6626936130558516"/>
    <n v="98.470209339774556"/>
    <n v="1.7694305976568341"/>
    <n v="98.470209339774556"/>
    <n v="1.6800079939376948"/>
    <n v="98.943948009748169"/>
    <n v="1.8325423514736399"/>
    <n v="94.024896265560159"/>
    <n v="0.95497872439724407"/>
    <n v="1.444698853754212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533333333333329"/>
    <n v="3.5216666666666665"/>
    <n v="3.7249999999999996"/>
    <n v="3.4633333333333329"/>
    <n v="3.5724999999999998"/>
    <n v="0.57190826938601447"/>
    <n v="0.949486514732794"/>
    <n v="0.58399999999999996"/>
    <n v="1.3838831489525871"/>
    <n v="-0.53785429615391001"/>
    <n v="1.3713737505352896"/>
    <n v="0.5100043242139527"/>
    <n v="0.25786031207982546"/>
    <n v="-0.67333607444882315"/>
    <n v="0.4003365765276774"/>
    <n v="0.5975184877006694"/>
    <n v="-0.51497005389671513"/>
    <n v="0.20197046277536948"/>
    <n v="0.64391237765943865"/>
    <n v="-0.44019262166975481"/>
    <n v="0.72920400909789507"/>
    <n v="0.5694774328308333"/>
    <n v="0.53019980939440292"/>
    <n v="0.59607695462437293"/>
    <n v="0.5917896553598605"/>
    <n v="1.1646717916296685"/>
    <n v="0.46815712846674501"/>
    <n v="-0.29154345846814728"/>
    <n v="0.32284519917970145"/>
    <n v="1.072824904534027"/>
    <n v="94.8"/>
    <n v="65.709999999999994"/>
    <n v="100"/>
    <n v="87.1"/>
    <n v="1.5151600000000001"/>
    <n v="93.64"/>
    <n v="87.237499999999997"/>
    <n v="31"/>
    <n v="48"/>
    <n v="42"/>
    <n v="37"/>
    <n v="16"/>
  </r>
  <r>
    <n v="111001006122"/>
    <s v="COLEGIO LA MERCED (IED)"/>
    <s v="OFICIAL"/>
    <s v="URBANA"/>
    <n v="16"/>
    <s v="PUENTE ARANDA"/>
    <n v="108"/>
    <s v="ZONA INDUSTRIAL"/>
    <n v="16"/>
    <n v="1"/>
    <n v="1"/>
    <n v="3608"/>
    <n v="6"/>
    <x v="6"/>
    <x v="3"/>
    <n v="47.626004728132401"/>
    <n v="9.78538934974576E-2"/>
    <n v="3346"/>
    <n v="122"/>
    <n v="3.646144650328751E-2"/>
    <n v="-2.4171722092693688"/>
    <x v="0"/>
    <n v="0.9438202247191011"/>
    <n v="0.90643753409710859"/>
    <n v="0.89237929028504948"/>
    <n v="0.91279237655212242"/>
    <n v="0.91252803588593401"/>
    <n v="0.90327712376710145"/>
    <n v="0.86903962390866352"/>
    <n v="0.89519356080288448"/>
    <n v="1.1662596129799969"/>
    <n v="92.865838811784755"/>
    <n v="0.89643086627376523"/>
    <n v="92.597087378640779"/>
    <n v="0.74835617258205678"/>
    <n v="90.682926829268297"/>
    <n v="0.37151461459064328"/>
    <n v="88.785046728971963"/>
    <n v="9.2445542656933805E-2"/>
    <n v="91.593647316538878"/>
    <n v="0.52383321447159159"/>
    <n v="95.192034139402566"/>
    <n v="1.1662306475028705"/>
    <n v="0.67928279333307673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9966666666666666"/>
    <n v="3.9616666666666664"/>
    <n v="3.8666666666666667"/>
    <n v="3.7349999999999999"/>
    <n v="3.8460000000000001"/>
    <n v="1.1135018709037601"/>
    <n v="1.2202833154916668"/>
    <n v="0.54100000000000004"/>
    <n v="0.76980445133800979"/>
    <n v="-0.61433600013565548"/>
    <n v="0.82320721011640507"/>
    <n v="0.44722208641841193"/>
    <n v="-0.51071657680159332"/>
    <n v="-0.80469997012643257"/>
    <n v="-0.54118653920637416"/>
    <n v="0.56019842132580999"/>
    <n v="-0.57946423421470517"/>
    <n v="-0.80860094738165067"/>
    <n v="0.67500093637451053"/>
    <n v="-0.39304120088907235"/>
    <n v="1.6251795432548122"/>
    <n v="0.38157494625779537"/>
    <n v="0.5808308805422987"/>
    <n v="2.4225273567066754"/>
    <n v="0.63911184555660516"/>
    <n v="2.712873215553937"/>
    <n v="0.49844582292370698"/>
    <n v="6.8196458325191819E-2"/>
    <n v="1.3324656651701121"/>
    <n v="1.0550895349634561"/>
    <n v="95.38"/>
    <n v="68.569999999999993"/>
    <n v="93.33"/>
    <n v="98.78"/>
    <n v="1.60598"/>
    <n v="96.53"/>
    <n v="88.964999999999989"/>
    <n v="27"/>
    <n v="17"/>
    <n v="21"/>
    <n v="9"/>
    <n v="11"/>
  </r>
  <r>
    <n v="111001011819"/>
    <s v="COLEGIO LICEO FEMENINO MERCEDES NARIÑO (IED)"/>
    <s v="OFICIAL"/>
    <s v="URBANA"/>
    <n v="18"/>
    <s v="RAFAEL URIBE"/>
    <n v="36"/>
    <s v="SAN JOSE"/>
    <n v="18"/>
    <n v="1"/>
    <n v="1"/>
    <n v="5202"/>
    <n v="6"/>
    <x v="6"/>
    <x v="3"/>
    <n v="41.051677671068497"/>
    <n v="0.13873923401136201"/>
    <n v="4685"/>
    <n v="225"/>
    <n v="4.8025613660618999E-2"/>
    <n v="-1.2655856480376639"/>
    <x v="0"/>
    <n v="0.91695435366321443"/>
    <n v="0.90616113744075832"/>
    <n v="0.86907403671575545"/>
    <n v="0.87694272940174578"/>
    <n v="0.88824961274618275"/>
    <n v="0.87074517019319231"/>
    <n v="0.85541022592152205"/>
    <n v="0.87040809595582858"/>
    <n v="0.66648459062528331"/>
    <n v="88.225078152136163"/>
    <n v="6.3599544820993267E-2"/>
    <n v="91.946191474493361"/>
    <n v="0.6359436068483052"/>
    <n v="89.622478882951214"/>
    <n v="0.18115075770393643"/>
    <n v="91.369264384559358"/>
    <n v="0.51604265514850922"/>
    <n v="91.417624521072796"/>
    <n v="0.4924926407505833"/>
    <n v="93.045037863690709"/>
    <n v="0.77762438057438488"/>
    <n v="0.58012115125502439"/>
    <n v="4.5"/>
    <n v="1.8179176811057871"/>
    <n v="4.5"/>
    <n v="1.6711665937103672"/>
    <n v="4.5"/>
    <n v="1.3847682483473183"/>
    <m/>
    <m/>
    <m/>
    <m/>
    <m/>
    <m/>
    <n v="1.4993275864925377"/>
    <n v="3.77"/>
    <n v="3.8183333333333334"/>
    <n v="3.7100000000000004"/>
    <n v="3.563333333333333"/>
    <n v="3.6790000000000003"/>
    <n v="0.78280303560773334"/>
    <n v="1.1410653110501356"/>
    <n v="0.54"/>
    <n v="0.7555235513934847"/>
    <n v="-0.61618613942381695"/>
    <n v="0.80994672558108927"/>
    <n v="0.46890001111861995"/>
    <n v="-0.24533655040382554"/>
    <n v="-0.75736572917446199"/>
    <n v="-0.20192831462251026"/>
    <n v="0.61157232747501211"/>
    <n v="-0.4917220520675894"/>
    <n v="0.56624776463355297"/>
    <n v="0.68193143619129859"/>
    <n v="-0.38282615963634403"/>
    <n v="1.8192866749448473"/>
    <n v="0.93819800900161177"/>
    <n v="0.56512694542374797"/>
    <n v="1.8560282098138805"/>
    <n v="0.62789236640460733"/>
    <n v="2.3458146849450432"/>
    <n v="0.56741337125209002"/>
    <n v="0.88732651796994955"/>
    <n v="1.5186133064312637"/>
    <n v="1.0334597876892158"/>
    <n v="93.93"/>
    <n v="60"/>
    <n v="100"/>
    <n v="97.56"/>
    <n v="1.7044699999999999"/>
    <n v="98.27"/>
    <n v="86.532499999999999"/>
    <n v="35"/>
    <n v="35"/>
    <n v="40"/>
    <n v="28"/>
    <n v="26"/>
  </r>
  <r>
    <n v="111001102008"/>
    <s v="COLEGIO JUAN LUIS LONDOÑO (IED)"/>
    <s v="ADMINISTRACIÓN"/>
    <s v="URBANA"/>
    <n v="5"/>
    <s v="USME"/>
    <n v="56"/>
    <s v="DANUBIO"/>
    <n v="5"/>
    <n v="1"/>
    <n v="1"/>
    <n v="1426"/>
    <n v="2"/>
    <x v="1"/>
    <x v="1"/>
    <n v="43.575058717253818"/>
    <n v="0.16170318021201399"/>
    <n v="1426"/>
    <n v="79"/>
    <n v="5.5399719495091163E-2"/>
    <n v="-1.2728955531724051"/>
    <x v="0"/>
    <n v="0.94122079879427278"/>
    <n v="0.94936708860759489"/>
    <n v="0.94243542435424354"/>
    <n v="0.93353248693054514"/>
    <n v="0.94505494505494503"/>
    <n v="0.94944237918215613"/>
    <n v="0.95444526083761938"/>
    <n v="0.94697857753282"/>
    <n v="2.210454589896758"/>
    <n v="85.904628330995791"/>
    <n v="-0.35282858682316703"/>
    <n v="87.631763879128599"/>
    <n v="-0.1091768841198003"/>
    <n v="90.462833099579242"/>
    <n v="0.33200499848388454"/>
    <n v="90.462833099579242"/>
    <n v="0.36746319081452283"/>
    <n v="78.843441466854728"/>
    <n v="-1.7463202922488288"/>
    <n v="91.867043847241874"/>
    <n v="0.56440749595519979"/>
    <n v="-0.19143995128127567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983333333333332"/>
    <n v="3.5949999999999993"/>
    <n v="3.6566666666666663"/>
    <n v="3.4066666666666663"/>
    <n v="3.5385"/>
    <n v="0.5045803627987997"/>
    <n v="0.91582256143918661"/>
    <n v="0.65500000000000003"/>
    <n v="2.397827045013869"/>
    <n v="-0.42312004334688508"/>
    <n v="2.1937073957661002"/>
    <n v="0.71867411401097081"/>
    <n v="2.8123850228432099"/>
    <n v="-0.33034727295106625"/>
    <n v="2.8586367310890877"/>
    <n v="0.59734448068113832"/>
    <n v="-0.51526131243491691"/>
    <n v="0.19740667810178181"/>
    <n v="0.65099268980598934"/>
    <n v="-0.42925686601328317"/>
    <n v="0.93700622064293804"/>
    <n v="1.2251225774821373"/>
    <n v="0.54500688705484601"/>
    <n v="1.1302231287707227"/>
    <n v="0.63566900874248555"/>
    <n v="2.6002367370689337"/>
    <n v="0.51011281290717703"/>
    <n v="0.20676571926993084"/>
    <n v="1.1094985065097902"/>
    <n v="1.0021157460455195"/>
    <n v="94.51"/>
    <n v="94.29"/>
    <n v="94.44"/>
    <n v="85.48"/>
    <n v="1.3855200000000001"/>
    <n v="90.75"/>
    <n v="93.515000000000001"/>
    <n v="14"/>
    <n v="7"/>
    <n v="7"/>
    <n v="11"/>
    <n v="77"/>
  </r>
  <r>
    <n v="111001010740"/>
    <s v="COLEGIO INSTITUTO TECNICO INDUSTRIAL FRANCISCO JOSE DE CALDAS  (IED)"/>
    <s v="OFICIAL"/>
    <s v="URBANA"/>
    <n v="10"/>
    <s v="ENGATIVA"/>
    <n v="26"/>
    <s v="LAS FERIAS"/>
    <n v="10"/>
    <n v="4"/>
    <n v="3"/>
    <n v="4262"/>
    <n v="6"/>
    <x v="7"/>
    <x v="4"/>
    <n v="43.389459207459097"/>
    <n v="0.102543052606747"/>
    <n v="4212"/>
    <n v="111"/>
    <n v="2.6353276353276354E-2"/>
    <n v="-1.9682365650918419"/>
    <x v="0"/>
    <n v="0.9602089032578961"/>
    <n v="0.93406036013187932"/>
    <n v="0.93629441624365484"/>
    <n v="0.92600422832980978"/>
    <n v="0.92097955061853065"/>
    <n v="0.90511927097292955"/>
    <n v="0.89525537982888259"/>
    <n v="0.91158241768944026"/>
    <n v="1.4967251244154032"/>
    <n v="93.449967996586309"/>
    <n v="1.0012587418217032"/>
    <n v="96.09586393505991"/>
    <n v="1.3526101663928651"/>
    <n v="93.275189350470512"/>
    <n v="0.83685861691790098"/>
    <n v="95.578738201689021"/>
    <n v="1.2060468234079782"/>
    <n v="91.551040634291383"/>
    <n v="0.51624716368510415"/>
    <n v="96.358748778103617"/>
    <n v="1.3774059650595376"/>
    <n v="1.03073176150273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895"/>
    <n v="3.9299999999999997"/>
    <n v="3.8149999999999999"/>
    <n v="3.6300000000000003"/>
    <n v="3.7720000000000002"/>
    <n v="0.9669646624492334"/>
    <n v="1.1470147112644034"/>
    <n v="0.55500000000000005"/>
    <n v="0.96973705056136117"/>
    <n v="-0.5887871652357024"/>
    <n v="1.0063231150939305"/>
    <n v="0.50892592292867078"/>
    <n v="0.24465857964864141"/>
    <n v="-0.67545280754406578"/>
    <n v="0.38516533690563326"/>
    <n v="0.528436423060058"/>
    <n v="-0.63783277786163617"/>
    <n v="-1.7231886074040104"/>
    <n v="0.62256032355452517"/>
    <n v="-0.47391475002981631"/>
    <n v="8.8413096118816384E-2"/>
    <n v="-0.30392596488315687"/>
    <n v="0.53196629520589389"/>
    <n v="0.65980064538426031"/>
    <n v="0.53849492490102124"/>
    <n v="-0.57892835115727759"/>
    <n v="0.68631296572245604"/>
    <n v="2.2995012910460373"/>
    <n v="1.1080322692526874"/>
    <n v="0.98995275441815989"/>
    <n v="91.33"/>
    <n v="48.57"/>
    <n v="88.24"/>
    <n v="100"/>
    <n v="1.53586"/>
    <n v="93.93"/>
    <n v="81.290000000000006"/>
    <n v="54"/>
    <n v="39"/>
    <n v="32"/>
    <n v="27"/>
    <n v="6"/>
  </r>
  <r>
    <n v="111001014290"/>
    <s v="COLEGIO MARSELLA (IED)"/>
    <s v="OFICIAL"/>
    <s v="URBANA"/>
    <n v="8"/>
    <s v="KENNEDY"/>
    <n v="113"/>
    <s v="BAVARIA"/>
    <n v="8"/>
    <n v="1"/>
    <n v="1"/>
    <n v="2009"/>
    <n v="4"/>
    <x v="2"/>
    <x v="0"/>
    <n v="45.955399515738399"/>
    <n v="9.5354901014002694E-2"/>
    <n v="1916"/>
    <n v="79"/>
    <n v="4.1231732776617951E-2"/>
    <n v="-2.243309098937261"/>
    <x v="0"/>
    <n v="0.90709180868609129"/>
    <n v="0.92102335928809786"/>
    <n v="0.85729847494553379"/>
    <n v="0.90375203915171287"/>
    <n v="0.90789473684210531"/>
    <n v="0.8571428571428571"/>
    <n v="0.87420289855072464"/>
    <n v="0.8794181845866631"/>
    <n v="0.84816434828486809"/>
    <n v="94.849368318756078"/>
    <n v="1.2523952483189666"/>
    <n v="90.559261159569004"/>
    <n v="0.39641468340426378"/>
    <n v="93.343573988735287"/>
    <n v="0.84913452686434943"/>
    <n v="92.53807106598984"/>
    <n v="0.7076298979042962"/>
    <n v="93.333333333333329"/>
    <n v="0.83358149290556194"/>
    <n v="89.189189189189193"/>
    <n v="7.9715876405054981E-2"/>
    <n v="0.5084002307009847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97"/>
    <n v="3.8299999999999996"/>
    <n v="3.9416666666666669"/>
    <n v="3.75"/>
    <n v="3.8455000000000004"/>
    <n v="1.1125117546304193"/>
    <n v="1.2197882573549963"/>
    <n v="0.54200000000000004"/>
    <n v="0.78408535128253487"/>
    <n v="-0.61248927754249083"/>
    <n v="0.83644320620836021"/>
    <n v="0.54379777742812097"/>
    <n v="0.67155800824174849"/>
    <n v="-0.60917783390480573"/>
    <n v="0.86017728257118842"/>
    <m/>
    <m/>
    <m/>
    <n v="0.63665807662056773"/>
    <n v="-0.45152253891959554"/>
    <n v="0.51391190354084204"/>
    <n v="0.68229777778344958"/>
    <n v="0.55796986966971573"/>
    <n v="1.597845959422582"/>
    <n v="0.60173950278116961"/>
    <n v="1.4901928184768083"/>
    <n v="0.51603240392017302"/>
    <n v="0.27707291529291095"/>
    <n v="0.90516349507401439"/>
    <n v="0.97789736015791273"/>
    <n v="94.22"/>
    <n v="62.86"/>
    <n v="95.35"/>
    <n v="95.24"/>
    <n v="1.5783400000000001"/>
    <n v="95.09"/>
    <n v="86.597499999999997"/>
    <n v="34"/>
    <n v="27"/>
    <n v="26"/>
    <n v="17"/>
    <n v="34"/>
  </r>
  <r>
    <n v="111001098841"/>
    <s v="COLEGIO SAN JOSE DE USME (IED)"/>
    <s v="ADMINISTRACIÓN"/>
    <s v="URBANA"/>
    <n v="5"/>
    <s v="USME"/>
    <n v="58"/>
    <s v="COMUNEROS"/>
    <n v="5"/>
    <n v="1"/>
    <n v="1"/>
    <n v="1125"/>
    <n v="2"/>
    <x v="1"/>
    <x v="1"/>
    <n v="40.316591928251007"/>
    <n v="0.171188997338065"/>
    <n v="1125"/>
    <n v="62"/>
    <n v="5.5111111111111111E-2"/>
    <n v="-0.83569522819340114"/>
    <x v="2"/>
    <n v="0.94637817497648169"/>
    <n v="0.93904761904761902"/>
    <n v="0.93346190935390549"/>
    <n v="0.95307917888563054"/>
    <n v="0.93942307692307692"/>
    <n v="0.95710200190657768"/>
    <n v="0.94218009478672982"/>
    <n v="0.94612221206551383"/>
    <n v="2.1931868052008587"/>
    <n v="92.749003984063748"/>
    <n v="0.87546367768146205"/>
    <n v="94.779477947794774"/>
    <n v="1.1252645564703965"/>
    <n v="94.278606965174134"/>
    <n v="1.0169848059179654"/>
    <n v="94.542253521126767"/>
    <n v="1.0361494013086285"/>
    <n v="94.38502673796792"/>
    <n v="1.0208338007249764"/>
    <n v="95.018115942028984"/>
    <n v="1.1347514585555725"/>
    <n v="1.0690790844932441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69"/>
    <n v="3.6683333333333334"/>
    <n v="3.86"/>
    <n v="3.5700000000000003"/>
    <n v="3.6886666666666663"/>
    <n v="0.80194528355899908"/>
    <n v="0.67303956164790268"/>
    <n v="0.72399999999999998"/>
    <n v="3.3832091411860987"/>
    <n v="-0.32296388659642072"/>
    <n v="2.9115556011441801"/>
    <n v="0.64119143708508464"/>
    <n v="1.8638461229104102"/>
    <n v="-0.44442721285075143"/>
    <n v="2.0409927361157227"/>
    <n v="0.61163928635158338"/>
    <n v="-0.49161257162139144"/>
    <n v="0.56796323428295992"/>
    <n v="0.63435423203951946"/>
    <n v="-0.45514775495956761"/>
    <n v="0.44502522262922639"/>
    <n v="1.0477531666741413"/>
    <n v="0.56246722129662474"/>
    <n v="1.7600821021911086"/>
    <n v="0.60829123513077399"/>
    <n v="1.7045404915379332"/>
    <n v="0.43524120734333999"/>
    <n v="-0.68248704116152736"/>
    <n v="0.52213504731883809"/>
    <n v="0.94053904378483666"/>
    <n v="96.24"/>
    <n v="100"/>
    <n v="97.22"/>
    <n v="88.71"/>
    <n v="1.49411"/>
    <n v="92.77"/>
    <n v="96.3125"/>
    <n v="9"/>
    <n v="14"/>
    <n v="14"/>
    <n v="21"/>
    <n v="92"/>
  </r>
  <r>
    <n v="111001104043"/>
    <s v="COLEGIO JOSE MARIA VELAZ (IED)"/>
    <s v="ADMINISTRACIÓN"/>
    <s v="URBANA"/>
    <n v="11"/>
    <s v="SUBA"/>
    <n v="71"/>
    <s v="TIBABUYES"/>
    <n v="11"/>
    <n v="1"/>
    <n v="1"/>
    <n v="1437"/>
    <n v="2"/>
    <x v="1"/>
    <x v="1"/>
    <n v="42.629951124144569"/>
    <n v="0.170386215092097"/>
    <n v="1437"/>
    <n v="100"/>
    <n v="6.9589422407794019E-2"/>
    <n v="-1.0228842875470956"/>
    <x v="2"/>
    <n v="0.91548527808069791"/>
    <n v="0.92179700499168049"/>
    <n v="0.90777262180974483"/>
    <n v="0.90492753623188404"/>
    <n v="0.93633952254641906"/>
    <n v="0.92137404580152671"/>
    <n v="0.91908396946564885"/>
    <n v="0.91985299941511722"/>
    <n v="1.6634934377128507"/>
    <n v="86.836403033586123"/>
    <n v="-0.18561221567910322"/>
    <n v="87.095088819226746"/>
    <n v="-0.20186301114022553"/>
    <n v="87.257472469847926"/>
    <n v="-0.24339789074572626"/>
    <n v="86.455026455026456"/>
    <n v="-0.28948430677202341"/>
    <n v="89.287598944591025"/>
    <n v="0.11324503574238164"/>
    <n v="87.250755287009056"/>
    <n v="-0.2711406066431426"/>
    <n v="-0.15671938236351987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98333333333334"/>
    <n v="3.7749999999999999"/>
    <n v="3.8533333333333335"/>
    <n v="3.7349999999999999"/>
    <n v="3.7648333333333328"/>
    <n v="0.95277299586467179"/>
    <n v="1.1399188779721228"/>
    <n v="0.58499999999999996"/>
    <n v="1.3981640488971123"/>
    <n v="-0.53614343175028067"/>
    <n v="1.3836360116047757"/>
    <n v="0.57476771917602043"/>
    <n v="1.050690423925249"/>
    <n v="-0.55378928645169412"/>
    <n v="1.2571630563641756"/>
    <n v="0.63122596916889284"/>
    <n v="-0.46009136776053472"/>
    <n v="1.0618748907836535"/>
    <n v="0.59746256920525886"/>
    <n v="-0.51506364282036909"/>
    <n v="-0.6935018618517802"/>
    <n v="0.43095793492769663"/>
    <n v="0.55104161242899197"/>
    <n v="1.3479180409298788"/>
    <n v="0.56922900744659999"/>
    <n v="0.42657351091300894"/>
    <n v="0.55741677428615899"/>
    <n v="0.76859657515744317"/>
    <n v="0.78185394903860006"/>
    <n v="0.9099076814005147"/>
    <n v="93.06"/>
    <n v="97.14"/>
    <n v="96.43"/>
    <n v="82.26"/>
    <n v="1.36304"/>
    <n v="90.17"/>
    <n v="93.357500000000002"/>
    <n v="15"/>
    <n v="12"/>
    <n v="13"/>
    <n v="15"/>
    <n v="8"/>
  </r>
  <r>
    <n v="111001098825"/>
    <s v="COLEGIO SAN VICENTE (IED)"/>
    <s v="ADMINISTRACIÓN"/>
    <s v="URBANA"/>
    <n v="4"/>
    <s v="SAN CRISTOBAL"/>
    <n v="32"/>
    <s v="SAN BLAS"/>
    <n v="4"/>
    <n v="1"/>
    <n v="1"/>
    <n v="1502"/>
    <n v="3"/>
    <x v="5"/>
    <x v="2"/>
    <n v="40.090266055045753"/>
    <n v="0.15165169660678601"/>
    <n v="1502"/>
    <n v="60"/>
    <n v="3.9946737683089213E-2"/>
    <n v="-1.0731198369180355"/>
    <x v="2"/>
    <n v="0.92311298640412565"/>
    <n v="0.9340294257237779"/>
    <n v="0.92510801728276526"/>
    <n v="0.91014492753623188"/>
    <n v="0.91203453858607664"/>
    <n v="0.86732673267326732"/>
    <n v="0.87867370007535794"/>
    <n v="0.89187324176685079"/>
    <n v="1.099308578141704"/>
    <n v="89.91328160657234"/>
    <n v="0.36656468716592955"/>
    <n v="90.555806597379117"/>
    <n v="0.39581806542467968"/>
    <n v="91.773308957952466"/>
    <n v="0.56725203689179493"/>
    <n v="93.914623069936425"/>
    <n v="0.93327012321795122"/>
    <n v="93.90519187358916"/>
    <n v="0.93539998005900316"/>
    <n v="94.284269094587756"/>
    <n v="1.0019251993265852"/>
    <n v="0.92476930208110475"/>
    <n v="4"/>
    <n v="0.23005906138063265"/>
    <n v="4.5"/>
    <n v="1.6711665937103672"/>
    <n v="4.5"/>
    <n v="1.3847682483473183"/>
    <n v="4.5"/>
    <n v="1.2122921072647792"/>
    <n v="4.5"/>
    <n v="1.1339867716628336"/>
    <n v="4"/>
    <n v="6.7474131606072324E-2"/>
    <n v="0.92102925047362028"/>
    <n v="3.8150000000000004"/>
    <n v="3.5516666666666672"/>
    <n v="3.6666666666666665"/>
    <n v="3.3499999999999996"/>
    <n v="3.5318333333333332"/>
    <n v="0.49137881248758075"/>
    <n v="0.70620403148060051"/>
    <n v="0.753"/>
    <n v="3.7973552395773265"/>
    <n v="-0.2836900511822435"/>
    <n v="3.1930425629554469"/>
    <n v="0.79118604935796144"/>
    <n v="3.7000723629672829"/>
    <n v="-0.23422213108646414"/>
    <n v="3.5475934844031873"/>
    <n v="0.64494802101768567"/>
    <n v="-0.43858555300319679"/>
    <n v="1.3988535365892563"/>
    <n v="0.61383471995643546"/>
    <n v="-0.48802957281068315"/>
    <n v="-0.17979803455825896"/>
    <n v="1.3765598003296555"/>
    <n v="0.53015845965988706"/>
    <n v="0.59458531643619628"/>
    <n v="0.58782570293982161"/>
    <n v="1.0349863997330266"/>
    <m/>
    <m/>
    <n v="0.85882596641429454"/>
    <n v="0.88553497161114514"/>
    <n v="95.09"/>
    <n v="97.14"/>
    <n v="100"/>
    <n v="91.18"/>
    <n v="1.58897"/>
    <n v="95.66"/>
    <n v="95.745000000000005"/>
    <n v="11"/>
    <n v="10"/>
    <n v="8"/>
    <n v="8"/>
    <n v="17"/>
  </r>
  <r>
    <n v="111001104051"/>
    <s v="COLEGIO SAN IGNACIO (IED)"/>
    <s v="ADMINISTRACIÓN"/>
    <s v="URBANA"/>
    <n v="7"/>
    <s v="BOSA"/>
    <n v="86"/>
    <s v="EL PORVENIR"/>
    <n v="7"/>
    <n v="1"/>
    <n v="1"/>
    <n v="1533"/>
    <n v="3"/>
    <x v="5"/>
    <x v="2"/>
    <n v="43.511138059701409"/>
    <n v="0.16419464997154201"/>
    <n v="1533"/>
    <n v="139"/>
    <n v="9.0671885192433133E-2"/>
    <n v="-1.0816304226943996"/>
    <x v="2"/>
    <n v="0.93481894150417832"/>
    <n v="0.9330357142857143"/>
    <n v="0.93392857142857144"/>
    <n v="0.9382123575284943"/>
    <n v="0.94589552238805974"/>
    <n v="0.92812715964063575"/>
    <n v="0.90181268882175225"/>
    <n v="0.92587941180642785"/>
    <n v="1.7850102382316737"/>
    <n v="92.19486642221058"/>
    <n v="0.77601810145996897"/>
    <n v="90.817409766454347"/>
    <n v="0.4409980753962382"/>
    <n v="91.227154046997398"/>
    <n v="0.46921030304893907"/>
    <n v="91.623036649214669"/>
    <n v="0.55764023432533105"/>
    <n v="95.115546218487395"/>
    <n v="1.1509016113925155"/>
    <n v="93.796668581275128"/>
    <n v="0.9136695198107887"/>
    <n v="0.86918736851203016"/>
    <n v="4"/>
    <n v="0.23005906138063265"/>
    <n v="4.5"/>
    <n v="1.6711665937103672"/>
    <n v="4.5"/>
    <n v="1.3847682483473183"/>
    <n v="4.5"/>
    <n v="1.2122921072647792"/>
    <n v="4.5"/>
    <n v="1.1339867716628336"/>
    <n v="4"/>
    <n v="6.7474131606072324E-2"/>
    <n v="0.92102925047362028"/>
    <n v="3.4949999999999997"/>
    <n v="3.4316666666666666"/>
    <n v="3.59"/>
    <n v="3.6033333333333335"/>
    <n v="3.5541666666666671"/>
    <n v="0.53560400603016456"/>
    <n v="0.72831662825189247"/>
    <n v="0.60299999999999998"/>
    <n v="1.655220247898564"/>
    <n v="-0.50583808225495164"/>
    <n v="1.6008432353481785"/>
    <n v="0.60758086335962591"/>
    <n v="1.4523872279350638"/>
    <n v="-0.49827000421466516"/>
    <n v="1.6550858442465648"/>
    <n v="0.62745936728103757"/>
    <n v="-0.46607636340977787"/>
    <n v="0.96809487120331039"/>
    <n v="0.60365405753734158"/>
    <n v="-0.50475399755426675"/>
    <n v="-0.49759705619958711"/>
    <n v="0.58249113126528906"/>
    <n v="0.52776778311010852"/>
    <n v="0.50834475216219299"/>
    <n v="0.57964583552331905"/>
    <n v="0.76737236223625493"/>
    <n v="0.58550181724150296"/>
    <n v="1.1021636435647284"/>
    <n v="0.8829624808856793"/>
    <n v="0.87911471648778017"/>
    <n v="93.35"/>
    <n v="97.06"/>
    <n v="86.21"/>
    <n v="88.24"/>
    <n v="1.28634"/>
    <n v="86.71"/>
    <n v="92.617499999999993"/>
    <n v="16"/>
    <n v="23"/>
    <n v="20"/>
    <n v="39"/>
    <n v="44"/>
  </r>
  <r>
    <n v="111001020168"/>
    <s v="COLEGIO SORRENTO (IED)"/>
    <s v="OFICIAL"/>
    <s v="URBANA"/>
    <n v="16"/>
    <s v="PUENTE ARANDA"/>
    <n v="43"/>
    <s v="SAN RAFAEL"/>
    <n v="16"/>
    <n v="2"/>
    <n v="2"/>
    <n v="2427"/>
    <n v="4"/>
    <x v="8"/>
    <x v="3"/>
    <n v="43.84470101195938"/>
    <n v="0.14070325203251999"/>
    <n v="2358"/>
    <n v="166"/>
    <n v="7.0398642917726892E-2"/>
    <n v="-1.4404823803298399"/>
    <x v="0"/>
    <n v="0.85475352112676062"/>
    <n v="0.8431546300398759"/>
    <n v="0.83333333333333337"/>
    <n v="0.86090057958091837"/>
    <n v="0.87055726195699867"/>
    <n v="0.8"/>
    <n v="0.8385370205173952"/>
    <n v="0.83814097881708938"/>
    <n v="1.5849257019624575E-2"/>
    <n v="83.96009209516501"/>
    <n v="-0.70179523295535062"/>
    <n v="81.855500821018069"/>
    <n v="-1.1067627447434194"/>
    <n v="78.54771784232365"/>
    <n v="-1.8069093192799097"/>
    <n v="80.977814297452753"/>
    <n v="-1.1872922949790403"/>
    <n v="88.503344481605353"/>
    <n v="-2.6390201546918037E-2"/>
    <n v="91.598360655737707"/>
    <n v="0.51577584567334411"/>
    <n v="-0.21975611311853688"/>
    <n v="4.5"/>
    <n v="1.8179176811057871"/>
    <n v="4.5"/>
    <n v="1.6711665937103672"/>
    <n v="5"/>
    <n v="2.8743051470630188"/>
    <n v="5"/>
    <n v="2.6643782577247901"/>
    <n v="5"/>
    <n v="2.4858927094103391"/>
    <n v="4.5"/>
    <n v="1.4209258302925829"/>
    <n v="2.1788890094158071"/>
    <n v="3.8016666666666663"/>
    <n v="3.8366666666666673"/>
    <n v="3.6483333333333334"/>
    <n v="3.6616666666666666"/>
    <n v="3.706666666666667"/>
    <n v="0.8375894693992908"/>
    <n v="1.508239239407549"/>
    <n v="0.57599999999999996"/>
    <n v="1.2696359493963865"/>
    <n v="-0.55164761828624587"/>
    <n v="1.2725130128617352"/>
    <n v="0.58387250682107195"/>
    <n v="1.1621507606043711"/>
    <n v="-0.53807263022494922"/>
    <n v="1.3698088869647067"/>
    <n v="0.57519640200561806"/>
    <n v="-0.55304372780067401"/>
    <n v="-0.39461307603812723"/>
    <n v="0.62198231631777545"/>
    <n v="-0.47484361700438205"/>
    <n v="7.076268241085415E-2"/>
    <n v="0.31113422883201841"/>
    <n v="0.5256723599105555"/>
    <n v="0.43275507059735285"/>
    <n v="0.58900238870476973"/>
    <n v="1.0734830662911483"/>
    <n v="0.56309644794681402"/>
    <n v="0.83605426413114936"/>
    <n v="0.82662306607238967"/>
    <n v="0.87085092455446145"/>
    <n v="92.49"/>
    <n v="57.14"/>
    <n v="86.67"/>
    <n v="96.34"/>
    <n v="1.4413"/>
    <n v="92.2"/>
    <n v="83.58"/>
    <n v="47"/>
    <n v="22"/>
    <n v="54"/>
    <n v="62"/>
    <n v="39"/>
  </r>
  <r>
    <n v="111001098876"/>
    <s v="COLEGIO LA ESPERANZA (IED)"/>
    <s v="ADMINISTRACIÓN"/>
    <s v="URBANA"/>
    <n v="7"/>
    <s v="BOSA"/>
    <n v="85"/>
    <s v="BOSA CENTRAL"/>
    <n v="7"/>
    <n v="1"/>
    <n v="1"/>
    <n v="1464"/>
    <n v="2"/>
    <x v="1"/>
    <x v="1"/>
    <n v="43.008782287822783"/>
    <n v="0.15140199335548099"/>
    <n v="1464"/>
    <n v="113"/>
    <n v="7.7185792349726778E-2"/>
    <n v="-1.2157225875771618"/>
    <x v="0"/>
    <n v="0.96599583622484386"/>
    <n v="0.97461212976022571"/>
    <n v="0.96309192200557103"/>
    <n v="0.96129486277269527"/>
    <n v="0.96984924623115576"/>
    <n v="0.95474137931034486"/>
    <n v="0.96296296296296291"/>
    <n v="0.96204750457916766"/>
    <n v="2.5143049876166343"/>
    <n v="90.006752194463203"/>
    <n v="0.38333892719665968"/>
    <n v="93.158953722334005"/>
    <n v="0.84539294434778045"/>
    <n v="95.434369055168048"/>
    <n v="1.2244587605413788"/>
    <n v="96.807817589576544"/>
    <n v="1.4075137852199573"/>
    <n v="96.433121019108285"/>
    <n v="1.3854936712587542"/>
    <n v="98"/>
    <n v="1.6744723911396204"/>
    <n v="1.4893856909316039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42"/>
    <n v="3.4366666666666661"/>
    <n v="3.4749999999999996"/>
    <n v="3.2766666666666668"/>
    <n v="3.3825000000000003"/>
    <n v="0.19566408551628395"/>
    <n v="0.48161423003022263"/>
    <n v="0.54900000000000004"/>
    <n v="0.88405165089421056"/>
    <n v="-0.59965683747260634"/>
    <n v="0.92841702363167744"/>
    <n v="0.57692806021107224"/>
    <n v="1.0771372064857923"/>
    <n v="-0.55003769925738477"/>
    <n v="1.2840517691715574"/>
    <n v="0.62977825227059292"/>
    <n v="-0.46238750207911078"/>
    <n v="1.0258963314036829"/>
    <n v="0.61931031705038797"/>
    <n v="-0.47914881196424491"/>
    <n v="-1.1045019031583054E-2"/>
    <n v="0.65300294800595093"/>
    <n v="0.51926650289962994"/>
    <n v="0.20167206468759216"/>
    <n v="0.60315146495702032"/>
    <n v="1.5363868310973328"/>
    <n v="0.45100413595662803"/>
    <n v="-0.49527016934088719"/>
    <n v="0.25361537759627462"/>
    <n v="0.85459574053391929"/>
    <n v="93.64"/>
    <n v="91.43"/>
    <n v="89.66"/>
    <n v="83.87"/>
    <n v="1.2697400000000001"/>
    <n v="85.55"/>
    <n v="91.064999999999998"/>
    <n v="20"/>
    <n v="33"/>
    <n v="30"/>
    <n v="24"/>
    <n v="23"/>
  </r>
  <r>
    <n v="111001036781"/>
    <s v="COLEGIO RODRIGO LARA BONILLA (IED)"/>
    <s v="OFICIAL"/>
    <s v="URBANA"/>
    <n v="19"/>
    <s v="CIUDAD BOLIVAR"/>
    <n v="66"/>
    <s v="SAN FRANCISCO"/>
    <n v="19"/>
    <n v="2"/>
    <n v="2"/>
    <n v="4027"/>
    <n v="6"/>
    <x v="9"/>
    <x v="4"/>
    <n v="40.409354619565256"/>
    <n v="0.18509193776520599"/>
    <n v="3166"/>
    <n v="196"/>
    <n v="6.1907770056854078E-2"/>
    <n v="-0.67762300395648634"/>
    <x v="1"/>
    <n v="0.92662954471012116"/>
    <n v="0.91324350969438051"/>
    <n v="0.89651741293532339"/>
    <n v="0.91575091575091572"/>
    <n v="0.9036262659261679"/>
    <n v="0.88859677949392046"/>
    <n v="0.90703851261620183"/>
    <n v="0.90200038049974396"/>
    <n v="1.3035125750347527"/>
    <n v="90.284005979073243"/>
    <n v="0.43309491608492218"/>
    <n v="86.241610738255034"/>
    <n v="-0.34926240368244588"/>
    <n v="91.095162147793729"/>
    <n v="0.44551608298139522"/>
    <n v="87.586206896551715"/>
    <n v="-0.10406464302929165"/>
    <n v="88.838416612589228"/>
    <n v="3.3268848834309375E-2"/>
    <n v="89.129761536079272"/>
    <n v="6.8959472824564161E-2"/>
    <n v="6.1303123472399676E-2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5566666666666666"/>
    <n v="3.6033333333333335"/>
    <n v="3.7300000000000004"/>
    <n v="3.3933333333333331"/>
    <n v="3.5526666666666662"/>
    <n v="0.53263365721013844"/>
    <n v="0.74140150327644894"/>
    <n v="0.56899999999999995"/>
    <n v="1.1696696497847108"/>
    <n v="-0.56387484485580619"/>
    <n v="1.1848769360144737"/>
    <n v="0.55675478760495034"/>
    <n v="0.83017705274512432"/>
    <n v="-0.58563037368100368"/>
    <n v="1.0289487551525747"/>
    <m/>
    <m/>
    <m/>
    <n v="0.68002901273758076"/>
    <n v="-0.38561981593158368"/>
    <n v="1.7662013670169969"/>
    <n v="1.4287606972571656"/>
    <n v="0.52468841071940286"/>
    <n v="0.39726037623152027"/>
    <n v="0.5703890161187013"/>
    <n v="0.46452456665335146"/>
    <n v="0.618529237722928"/>
    <n v="1.4944315081558848"/>
    <n v="0.96602519932025188"/>
    <n v="0.84065095102379572"/>
    <n v="87.28"/>
    <n v="68.569999999999993"/>
    <n v="94.44"/>
    <n v="98.63"/>
    <n v="1.6233500000000001"/>
    <n v="96.82"/>
    <n v="84.987499999999997"/>
    <n v="40"/>
    <n v="36"/>
    <n v="39"/>
    <n v="56"/>
    <n v="54"/>
  </r>
  <r>
    <n v="111001098931"/>
    <s v="COLEGIO TORQUIGUA (IED)"/>
    <s v="ADMINISTRACIÓN"/>
    <s v="URBANA"/>
    <n v="10"/>
    <s v="ENGATIVA"/>
    <n v="74"/>
    <s v="ENGATIVA"/>
    <n v="10"/>
    <n v="1"/>
    <n v="1"/>
    <n v="1609"/>
    <n v="3"/>
    <x v="5"/>
    <x v="2"/>
    <n v="44.447885662431943"/>
    <n v="0.15604606525911699"/>
    <n v="1609"/>
    <n v="103"/>
    <n v="6.401491609695463E-2"/>
    <n v="-1.3820170040479627"/>
    <x v="0"/>
    <n v="0.9085585585585586"/>
    <n v="0.90811295383236212"/>
    <n v="0.90510295434198751"/>
    <n v="0.90346975088967973"/>
    <n v="0.90150336962156563"/>
    <n v="0.90523690773067333"/>
    <n v="0.90342897130860744"/>
    <n v="0.9036693503172144"/>
    <n v="1.3371657436552602"/>
    <n v="91.42080745341616"/>
    <n v="0.63710540995472709"/>
    <n v="93.455945252352436"/>
    <n v="0.8966846788291869"/>
    <n v="94.204190815871598"/>
    <n v="1.0036261632376844"/>
    <n v="93.976429506765598"/>
    <n v="0.94340124670038084"/>
    <n v="92.76287782034909"/>
    <n v="0.73201281248608097"/>
    <n v="95.558809175207415"/>
    <n v="1.2326169189086871"/>
    <n v="1.001693476973143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4616666666666673"/>
    <n v="3.4983333333333335"/>
    <n v="3.6850000000000001"/>
    <n v="3.5116666666666663"/>
    <n v="3.556"/>
    <n v="0.53923443236574875"/>
    <n v="0.93314959622266114"/>
    <n v="0.622"/>
    <n v="1.9265573468445407"/>
    <n v="-0.4748151862429576"/>
    <n v="1.8231933229551243"/>
    <n v="0.65927711309403003"/>
    <n v="2.0852500277145145"/>
    <n v="-0.41661132741350737"/>
    <n v="2.2403572493914914"/>
    <n v="0.57711449920554303"/>
    <n v="-0.54971459332932093"/>
    <n v="-0.34244824347913155"/>
    <n v="0.60206300708633076"/>
    <n v="-0.50739317621599456"/>
    <n v="-0.54774696625586861"/>
    <n v="0.30855752262772373"/>
    <n v="0.5388308932605983"/>
    <n v="0.90743214108231895"/>
    <n v="0.54871150454483808"/>
    <n v="-0.24468086416583629"/>
    <n v="0.50686766100884795"/>
    <n v="0.16822293309783437"/>
    <n v="0.1921936355156301"/>
    <n v="0.82152609545780031"/>
    <n v="91.91"/>
    <n v="85.71"/>
    <n v="91.18"/>
    <n v="82.35"/>
    <n v="1.26979"/>
    <n v="85.84"/>
    <n v="88.842499999999987"/>
    <n v="28"/>
    <n v="21"/>
    <n v="23"/>
    <n v="23"/>
    <n v="24"/>
  </r>
  <r>
    <n v="111001100030"/>
    <s v="COLEGIO LA GIRALDA (IED)"/>
    <s v="ADMINISTRACIÓN"/>
    <s v="URBANA"/>
    <n v="3"/>
    <s v="SANTAFE"/>
    <n v="95"/>
    <s v="LAS CRUCES"/>
    <n v="3"/>
    <n v="1"/>
    <n v="1"/>
    <n v="1375"/>
    <n v="2"/>
    <x v="1"/>
    <x v="1"/>
    <n v="34.571154273029897"/>
    <n v="0.17684441197954701"/>
    <n v="1375"/>
    <n v="80"/>
    <n v="5.8181818181818182E-2"/>
    <n v="-0.1577253374497698"/>
    <x v="3"/>
    <n v="0.93151750972762648"/>
    <n v="0.94507148231753202"/>
    <n v="0.9352896914973664"/>
    <n v="0.9042553191489362"/>
    <n v="0.92840466926070042"/>
    <n v="0.91388673390224984"/>
    <n v="0.93788819875776397"/>
    <n v="0.9246863439771088"/>
    <n v="1.7609531747572542"/>
    <n v="92.573143285821459"/>
    <n v="0.84390370110645307"/>
    <n v="93.476649369903626"/>
    <n v="0.9002603703650417"/>
    <n v="90.313390313390315"/>
    <n v="0.30517812285871032"/>
    <n v="93.865905848787449"/>
    <n v="0.92528454423132789"/>
    <n v="92.770221904080174"/>
    <n v="0.73332041470304288"/>
    <n v="90.240349599417328"/>
    <n v="0.2699758817822574"/>
    <n v="0.5435611982559525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8166666666666664"/>
    <n v="3.563333333333333"/>
    <n v="3.7383333333333333"/>
    <n v="3.5083333333333333"/>
    <n v="3.6191666666666666"/>
    <n v="0.66431912156454531"/>
    <n v="0.91895950285732986"/>
    <n v="0.65700000000000003"/>
    <n v="2.426388844902919"/>
    <n v="-0.42007126049752652"/>
    <n v="2.2155589061275873"/>
    <n v="0.52582604186352"/>
    <n v="0.45154895642961912"/>
    <n v="-0.64278483983462631"/>
    <n v="0.61930613018703551"/>
    <n v="0.59280049198822593"/>
    <n v="-0.52289737506095191"/>
    <n v="7.7755780330979601E-2"/>
    <n v="0.63518633038867689"/>
    <n v="-0.45383688944973283"/>
    <n v="0.4699344068263499"/>
    <n v="0.55671761347999971"/>
    <n v="0.50050801784378318"/>
    <n v="-0.47501602023612738"/>
    <n v="0.57032699978572277"/>
    <n v="0.46249562896841462"/>
    <n v="0.47411573618249397"/>
    <n v="-0.22077285965896098"/>
    <n v="-6.6640945186181605E-2"/>
    <n v="0.80880363159204305"/>
    <n v="90.75"/>
    <n v="82.86"/>
    <n v="100"/>
    <n v="79.03"/>
    <n v="1.36927"/>
    <n v="90.46"/>
    <n v="88.704999999999998"/>
    <n v="29"/>
    <n v="42"/>
    <n v="36"/>
    <n v="34"/>
    <n v="66"/>
  </r>
  <r>
    <n v="111001016101"/>
    <s v="COLEGIO LOS PERIODISTAS (IED)"/>
    <s v="OFICIAL"/>
    <s v="URBANA"/>
    <n v="8"/>
    <s v="KENNEDY"/>
    <n v="47"/>
    <s v="KENNEDY CENTRAL"/>
    <n v="8"/>
    <n v="1"/>
    <n v="1"/>
    <n v="1535"/>
    <n v="3"/>
    <x v="5"/>
    <x v="2"/>
    <n v="43.767397260273896"/>
    <n v="0.13673101673101601"/>
    <n v="1485"/>
    <n v="53"/>
    <n v="3.5690235690235689E-2"/>
    <n v="-1.6288389703878632"/>
    <x v="0"/>
    <n v="0.89455060155697097"/>
    <n v="0.89314079422382675"/>
    <n v="0.86647727272727271"/>
    <n v="0.86097031136857349"/>
    <n v="0.88069414316702821"/>
    <n v="0.87472527472527473"/>
    <n v="0.86353790613718406"/>
    <n v="0.86967479313389284"/>
    <n v="0.6516982456248086"/>
    <n v="89.648307896483075"/>
    <n v="0.31901248154526807"/>
    <n v="86.075949367088612"/>
    <n v="-0.37787284608518551"/>
    <n v="86.556753329105902"/>
    <n v="-0.36918586429903211"/>
    <n v="88.387484957882066"/>
    <n v="2.7278424126262524E-2"/>
    <n v="89.52948972829688"/>
    <n v="0.15631329811767511"/>
    <n v="92.876165113182424"/>
    <n v="0.74705841737111311"/>
    <n v="0.3142544547790970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7050000000000005"/>
    <n v="3.8616666666666664"/>
    <n v="3.67"/>
    <n v="3.65"/>
    <n v="3.7038333333333333"/>
    <n v="0.83197881051702216"/>
    <n v="1.0795217852982979"/>
    <n v="0.58699999999999997"/>
    <n v="1.4267258487861625"/>
    <n v="-0.53273045915404071"/>
    <n v="1.4080977754414161"/>
    <n v="0.57952864763653089"/>
    <n v="1.1089734624541183"/>
    <n v="-0.54554018233096757"/>
    <n v="1.3162867765743465"/>
    <n v="0.60304524446138219"/>
    <n v="-0.50576305279546629"/>
    <n v="0.34623669021373754"/>
    <n v="0.6651285125041112"/>
    <n v="-0.40777500511114173"/>
    <n v="1.345206471617479"/>
    <n v="1.0460207285701237"/>
    <n v="0.56998950197573051"/>
    <n v="2.0314386478742166"/>
    <n v="0.57431965695854581"/>
    <n v="0.5931201308037356"/>
    <n v="0.41432356494747502"/>
    <n v="-0.93092663454491453"/>
    <n v="0.11876045154350667"/>
    <n v="0.80610262771384089"/>
    <n v="92.2"/>
    <n v="54.29"/>
    <n v="93.02"/>
    <n v="85.29"/>
    <n v="1.35639"/>
    <n v="89.88"/>
    <n v="82.142499999999998"/>
    <n v="50"/>
    <n v="43"/>
    <n v="47"/>
    <n v="46"/>
    <n v="19"/>
  </r>
  <r>
    <n v="111001011908"/>
    <s v="COLEGIO ESCUELA NORMAL SUPERIOR DISTRITAL MARIA MONTESSORI (IED)"/>
    <s v="OFICIAL"/>
    <s v="URBANA"/>
    <n v="15"/>
    <s v="ANTONIO NARIÑO"/>
    <n v="35"/>
    <s v="CIUDAD JARDIN"/>
    <n v="15"/>
    <n v="2"/>
    <n v="2"/>
    <n v="2516"/>
    <n v="5"/>
    <x v="10"/>
    <x v="5"/>
    <n v="43.937347622237034"/>
    <n v="0.12193265993266"/>
    <n v="2200"/>
    <n v="128"/>
    <n v="5.8181818181818182E-2"/>
    <n v="-1.6907533079103916"/>
    <x v="0"/>
    <n v="0.92620363062352018"/>
    <n v="0.92084327764518692"/>
    <n v="0.9235695986336464"/>
    <n v="0.89901583226358583"/>
    <n v="0.92099959693671907"/>
    <n v="0.91693145710394919"/>
    <n v="0.92920353982300885"/>
    <n v="0.91940318031313628"/>
    <n v="1.6544232688402742"/>
    <n v="85.365853658536579"/>
    <n v="-0.44951713754525213"/>
    <n v="85.463182897862239"/>
    <n v="-0.48370029186021307"/>
    <n v="87.121212121212125"/>
    <n v="-0.26785835162654958"/>
    <n v="83.179216204315281"/>
    <n v="-0.82644517780057047"/>
    <n v="83.704292527821949"/>
    <n v="-0.88085363141262196"/>
    <n v="89.284403669724767"/>
    <n v="9.6949694766568686E-2"/>
    <n v="-0.41755108223992815"/>
    <n v="4.5"/>
    <n v="1.8179176811057871"/>
    <m/>
    <m/>
    <s v=" "/>
    <m/>
    <m/>
    <m/>
    <m/>
    <m/>
    <n v="4.5"/>
    <n v="1.4209258302925829"/>
    <n v="1.4209258302925829"/>
    <n v="3.8149999999999995"/>
    <n v="3.9183333333333334"/>
    <n v="3.8933333333333331"/>
    <n v="3.7533333333333325"/>
    <n v="3.8344999999999998"/>
    <n v="1.0907291966169073"/>
    <n v="1.255827513454745"/>
    <n v="0.56000000000000005"/>
    <n v="1.0411415502839865"/>
    <n v="-0.57981849525294205"/>
    <n v="1.0706041724012032"/>
    <n v="0.5397306943210719"/>
    <n v="0.62176898843302864"/>
    <n v="-0.61668497804335243"/>
    <n v="0.80637140460807122"/>
    <m/>
    <m/>
    <m/>
    <n v="0.52863074819609257"/>
    <n v="-0.6374651093851047"/>
    <n v="-3.0193855270977559"/>
    <n v="-1.053660507686216"/>
    <n v="0.55957403496256974"/>
    <n v="1.6557141474287416"/>
    <n v="0.59392491645781109"/>
    <n v="1.2345293839886251"/>
    <n v="0.52629324985491799"/>
    <n v="0.39894135264135472"/>
    <n v="0.90097232100301328"/>
    <n v="0.76343675671701539"/>
    <n v="95.66"/>
    <n v="71.430000000000007"/>
    <n v="100"/>
    <n v="100"/>
    <n v="1.7485999999999999"/>
    <n v="99.42"/>
    <n v="90.542500000000004"/>
    <n v="24"/>
    <n v="26"/>
    <n v="28"/>
    <n v="30"/>
    <n v="37"/>
  </r>
  <r>
    <n v="111769001871"/>
    <s v="COLEGIO NUEVA ZELANDIA (IED)"/>
    <s v="OFICIAL"/>
    <s v="URBANA"/>
    <n v="11"/>
    <s v="SUBA"/>
    <n v="17"/>
    <s v="SAN JOSE DE BAVARIA"/>
    <n v="11"/>
    <n v="2"/>
    <n v="2"/>
    <n v="1632"/>
    <n v="3"/>
    <x v="4"/>
    <x v="3"/>
    <n v="41.854341085271223"/>
    <n v="0.178288169200264"/>
    <n v="1514"/>
    <n v="115"/>
    <n v="7.5957727873183625E-2"/>
    <n v="-0.83398352025986355"/>
    <x v="2"/>
    <n v="0.8978102189781022"/>
    <n v="0.86328938237335184"/>
    <n v="0.80335899230230934"/>
    <n v="0.82245047688921502"/>
    <n v="0.8562644119907763"/>
    <n v="0.81165600568585639"/>
    <n v="0.8214285714285714"/>
    <n v="0.82429892601180399"/>
    <n v="-0.26326240349935742"/>
    <n v="92.523364485981304"/>
    <n v="0.83497039325205746"/>
    <n v="93.629727936297286"/>
    <n v="0.92669770742233315"/>
    <n v="85.774309723889559"/>
    <n v="-0.5096444158032527"/>
    <n v="95.604395604395606"/>
    <n v="1.2102525069644867"/>
    <n v="92.185007974481664"/>
    <n v="0.6291240221018517"/>
    <n v="93.133674214755288"/>
    <n v="0.79366755768234165"/>
    <n v="0.697290289516064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033333333333325"/>
    <n v="3.5350000000000001"/>
    <n v="3.53"/>
    <n v="3.4916666666666667"/>
    <n v="3.5129999999999999"/>
    <n v="0.45408443285838823"/>
    <n v="0.89057459646898085"/>
    <n v="0.47099999999999997"/>
    <n v="-0.22985854477874668"/>
    <n v="-0.75289718496571933"/>
    <n v="-0.16990096308494587"/>
    <n v="0.49993488666556229"/>
    <n v="0.1345907814694125"/>
    <n v="-0.69327741570904966"/>
    <n v="0.25741120378049387"/>
    <m/>
    <m/>
    <m/>
    <n v="0.72616255150601339"/>
    <n v="-0.31998138907321388"/>
    <n v="3.013468651691094"/>
    <n v="1.549977494362706"/>
    <n v="0.51776718563299684"/>
    <n v="0.14758613360997597"/>
    <n v="0.56163408779149537"/>
    <n v="0.17809673129361903"/>
    <m/>
    <m/>
    <n v="0.16589249222016178"/>
    <n v="0.7140245323094373"/>
    <n v="84.97"/>
    <n v="88.24"/>
    <n v="85.71"/>
    <n v="89.02"/>
    <n v="1.2917099999999999"/>
    <n v="86.99"/>
    <n v="86.292500000000004"/>
    <n v="38"/>
    <n v="40"/>
    <n v="49"/>
    <n v="48"/>
    <n v="79"/>
  </r>
  <r>
    <n v="111001104272"/>
    <s v="COLEGIO CARLO FEDERICI (IED)"/>
    <s v="OFICIAL"/>
    <s v="URBANA"/>
    <n v="9"/>
    <s v="FONTIBON"/>
    <n v="77"/>
    <s v="ZONA FRANCA"/>
    <n v="9"/>
    <n v="1"/>
    <n v="1"/>
    <n v="2241"/>
    <n v="4"/>
    <x v="2"/>
    <x v="0"/>
    <n v="48.192284644194721"/>
    <n v="0.109719789842381"/>
    <n v="2241"/>
    <n v="126"/>
    <n v="5.6224899598393573E-2"/>
    <n v="-2.2705220743099561"/>
    <x v="0"/>
    <n v="0.91282287822878228"/>
    <n v="0.9314045730284648"/>
    <n v="0.92439862542955331"/>
    <n v="0.8909792571152918"/>
    <n v="0.90235690235690236"/>
    <n v="0.87982195845697331"/>
    <n v="0.87978671837130396"/>
    <n v="0.89044963670726407"/>
    <n v="1.0706029534996169"/>
    <n v="84.198943661971825"/>
    <n v="-0.65893090949553057"/>
    <n v="82.095884599066622"/>
    <n v="-1.0652474162876264"/>
    <n v="86.521739130434781"/>
    <n v="-0.3754713570740249"/>
    <n v="87.039502885042168"/>
    <n v="-0.19367870481789373"/>
    <n v="83.505154639175259"/>
    <n v="-0.91630981004705403"/>
    <n v="87.550022232103146"/>
    <n v="-0.21697329780160918"/>
    <n v="-0.43796513880574117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8083333333333336"/>
    <n v="3.7116666666666664"/>
    <n v="3.6350000000000002"/>
    <n v="3.4666666666666668"/>
    <n v="3.6003333333333334"/>
    <n v="0.62702474193535285"/>
    <n v="0.97704475100746313"/>
    <n v="0.53700000000000003"/>
    <n v="0.71268085155990946"/>
    <n v="-0.62175718447327233"/>
    <n v="0.77001743096173036"/>
    <n v="0.48080569906713494"/>
    <n v="-9.9587737925010425E-2"/>
    <n v="-0.73229204253035962"/>
    <n v="-2.2217934914896625E-2"/>
    <n v="0.58820233347232609"/>
    <n v="-0.53068428572912862"/>
    <n v="-4.4258783710406341E-2"/>
    <n v="0.62097036039927489"/>
    <n v="-0.47647192701335922"/>
    <n v="3.9821389319128535E-2"/>
    <n v="7.5209076727723229E-2"/>
    <n v="0.57761340410083606"/>
    <n v="2.3064610557778633"/>
    <n v="0.58959536081354635"/>
    <n v="1.0928828501840437"/>
    <n v="0.52345599707685297"/>
    <n v="0.36524319903644842"/>
    <n v="0.97177866572901006"/>
    <n v="0.69847557014755768"/>
    <n v="91.04"/>
    <n v="45.71"/>
    <n v="100"/>
    <n v="93.65"/>
    <n v="1.6337299999999999"/>
    <n v="97.11"/>
    <n v="81.224999999999994"/>
    <n v="55"/>
    <n v="45"/>
    <n v="55"/>
    <n v="49"/>
    <n v="51"/>
  </r>
  <r>
    <n v="111279000184"/>
    <s v="COLEGIO LUIS ANGEL ARANGO  (IED)"/>
    <s v="OFICIAL"/>
    <s v="URBANA"/>
    <n v="9"/>
    <s v="FONTIBON"/>
    <n v="75"/>
    <s v="FONTIBON"/>
    <n v="9"/>
    <n v="2"/>
    <n v="2"/>
    <n v="1246"/>
    <n v="2"/>
    <x v="0"/>
    <x v="0"/>
    <n v="40.945816326530512"/>
    <n v="0.164146159582401"/>
    <n v="1246"/>
    <n v="77"/>
    <n v="6.1797752808988762E-2"/>
    <n v="-0.94143277220089328"/>
    <x v="2"/>
    <n v="0.86873156342182889"/>
    <n v="0.86099290780141846"/>
    <n v="0.88971132494448557"/>
    <n v="0.85458612975391501"/>
    <n v="0.89649681528662417"/>
    <n v="0.90024937655860349"/>
    <n v="0.87674825174825177"/>
    <n v="0.88454523467898705"/>
    <n v="0.95154637441657908"/>
    <n v="89.45054945054946"/>
    <n v="0.28352273321857652"/>
    <n v="85.515727871250917"/>
    <n v="-0.47462554544162888"/>
    <n v="89.505754908598504"/>
    <n v="0.16019732380263416"/>
    <n v="88.817663817663814"/>
    <n v="9.7792036810735616E-2"/>
    <n v="86.9309838472834"/>
    <n v="-0.30634646656075309"/>
    <n v="89.840348330914367"/>
    <n v="0.19757566317076666"/>
    <n v="2.2704465042491295E-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783333333333332"/>
    <n v="3.5100000000000002"/>
    <n v="3.5333333333333332"/>
    <n v="3.3183333333333334"/>
    <n v="3.4571666666666667"/>
    <n v="0.34352144900193238"/>
    <n v="0.83529310454075301"/>
    <n v="0.55500000000000005"/>
    <n v="0.96973705056136117"/>
    <n v="-0.5887871652357024"/>
    <n v="1.0063231150939305"/>
    <n v="0.55227947410753997"/>
    <n v="0.77539049773556412"/>
    <n v="-0.5937010671553602"/>
    <n v="0.97110375575670338"/>
    <n v="0.64892331824805805"/>
    <n v="-0.43244072295973462"/>
    <n v="1.4951380312766727"/>
    <n v="0.64833302646891211"/>
    <n v="-0.43335078491054407"/>
    <n v="0.85921320592489148"/>
    <n v="1.0870797544136921"/>
    <n v="0.52564601928564902"/>
    <n v="0.43180486662455919"/>
    <n v="0.55257013936814658"/>
    <n v="-0.11844106201354818"/>
    <n v="0.50996670943270905"/>
    <n v="0.2050304430326863"/>
    <n v="0.15334387623719054"/>
    <n v="0.69448086103412066"/>
    <n v="88.73"/>
    <n v="71.430000000000007"/>
    <n v="90"/>
    <n v="90.48"/>
    <n v="1.39547"/>
    <n v="91.04"/>
    <n v="84.982500000000002"/>
    <n v="41"/>
    <n v="51"/>
    <n v="46"/>
    <n v="31"/>
    <n v="20"/>
  </r>
  <r>
    <n v="111001018333"/>
    <s v="COLEGIO EL RODEO (IED)"/>
    <s v="OFICIAL"/>
    <s v="URBANA"/>
    <n v="4"/>
    <s v="SAN CRISTOBAL"/>
    <n v="50"/>
    <s v="LA GLORIA"/>
    <n v="4"/>
    <n v="2"/>
    <n v="2"/>
    <n v="1650"/>
    <n v="3"/>
    <x v="4"/>
    <x v="3"/>
    <n v="37.165803571428505"/>
    <n v="0.17449216482878599"/>
    <n v="1605"/>
    <n v="128"/>
    <n v="7.975077881619938E-2"/>
    <n v="-0.35782149896865162"/>
    <x v="4"/>
    <n v="0.88235294117647056"/>
    <n v="0.8878446115288221"/>
    <n v="0.85249042145593867"/>
    <n v="0.86898734177215187"/>
    <n v="0.88183532369578876"/>
    <n v="0.8534031413612565"/>
    <n v="0.88494411571334652"/>
    <n v="0.8707982282048925"/>
    <n v="0.67435123160621191"/>
    <n v="87.79854620976117"/>
    <n v="-1.2945915559823185E-2"/>
    <n v="83.56643356643356"/>
    <n v="-0.81127718632379398"/>
    <n v="89.342265529841654"/>
    <n v="0.13084890664717319"/>
    <n v="92.065414900060574"/>
    <n v="0.63015353415603181"/>
    <n v="87.852112676056336"/>
    <n v="-0.14234097006659607"/>
    <n v="91.096305269533616"/>
    <n v="0.42490383456125064"/>
    <n v="0.26637484030044511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6350000000000002"/>
    <n v="3.5716666666666668"/>
    <n v="3.5933333333333333"/>
    <n v="3.5716666666666668"/>
    <n v="3.5845000000000002"/>
    <n v="0.59567105994620895"/>
    <n v="0.88463547204816173"/>
    <n v="0.57999999999999996"/>
    <n v="1.3267595491744868"/>
    <n v="-0.54472717544167215"/>
    <n v="1.3221138325974204"/>
    <n v="0.60242420789346673"/>
    <n v="1.3892597199905241"/>
    <n v="-0.50679341755775198"/>
    <n v="1.5939960703320712"/>
    <n v="0.59314644830536767"/>
    <n v="-0.52231394874532044"/>
    <n v="8.6897596718185338E-2"/>
    <n v="0.62636954912154152"/>
    <n v="-0.46781474800067357"/>
    <n v="0.20432588275235491"/>
    <n v="0.55881022944255387"/>
    <n v="0.51438830740742558"/>
    <n v="2.5697472087193987E-2"/>
    <n v="0.58240206817680773"/>
    <n v="0.85754577350603345"/>
    <n v="0.51062072903129496"/>
    <n v="0.21279825740021605"/>
    <n v="0.36880235516935683"/>
    <n v="0.67586006808890187"/>
    <n v="86.99"/>
    <n v="91.43"/>
    <n v="93.33"/>
    <n v="92.68"/>
    <n v="1.4956700000000001"/>
    <n v="93.06"/>
    <n v="89.617499999999993"/>
    <n v="26"/>
    <n v="18"/>
    <n v="31"/>
    <n v="55"/>
    <n v="55"/>
  </r>
  <r>
    <n v="111001011274"/>
    <s v="COLEGIO ANDRES BELLO (IED)"/>
    <s v="OFICIAL"/>
    <s v="URBANA"/>
    <n v="16"/>
    <s v="PUENTE ARANDA"/>
    <n v="41"/>
    <s v="MUZU"/>
    <n v="16"/>
    <n v="2"/>
    <n v="2"/>
    <n v="2372"/>
    <n v="4"/>
    <x v="8"/>
    <x v="3"/>
    <n v="42.052396313363921"/>
    <n v="0.17171133051245899"/>
    <n v="1784"/>
    <n v="115"/>
    <n v="6.4461883408071755E-2"/>
    <n v="-0.97192144416423254"/>
    <x v="2"/>
    <n v="0.89605734767025091"/>
    <n v="0.90819672131147544"/>
    <n v="0.87481734047735027"/>
    <n v="0.87846696923852752"/>
    <n v="0.88456937799043067"/>
    <n v="0.88258064516129031"/>
    <n v="0.85494223363286259"/>
    <n v="0.87329348641178162"/>
    <n v="0.72466570962081012"/>
    <n v="83.561151079136692"/>
    <n v="-0.77338922323575732"/>
    <n v="84.788213627992633"/>
    <n v="-0.60027043300569327"/>
    <n v="88.730527013589651"/>
    <n v="2.1034083803372454E-2"/>
    <n v="84.929577464788736"/>
    <n v="-0.53953127403144774"/>
    <n v="93.766937669376688"/>
    <n v="0.91078404285673753"/>
    <n v="94.309799789251841"/>
    <n v="1.0065462543594874"/>
    <n v="0.57005086817486395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6799999999999997"/>
    <n v="3.5250000000000004"/>
    <n v="3.69"/>
    <n v="3.4366666666666661"/>
    <n v="3.554666666666666"/>
    <n v="0.53659412230350356"/>
    <n v="0.65207924842383247"/>
    <n v="0.45100000000000001"/>
    <n v="-0.51547654366924778"/>
    <n v="-0.79628793947945864"/>
    <n v="-0.48089507735884623"/>
    <n v="0.53512252146174799"/>
    <n v="0.5653559760268585"/>
    <n v="-0.62525954622735991"/>
    <n v="0.74491498912162923"/>
    <m/>
    <m/>
    <m/>
    <n v="0.62016371395514192"/>
    <n v="-0.47777178103296586"/>
    <n v="1.512144644868557E-2"/>
    <n v="0.1348562044890623"/>
    <n v="0.53276642866533508"/>
    <n v="0.68866442498803426"/>
    <n v="0.58728459011537859"/>
    <n v="1.0172832536651171"/>
    <n v="0.64573200164607603"/>
    <n v="1.8175197166677173"/>
    <n v="1.3516777194310006"/>
    <n v="0.6736959369263833"/>
    <n v="88.44"/>
    <n v="40"/>
    <n v="80"/>
    <n v="95.12"/>
    <n v="1.2986899999999999"/>
    <n v="87.28"/>
    <n v="76.039999999999992"/>
    <n v="77"/>
    <n v="119"/>
    <n v="126"/>
    <n v="113"/>
    <n v="123"/>
  </r>
  <r>
    <n v="111001013935"/>
    <s v="COLEGIO SANTA MARTHA  (IED)"/>
    <s v="OFICIAL"/>
    <s v="URBANA"/>
    <n v="5"/>
    <s v="USME"/>
    <n v="57"/>
    <s v="GRAN YOMASA"/>
    <n v="5"/>
    <n v="1"/>
    <n v="1"/>
    <n v="1054"/>
    <n v="2"/>
    <x v="1"/>
    <x v="1"/>
    <n v="38.979374999999898"/>
    <n v="0.19960698689956299"/>
    <n v="1021"/>
    <n v="99"/>
    <n v="9.6963761018609207E-2"/>
    <n v="-0.22416319314949801"/>
    <x v="3"/>
    <n v="0.84584584584584588"/>
    <n v="0.85656970912738217"/>
    <n v="0.86921529175050305"/>
    <n v="0.86336032388663964"/>
    <n v="0.86826347305389218"/>
    <n v="0.84536082474226804"/>
    <n v="0.81751824817518248"/>
    <n v="0.84667395300694648"/>
    <n v="0.18790846158986227"/>
    <n v="91.372912801484233"/>
    <n v="0.62851023145181173"/>
    <n v="92.560386473429958"/>
    <n v="0.74201776594404967"/>
    <n v="93.29501915708812"/>
    <n v="0.8404183187233083"/>
    <n v="94.38502673796792"/>
    <n v="1.0103772643493334"/>
    <n v="89.065817409766453"/>
    <n v="7.375719257000557E-2"/>
    <n v="90.679611650485441"/>
    <n v="0.34948230095959476"/>
    <n v="0.44803736289703711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4483333333333337"/>
    <n v="3.5399999999999996"/>
    <n v="3.4316666666666671"/>
    <n v="3.4683333333333337"/>
    <n v="3.4696666666666669"/>
    <n v="0.36827435583546769"/>
    <n v="0.56791936518981445"/>
    <n v="0.58299999999999996"/>
    <n v="1.3696022490080622"/>
    <n v="-0.53956809263164474"/>
    <n v="1.3590904744408376"/>
    <n v="0.56073974466969778"/>
    <n v="0.87896068981655029"/>
    <n v="-0.57849839434522754"/>
    <n v="1.0800657182338955"/>
    <n v="0.62523885528159173"/>
    <n v="-0.46962153380295085"/>
    <n v="0.91254493125816472"/>
    <n v="0.67272056879157216"/>
    <n v="-0.39642523794772566"/>
    <n v="1.5608757670157747"/>
    <n v="1.2500359772746221"/>
    <n v="0.5646100499235629"/>
    <n v="1.8373818732315506"/>
    <n v="0.60022067468962903"/>
    <n v="1.4405025610258533"/>
    <n v="0.55385580951373703"/>
    <n v="0.72630286808613564"/>
    <n v="1.1627785769971339"/>
    <n v="0.66505472993973913"/>
    <n v="90.46"/>
    <n v="100"/>
    <n v="91.67"/>
    <n v="77.42"/>
    <n v="1.1894"/>
    <n v="84.39"/>
    <n v="91.327500000000001"/>
    <n v="19"/>
    <n v="24"/>
    <n v="24"/>
    <n v="35"/>
    <n v="56"/>
  </r>
  <r>
    <n v="111001094897"/>
    <s v="COLEGIO PALERMO  IEDIP  (IED)"/>
    <s v="OFICIAL"/>
    <s v="URBANA"/>
    <n v="13"/>
    <s v="TEUSAQUILLO"/>
    <n v="100"/>
    <s v="GALERIAS"/>
    <n v="2"/>
    <n v="1"/>
    <n v="1"/>
    <n v="1495"/>
    <n v="2"/>
    <x v="1"/>
    <x v="1"/>
    <n v="40.583120124804829"/>
    <n v="0.14689307330195001"/>
    <n v="1470"/>
    <n v="101"/>
    <n v="6.8707482993197275E-2"/>
    <n v="-1.0418086273710658"/>
    <x v="2"/>
    <n v="0.92240696753760887"/>
    <n v="0.8413173652694611"/>
    <n v="0.86255572065378905"/>
    <n v="0.86871717929482373"/>
    <n v="0.85597014925373138"/>
    <n v="0.84206529992406987"/>
    <n v="0.78030303030303028"/>
    <n v="0.83236441288227536"/>
    <n v="-0.10062963038555058"/>
    <n v="91.921664626682983"/>
    <n v="0.72698928289345655"/>
    <n v="91.568914956011724"/>
    <n v="0.57078630417765797"/>
    <n v="91.599115696389092"/>
    <n v="0.53598213700652164"/>
    <n v="93.333333333333329"/>
    <n v="0.83798687437330577"/>
    <n v="93.28125"/>
    <n v="0.82430813973759931"/>
    <n v="93.53233830845771"/>
    <n v="0.8658257476916652"/>
    <n v="0.8148183295732592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74"/>
    <n v="3.7083333333333326"/>
    <n v="3.7383333333333333"/>
    <n v="3.5166666666666671"/>
    <n v="3.6438333333333333"/>
    <n v="0.7131648577160542"/>
    <n v="1.0201148088978138"/>
    <n v="0.44800000000000001"/>
    <n v="-0.55831924350282303"/>
    <n v="-0.80296204656715187"/>
    <n v="-0.52873033732532349"/>
    <n v="0.5401107369237087"/>
    <n v="0.62642145020299977"/>
    <n v="-0.61598109207022422"/>
    <n v="0.81141635939661994"/>
    <n v="0.57468087543071333"/>
    <n v="-0.55394039150481234"/>
    <n v="-0.40866306782746276"/>
    <n v="0.57918856120167606"/>
    <n v="-0.54612718741214905"/>
    <n v="-1.2837741271963243"/>
    <n v="-0.52669833307997693"/>
    <n v="0.53100741014388853"/>
    <n v="0.6252101070578121"/>
    <n v="0.58270098751969013"/>
    <n v="0.86732527336360488"/>
    <n v="0.59863358779331399"/>
    <n v="1.2581301561646761"/>
    <n v="1.0143046815029819"/>
    <n v="0.66028178540024618"/>
    <n v="89.88"/>
    <n v="42.86"/>
    <n v="100"/>
    <n v="74.19"/>
    <n v="1.28173"/>
    <n v="86.42"/>
    <n v="77.260000000000005"/>
    <n v="70"/>
    <n v="65"/>
    <n v="59"/>
    <n v="65"/>
    <n v="88"/>
  </r>
  <r>
    <n v="111001035521"/>
    <s v="COLEGIO NESTOR FORERO ALCALA  (IED)"/>
    <s v="OFICIAL"/>
    <s v="URBANA"/>
    <n v="10"/>
    <s v="ENGATIVA"/>
    <n v="26"/>
    <s v="LAS FERIAS"/>
    <n v="10"/>
    <n v="3"/>
    <n v="3"/>
    <n v="983"/>
    <n v="1"/>
    <x v="11"/>
    <x v="3"/>
    <n v="40.872505966587084"/>
    <n v="0.14639372822299601"/>
    <n v="983"/>
    <n v="48"/>
    <n v="4.8830111902339775E-2"/>
    <n v="-1.1674992032892384"/>
    <x v="2"/>
    <n v="0.84972889233152593"/>
    <n v="0.8405003909304144"/>
    <n v="0.81945589447650458"/>
    <n v="0.80553077609277435"/>
    <n v="0.79939819458375128"/>
    <n v="0.84402654867256632"/>
    <n v="0.81703107019562715"/>
    <n v="0.8187708030051466"/>
    <n v="-0.37473167858781642"/>
    <n v="79.853479853479854"/>
    <n v="-1.4387682317300292"/>
    <n v="82.899628252788105"/>
    <n v="-0.92643737656952607"/>
    <n v="78.541076487252127"/>
    <n v="-1.8081015267529499"/>
    <n v="77.680000000000007"/>
    <n v="-1.7278600025457971"/>
    <n v="81.283422459893046"/>
    <n v="-1.3118856271948267"/>
    <n v="70.648464163822524"/>
    <n v="-3.2761548438952848"/>
    <n v="-2.2304097789010164"/>
    <n v="4.5"/>
    <n v="1.8179176811057871"/>
    <n v="4.5"/>
    <n v="1.6711665937103672"/>
    <n v="4.5"/>
    <n v="1.3847682483473183"/>
    <n v="4.5"/>
    <n v="1.2122921072647792"/>
    <n v="5"/>
    <n v="2.4858927094103391"/>
    <n v="5"/>
    <n v="2.7743775289790937"/>
    <n v="2.0710767541224033"/>
    <n v="3.5750000000000006"/>
    <n v="3.581666666666667"/>
    <n v="3.6966666666666672"/>
    <n v="3.6033333333333331"/>
    <n v="3.6241666666666674"/>
    <n v="0.67422028429796088"/>
    <n v="1.372648519210182"/>
    <n v="0.61"/>
    <n v="1.7551865475102397"/>
    <n v="-0.49429632181478012"/>
    <n v="1.6835663777659056"/>
    <n v="0.61823831522992023"/>
    <n v="1.582855199283101"/>
    <n v="-0.48088127250863538"/>
    <n v="1.7797159244529575"/>
    <n v="0.62981431985132696"/>
    <n v="-0.46233023343281648"/>
    <n v="1.0267936845657519"/>
    <n v="0.65414838855670887"/>
    <n v="-0.42442105944385"/>
    <n v="1.0288966515650642"/>
    <n v="1.2438965886629334"/>
    <n v="0.56042497963045201"/>
    <n v="1.686410875654448"/>
    <n v="0.6013729557479558"/>
    <n v="1.4782007987415113"/>
    <n v="0.535309271691217"/>
    <n v="0.50602496926292295"/>
    <n v="1.0337548993848045"/>
    <n v="0.64538801342495411"/>
    <n v="86.42"/>
    <n v="31.43"/>
    <n v="82.35"/>
    <n v="91.46"/>
    <n v="1.27505"/>
    <n v="86.13"/>
    <n v="72.600000000000009"/>
    <n v="87"/>
    <n v="61"/>
    <n v="67"/>
    <n v="70"/>
    <n v="30"/>
  </r>
  <r>
    <n v="111001014869"/>
    <s v="COLEGIO LUIS VARGAS TEJADA (IED)"/>
    <s v="OFICIAL"/>
    <s v="URBANA"/>
    <n v="16"/>
    <s v="PUENTE ARANDA"/>
    <n v="40"/>
    <s v="CIUDAD MONTES"/>
    <n v="16"/>
    <n v="2"/>
    <n v="2"/>
    <n v="901"/>
    <n v="1"/>
    <x v="3"/>
    <x v="2"/>
    <n v="42.204897435897415"/>
    <n v="0.15679097154072599"/>
    <n v="848"/>
    <n v="66"/>
    <n v="7.783018867924528E-2"/>
    <n v="-1.0745585470784262"/>
    <x v="2"/>
    <n v="0.84159378036929056"/>
    <n v="0.78503688092729185"/>
    <n v="0.8110992529348986"/>
    <n v="0.83190578158458239"/>
    <n v="0.81646273637374855"/>
    <n v="0.81512605042016806"/>
    <n v="0.80592991913746626"/>
    <n v="0.81474882815220884"/>
    <n v="-0.45583092705625211"/>
    <n v="79.467084639498438"/>
    <n v="-1.5081107512573209"/>
    <n v="85.140997830802604"/>
    <n v="-0.53934306023300604"/>
    <n v="77.777777777777786"/>
    <n v="-1.9451233266412153"/>
    <n v="93.927125506072869"/>
    <n v="0.93531948459239178"/>
    <n v="93.092454835281615"/>
    <n v="0.79069346635192062"/>
    <n v="91.425619834710744"/>
    <n v="0.48450976181244276"/>
    <n v="0.42356350888491012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9049999999999998"/>
    <n v="4.0516666666666667"/>
    <n v="4.0049999999999999"/>
    <n v="3.5666666666666664"/>
    <n v="3.8290000000000002"/>
    <n v="1.0798379176101527"/>
    <n v="1.2034513388448631"/>
    <n v="0.443"/>
    <n v="-0.62972374322544844"/>
    <n v="-0.81418550893700137"/>
    <n v="-0.60917214521535645"/>
    <n v="0.60644902792595667"/>
    <n v="1.4385313574392045"/>
    <n v="-0.50013459712084529"/>
    <n v="1.6417217664415735"/>
    <n v="0.57617072103246814"/>
    <n v="-0.55135127151991836"/>
    <n v="-0.36809366107945296"/>
    <n v="0.60292890981063474"/>
    <n v="-0.50595598338306835"/>
    <n v="-0.52043729891504675"/>
    <n v="-5.1175879123075502E-2"/>
    <n v="0.52479571795248459"/>
    <n v="0.40113134586666682"/>
    <n v="0.55291005291005269"/>
    <n v="-0.1073203884478862"/>
    <n v="0.55229877782052805"/>
    <n v="0.70780994649271778"/>
    <n v="0.40193512588532637"/>
    <n v="0.64153714799629513"/>
    <n v="85.55"/>
    <n v="28.57"/>
    <n v="66.67"/>
    <n v="76.47"/>
    <n v="0.72016000000000002"/>
    <n v="71.97"/>
    <n v="67.91"/>
    <n v="110"/>
    <n v="109"/>
    <n v="93"/>
    <n v="127"/>
    <n v="180"/>
  </r>
  <r>
    <n v="211769003151"/>
    <s v="COLEGIO NICOLAS BUENAVENTURA (ANTES CHORRILLOS) (IED)"/>
    <s v="OFICIAL"/>
    <s v="URBANA"/>
    <n v="11"/>
    <s v="SUBA"/>
    <n v="27"/>
    <s v="SUBA"/>
    <n v="11"/>
    <n v="2"/>
    <n v="2"/>
    <n v="2699"/>
    <n v="5"/>
    <x v="10"/>
    <x v="5"/>
    <n v="42.654820627802607"/>
    <n v="0.16795655375552199"/>
    <n v="2600"/>
    <n v="199"/>
    <n v="7.6538461538461541E-2"/>
    <n v="-1.0179637103819013"/>
    <x v="2"/>
    <n v="0.92497712717291858"/>
    <n v="0.91691908264820421"/>
    <n v="0.86148086522462564"/>
    <n v="0.86905263157894741"/>
    <n v="0.85180520570948781"/>
    <n v="0.8473998294970162"/>
    <n v="0.8183361629881154"/>
    <n v="0.84421782867189099"/>
    <n v="0.13838308040242328"/>
    <n v="94.966722129783705"/>
    <n v="1.273455573701715"/>
    <n v="90.31180400890868"/>
    <n v="0.3536777526022068"/>
    <n v="99.024199843871969"/>
    <n v="1.8688789198539344"/>
    <n v="97.432134996331627"/>
    <n v="1.5098499991251169"/>
    <n v="100"/>
    <n v="2.0205706984048906"/>
    <n v="100"/>
    <n v="2.0364723362020678"/>
    <n v="1.9096180358127111"/>
    <n v="4.5"/>
    <n v="1.8179176811057871"/>
    <n v="4.5"/>
    <n v="1.6711665937103672"/>
    <n v="4.5"/>
    <n v="1.3847682483473183"/>
    <n v="4.5"/>
    <n v="1.2122921072647792"/>
    <n v="4.5"/>
    <n v="1.1339867716628336"/>
    <n v="4"/>
    <n v="6.7474131606072324E-2"/>
    <n v="0.92102925047362028"/>
    <n v="3.5050000000000003"/>
    <n v="3.5733333333333337"/>
    <n v="3.5516666666666672"/>
    <n v="3.4450000000000003"/>
    <n v="3.508666666666667"/>
    <n v="0.44550342515609703"/>
    <n v="0.68326633781485868"/>
    <n v="0.53300000000000003"/>
    <n v="0.65555725178180912"/>
    <n v="-0.62923385481629246"/>
    <n v="0.7164299675238861"/>
    <m/>
    <m/>
    <m/>
    <m/>
    <m/>
    <m/>
    <m/>
    <n v="0.61192011257702417"/>
    <n v="-0.49115353999510869"/>
    <n v="-0.23915993968034333"/>
    <n v="0.14307602320134846"/>
    <n v="0.51265534279124447"/>
    <n v="-3.6816984910422491E-2"/>
    <n v="0.57351268811717238"/>
    <n v="0.56671919069334287"/>
    <n v="0.496342407969664"/>
    <n v="4.3214123030929537E-2"/>
    <n v="0.18425942174138313"/>
    <n v="0.63855023905216246"/>
    <n v="91.62"/>
    <n v="51.43"/>
    <n v="92.86"/>
    <n v="96.88"/>
    <n v="1.5629"/>
    <n v="94.51"/>
    <n v="82.295000000000002"/>
    <n v="49"/>
    <n v="88"/>
    <n v="64"/>
    <n v="61"/>
    <n v="70"/>
  </r>
  <r>
    <n v="111001045535"/>
    <s v="COLEGIO JOSE MANUEL RESTREPO (IED)"/>
    <s v="OFICIAL"/>
    <s v="URBANA"/>
    <n v="16"/>
    <s v="PUENTE ARANDA"/>
    <n v="43"/>
    <s v="SAN RAFAEL"/>
    <n v="16"/>
    <n v="1"/>
    <n v="1"/>
    <n v="1149"/>
    <n v="2"/>
    <x v="1"/>
    <x v="1"/>
    <n v="40.471473851030026"/>
    <n v="0.158497854077253"/>
    <n v="1149"/>
    <n v="75"/>
    <n v="6.5274151436031339E-2"/>
    <n v="-0.93113902876792942"/>
    <x v="2"/>
    <n v="0.84820683903252714"/>
    <n v="0.84003656307129804"/>
    <n v="0.86068702290076338"/>
    <n v="0.84637404580152675"/>
    <n v="0.87295476419634266"/>
    <n v="0.86298763082778307"/>
    <n v="0.87560270009643204"/>
    <n v="0.86604347973544937"/>
    <n v="0.57847630905501179"/>
    <n v="89.315642458100569"/>
    <n v="0.25931231233405366"/>
    <n v="88.467614533965246"/>
    <n v="3.5178174932996298E-2"/>
    <n v="83.244680851063833"/>
    <n v="-0.96374488381348566"/>
    <n v="89.201053555750647"/>
    <n v="0.16063611871743935"/>
    <n v="88.224637681159422"/>
    <n v="-7.6013496091204405E-2"/>
    <n v="91.123188405797109"/>
    <n v="0.42976968148649597"/>
    <n v="8.4856559129376355E-2"/>
    <n v="4"/>
    <n v="0.23005906138063265"/>
    <n v="4"/>
    <n v="0.1365178344157767"/>
    <n v="4"/>
    <n v="-0.10476865036838208"/>
    <n v="4"/>
    <n v="-0.23979404319523162"/>
    <n v="4.5"/>
    <n v="1.1339867716628336"/>
    <n v="4.5"/>
    <n v="1.4209258302925829"/>
    <n v="0.65975211925075727"/>
    <n v="3.5300000000000007"/>
    <n v="3.5"/>
    <n v="3.5450000000000004"/>
    <n v="3.5033333333333334"/>
    <n v="3.5178333333333338"/>
    <n v="0.46365555683402288"/>
    <n v="0.5617038380423901"/>
    <n v="0.40500000000000003"/>
    <n v="-1.1723979411174013"/>
    <n v="-0.90386821187559785"/>
    <n v="-1.2519540714260833"/>
    <n v="0.61675985432886538"/>
    <n v="1.5647559578485073"/>
    <n v="-0.48327554586672722"/>
    <n v="1.7625554733228994"/>
    <n v="0.62403434290046111"/>
    <n v="-0.47154987542771604"/>
    <n v="0.88232938459340848"/>
    <n v="0.63637327884201711"/>
    <n v="-0.45196997139182782"/>
    <n v="0.50540975150236722"/>
    <n v="0.69417840350094107"/>
    <m/>
    <m/>
    <n v="0.59885802469135796"/>
    <n v="1.3959218546201975"/>
    <m/>
    <m/>
    <n v="1.3959218546201975"/>
    <n v="0.62503105980938589"/>
    <n v="82.95"/>
    <n v="88.57"/>
    <n v="60"/>
    <n v="66.13"/>
    <n v="0.41250999999999999"/>
    <n v="63.01"/>
    <n v="79.37"/>
    <n v="64"/>
    <n v="105"/>
    <n v="95"/>
    <n v="136"/>
    <n v="206"/>
  </r>
  <r>
    <n v="111001098817"/>
    <s v="COLEGIO NUEVA ROMA (IED)"/>
    <s v="ADMINISTRACIÓN"/>
    <s v="URBANA"/>
    <n v="4"/>
    <s v="SAN CRISTOBAL"/>
    <n v="51"/>
    <s v="LOS LIBERTADORES"/>
    <n v="4"/>
    <n v="1"/>
    <n v="1"/>
    <n v="1446"/>
    <n v="2"/>
    <x v="1"/>
    <x v="1"/>
    <n v="41.18847947761185"/>
    <n v="0.16583888888888801"/>
    <n v="1446"/>
    <n v="100"/>
    <n v="6.9156293222683268E-2"/>
    <n v="-0.9170693475977042"/>
    <x v="2"/>
    <n v="0.92008303061754027"/>
    <n v="0.93036649214659684"/>
    <n v="0.90436153441933786"/>
    <n v="0.90976253298153031"/>
    <n v="0.92484848484848481"/>
    <n v="0.92579750346740641"/>
    <n v="0.92868098159509205"/>
    <n v="0.92192390070423946"/>
    <n v="1.7052511672713671"/>
    <n v="94.70359572400389"/>
    <n v="1.2262348854770144"/>
    <n v="94.744121715076062"/>
    <n v="1.1191583806452527"/>
    <n v="95.706952869808674"/>
    <n v="1.2733910126713341"/>
    <n v="96.645600388915895"/>
    <n v="1.3809236341745343"/>
    <n v="91.409266409266408"/>
    <n v="0.49100449247670253"/>
    <n v="92.691029900332225"/>
    <n v="0.71354894893066489"/>
    <n v="0.83624475541731691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5916666666666668"/>
    <n v="3.3450000000000002"/>
    <n v="3.5033333333333334"/>
    <n v="3.2150000000000003"/>
    <n v="3.3651666666666671"/>
    <n v="0.16134005470711574"/>
    <n v="0.35273694722196103"/>
    <n v="0.55500000000000005"/>
    <n v="0.96973705056136117"/>
    <n v="-0.5887871652357024"/>
    <n v="1.0063231150939305"/>
    <n v="0.60386338843220588"/>
    <n v="1.4068780932731881"/>
    <n v="-0.50440728472181873"/>
    <n v="1.6110981759803138"/>
    <n v="0.61063798997323737"/>
    <n v="-0.49325098316962224"/>
    <n v="0.54229065637671292"/>
    <n v="0.66215939609508767"/>
    <n v="-0.41224897242805414"/>
    <n v="1.2601917426824505"/>
    <n v="1.08961584069145"/>
    <n v="0.54834574433591643"/>
    <n v="1.2506680864863751"/>
    <n v="0.54601266520438452"/>
    <n v="-0.33297658531613233"/>
    <n v="0.458963445999159"/>
    <n v="-0.40073715681699001"/>
    <n v="-5.0127936706059695E-2"/>
    <n v="0.62399145194523975"/>
    <n v="87.57"/>
    <n v="94.12"/>
    <n v="96.67"/>
    <n v="70.97"/>
    <n v="1.16309"/>
    <n v="83.82"/>
    <n v="88.27"/>
    <n v="30"/>
    <n v="32"/>
    <n v="38"/>
    <n v="18"/>
    <n v="14"/>
  </r>
  <r>
    <n v="111001098850"/>
    <s v="COLEGIO CHUNIZA FAMACO (IED)"/>
    <s v="ADMINISTRACIÓN"/>
    <s v="URBANA"/>
    <n v="5"/>
    <s v="USME"/>
    <n v="58"/>
    <s v="COMUNEROS"/>
    <n v="5"/>
    <n v="1"/>
    <n v="1"/>
    <n v="1128"/>
    <n v="2"/>
    <x v="1"/>
    <x v="1"/>
    <n v="41.754379977246764"/>
    <n v="0.15558978873239401"/>
    <n v="1128"/>
    <n v="100"/>
    <n v="8.8652482269503549E-2"/>
    <n v="-0.98963281733003738"/>
    <x v="2"/>
    <n v="0.92177191328934971"/>
    <n v="0.9584120982986768"/>
    <n v="0.94249512670565305"/>
    <n v="0.93076923076923079"/>
    <n v="0.94871794871794868"/>
    <n v="0.9453345900094251"/>
    <n v="0.96438883541867182"/>
    <n v="0.94925878515749751"/>
    <n v="2.2564327800831712"/>
    <n v="95.13274336283186"/>
    <n v="1.3032497589763299"/>
    <n v="96.283185840707958"/>
    <n v="1.3849614777129371"/>
    <n v="95.929203539823007"/>
    <n v="1.3132878269247068"/>
    <n v="96.286472148541108"/>
    <n v="1.3220564233155629"/>
    <n v="96.211453744493397"/>
    <n v="1.3460261719317053"/>
    <n v="96.732588134135852"/>
    <n v="1.4450708782324626"/>
    <n v="1.3775762702280798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6616666666666666"/>
    <n v="3.6"/>
    <n v="3.5666666666666664"/>
    <n v="3.4649999999999999"/>
    <n v="3.5421666666666667"/>
    <n v="0.51184121546997008"/>
    <n v="0.21379067033894888"/>
    <n v="0.46800000000000003"/>
    <n v="-0.27270124461232115"/>
    <n v="-0.75928698306449027"/>
    <n v="-0.21569849812174949"/>
    <n v="0.5063608747993702"/>
    <n v="0.21325739389496998"/>
    <n v="-0.68050567259163075"/>
    <n v="0.34894998855266918"/>
    <n v="0.63379869585461024"/>
    <n v="-0.45602388938819377"/>
    <n v="1.1256089724364935"/>
    <n v="0.60039534871618705"/>
    <n v="-0.5101669262278764"/>
    <n v="-0.60045401319880531"/>
    <n v="0.14572123434978479"/>
    <n v="0.54709287353380243"/>
    <n v="1.2054723928461191"/>
    <n v="0.57818260791971099"/>
    <n v="0.71950114051103697"/>
    <n v="0.44204557339290501"/>
    <n v="-0.60167134010910683"/>
    <n v="0.15610915066798153"/>
    <n v="0.59887526458560159"/>
    <n v="89.6"/>
    <n v="77.14"/>
    <n v="88.89"/>
    <n v="72.58"/>
    <n v="1.0516300000000001"/>
    <n v="80.64"/>
    <n v="84.24499999999999"/>
    <n v="44"/>
    <n v="64"/>
    <n v="57"/>
    <n v="29"/>
    <n v="52"/>
  </r>
  <r>
    <n v="111265000017"/>
    <s v="COLEGIO LA PALESTINA (IED)"/>
    <s v="OFICIAL"/>
    <s v="URBANA"/>
    <n v="10"/>
    <s v="ENGATIVA"/>
    <n v="30"/>
    <s v="BOYACA REAL"/>
    <n v="10"/>
    <n v="2"/>
    <n v="2"/>
    <n v="1372"/>
    <n v="2"/>
    <x v="0"/>
    <x v="0"/>
    <n v="42.391744868035111"/>
    <n v="0.144981631153563"/>
    <n v="1311"/>
    <n v="67"/>
    <n v="5.1106025934401222E-2"/>
    <n v="-1.3319486369647047"/>
    <x v="0"/>
    <n v="0.85691056910569108"/>
    <n v="0.84782608695652173"/>
    <n v="0.86486486486486491"/>
    <n v="0.83374485596707815"/>
    <n v="0.84377682403433474"/>
    <n v="0.86267605633802813"/>
    <n v="0.84475639966969451"/>
    <n v="0.8493995136738306"/>
    <n v="0.24286676685573833"/>
    <n v="90.375939849624061"/>
    <n v="0.4495933766848928"/>
    <n v="87.764866712235133"/>
    <n v="-8.6189443454406184E-2"/>
    <n v="89.148936170212764"/>
    <n v="9.6143834440462178E-2"/>
    <n v="92.097488921713449"/>
    <n v="0.63541101040954107"/>
    <n v="91.479820627802695"/>
    <n v="0.50356655684745455"/>
    <n v="88.272583201267835"/>
    <n v="-8.6189782230665979E-2"/>
    <n v="0.25329063968792442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8833333333333329"/>
    <n v="3.4749999999999996"/>
    <n v="3.6233333333333335"/>
    <n v="3.5916666666666668"/>
    <n v="3.6070000000000002"/>
    <n v="0.64022629224657179"/>
    <n v="0.79519782079466561"/>
    <n v="0.47"/>
    <n v="-0.24413944472327176"/>
    <n v="-0.75502258427803282"/>
    <n v="-0.18513431599661262"/>
    <n v="0.51706050851590057"/>
    <n v="0.34424175321014144"/>
    <n v="-0.65959537357373388"/>
    <n v="0.49882016239843935"/>
    <m/>
    <m/>
    <m/>
    <n v="0.63491371772229155"/>
    <n v="-0.45426616692433364"/>
    <n v="0.46177723768406675"/>
    <n v="0.34350780436224265"/>
    <n v="0.54389177456820081"/>
    <n v="1.0899968881752824"/>
    <n v="0.56608122672937478"/>
    <n v="0.3235901416237178"/>
    <n v="0.55997193753616203"/>
    <n v="0.79894434126058778"/>
    <n v="0.7145485907524658"/>
    <n v="0.59187563560462908"/>
    <n v="82.37"/>
    <n v="20"/>
    <n v="70.59"/>
    <n v="88.89"/>
    <n v="1.01573"/>
    <n v="79.48"/>
    <n v="66.055000000000007"/>
    <n v="113"/>
    <n v="139"/>
    <n v="144"/>
    <n v="134"/>
    <n v="137"/>
  </r>
  <r>
    <n v="111001104281"/>
    <s v="COLEGIO GABRIEL BETANCOURT MEJIA (IED)"/>
    <s v="OFICIAL"/>
    <s v="URBANA"/>
    <n v="8"/>
    <s v="KENNEDY"/>
    <n v="79"/>
    <s v="CALANDAIMA"/>
    <n v="8"/>
    <n v="1"/>
    <n v="1"/>
    <n v="4062"/>
    <n v="6"/>
    <x v="6"/>
    <x v="3"/>
    <n v="45.887899740708754"/>
    <n v="0.145347306848647"/>
    <n v="3959"/>
    <n v="294"/>
    <n v="7.4261177064915376E-2"/>
    <n v="-1.5935005198211722"/>
    <x v="0"/>
    <n v="0.9167305236270753"/>
    <n v="0.91707569103590802"/>
    <n v="0.90148849797023001"/>
    <n v="0.89520958083832336"/>
    <n v="0.88746244195574975"/>
    <n v="0.87850467289719625"/>
    <n v="0.87292225201072382"/>
    <n v="0.88342561914143769"/>
    <n v="0.92897040564777544"/>
    <n v="83.641975308641975"/>
    <n v="-0.75888449980764083"/>
    <n v="89.491124260355022"/>
    <n v="0.2119427753303994"/>
    <n v="89.142994703899859"/>
    <n v="9.5077265876851794E-2"/>
    <n v="86.377245508982043"/>
    <n v="-0.30223392330685334"/>
    <n v="90.09723643807574"/>
    <n v="0.25739968051246492"/>
    <n v="91.782553729456382"/>
    <n v="0.54911478695686589"/>
    <n v="0.24592676086280035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59"/>
    <n v="3.523333333333333"/>
    <n v="3.5666666666666664"/>
    <n v="3.4666666666666668"/>
    <n v="3.5203333333333333"/>
    <n v="0.46860613820072888"/>
    <n v="0.61808525637244505"/>
    <n v="0.54400000000000004"/>
    <n v="0.81264715117158515"/>
    <n v="-0.60880603212619433"/>
    <n v="0.86284209368407427"/>
    <n v="0.52637362213758521"/>
    <n v="0.45825240565716102"/>
    <n v="-0.64174401014757443"/>
    <n v="0.62676605823535247"/>
    <n v="0.57259327584061581"/>
    <n v="-0.55757962959242569"/>
    <n v="-0.4656869721233779"/>
    <n v="0.63218190878037761"/>
    <n v="-0.45857809590178883"/>
    <n v="0.37984157583429912"/>
    <n v="0.22386795971218423"/>
    <m/>
    <m/>
    <n v="0.59036613397245585"/>
    <n v="1.1180996057311778"/>
    <n v="0.54133260733724697"/>
    <n v="0.57756434403525225"/>
    <n v="0.79377844871362258"/>
    <n v="0.58311057505327035"/>
    <n v="87.86"/>
    <n v="37.14"/>
    <n v="88.37"/>
    <n v="93.9"/>
    <n v="1.4280200000000001"/>
    <n v="91.91"/>
    <n v="76.192499999999995"/>
    <n v="76"/>
    <n v="77"/>
    <n v="86"/>
    <n v="101"/>
    <n v="76"/>
  </r>
  <r>
    <n v="111001012602"/>
    <s v="COLEGIO ATANASIO GIRARDOT (IED)"/>
    <s v="OFICIAL"/>
    <s v="URBANA"/>
    <n v="15"/>
    <s v="ANTONIO NARIÑO"/>
    <n v="38"/>
    <s v="RESTREPO"/>
    <n v="15"/>
    <n v="3"/>
    <n v="3"/>
    <n v="2777"/>
    <n v="5"/>
    <x v="12"/>
    <x v="4"/>
    <n v="39.711064467766022"/>
    <n v="0.16497540983606501"/>
    <n v="2430"/>
    <n v="134"/>
    <n v="5.51440329218107E-2"/>
    <n v="-0.8326995148530697"/>
    <x v="2"/>
    <n v="0.88402309913378252"/>
    <n v="0.88741721854304634"/>
    <n v="0.86685823754789271"/>
    <n v="0.8481195756991321"/>
    <n v="0.86139534883720925"/>
    <n v="0.84359093012494213"/>
    <n v="0.84696108439003059"/>
    <n v="0.8511688877253456"/>
    <n v="0.27854449013454141"/>
    <n v="87.976037655113387"/>
    <n v="1.8906715036826192E-2"/>
    <n v="92.812219227313562"/>
    <n v="0.78551038253522854"/>
    <n v="88.876058506543501"/>
    <n v="4.715883268274066E-2"/>
    <n v="96.690406367825716"/>
    <n v="1.3882680942077372"/>
    <n v="97.485029940119759"/>
    <n v="1.5727843514201139"/>
    <n v="88.539898132427837"/>
    <n v="-3.7805787033519757E-2"/>
    <n v="0.73908249272244775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6166666666666667"/>
    <n v="3.6349999999999998"/>
    <n v="3.6183333333333327"/>
    <n v="3.5116666666666667"/>
    <n v="3.5788333333333329"/>
    <n v="0.58444974218167167"/>
    <n v="0.67600705836291652"/>
    <n v="0.50700000000000001"/>
    <n v="0.28425385322415664"/>
    <n v="-0.67924427539095389"/>
    <n v="0.35799078790193756"/>
    <n v="0.55660858238575917"/>
    <n v="0.82838721605803256"/>
    <n v="-0.58589301070315181"/>
    <n v="1.0270663594903231"/>
    <n v="0.58644893627651196"/>
    <n v="-0.53366967985118663"/>
    <n v="-9.1037484252493639E-2"/>
    <n v="0.61869747859133417"/>
    <n v="-0.48013885178672233"/>
    <n v="-2.9857844691849076E-2"/>
    <n v="0.20195796753577067"/>
    <n v="0.53100571039499955"/>
    <n v="0.62514879081521013"/>
    <n v="0.57997763920382972"/>
    <n v="0.77822771209420105"/>
    <n v="0.55500479778163603"/>
    <n v="0.73994944319612688"/>
    <n v="0.72847279338936577"/>
    <n v="0.58151074715422402"/>
    <n v="86.71"/>
    <n v="34.29"/>
    <n v="80"/>
    <n v="97.26"/>
    <n v="1.3373699999999999"/>
    <n v="89.6"/>
    <n v="74.327500000000001"/>
    <n v="83"/>
    <n v="95"/>
    <n v="105"/>
    <n v="115"/>
    <n v="90"/>
  </r>
  <r>
    <n v="111848002662"/>
    <s v="COLEGIO USAQUEN (IED)"/>
    <s v="OFICIAL"/>
    <s v="URBANA"/>
    <n v="1"/>
    <s v="USAQUEN"/>
    <n v="13"/>
    <s v="LOS CEDROS"/>
    <n v="1"/>
    <n v="2"/>
    <n v="2"/>
    <n v="1997"/>
    <n v="3"/>
    <x v="4"/>
    <x v="3"/>
    <n v="40.148354166666564"/>
    <n v="0.15787131107885799"/>
    <n v="1905"/>
    <n v="112"/>
    <n v="5.879265091863517E-2"/>
    <n v="-0.93249552551630321"/>
    <x v="2"/>
    <n v="0.8747240618101545"/>
    <n v="0.87049180327868847"/>
    <n v="0.86486486486486491"/>
    <n v="0.87102272727272723"/>
    <n v="0.89585666293393063"/>
    <n v="0.83810572687224671"/>
    <n v="0.84535487593768033"/>
    <n v="0.85944412266354764"/>
    <n v="0.44540663098003325"/>
    <n v="79.170731707317074"/>
    <n v="-1.5612942748703869"/>
    <n v="89.296794208893488"/>
    <n v="0.17838112661703542"/>
    <n v="82.075012177301517"/>
    <n v="-1.1737152466118268"/>
    <n v="80.549092601209864"/>
    <n v="-1.2575670538401311"/>
    <n v="80.376766091051806"/>
    <n v="-1.4733143256315921"/>
    <n v="83.205741626794264"/>
    <n v="-1.003287968030445"/>
    <n v="-1.2121944203308646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43333333333334"/>
    <n v="3.5350000000000001"/>
    <n v="3.65"/>
    <n v="3.5350000000000001"/>
    <n v="3.5803333333333334"/>
    <n v="0.58742009100169679"/>
    <n v="0.9572424255406351"/>
    <n v="0.42399999999999999"/>
    <n v="-0.90106084217142524"/>
    <n v="-0.85802182375017932"/>
    <n v="-0.92335971929958716"/>
    <n v="0.54499339623169263"/>
    <n v="0.6861947114336584"/>
    <n v="-0.60698160139837309"/>
    <n v="0.875918317515886"/>
    <n v="0.56991314759359069"/>
    <n v="-0.56227130240625511"/>
    <n v="-0.5392016735753542"/>
    <n v="0.66739441474282102"/>
    <n v="-0.40437408138010122"/>
    <n v="1.4098311299224593"/>
    <n v="0.48501964146959603"/>
    <n v="0.54041843361741171"/>
    <n v="0.9647006060246065"/>
    <n v="0.59240391442772422"/>
    <n v="1.1847680035668418"/>
    <n v="0.58338921351971296"/>
    <n v="1.0770721729444308"/>
    <n v="1.0869066087471893"/>
    <n v="0.57926352037856177"/>
    <n v="82.66"/>
    <n v="22.86"/>
    <n v="91.67"/>
    <n v="85.37"/>
    <n v="1.3331599999999999"/>
    <n v="89.31"/>
    <n v="69.372500000000002"/>
    <n v="102"/>
    <n v="67"/>
    <n v="75"/>
    <n v="77"/>
    <n v="181"/>
  </r>
  <r>
    <n v="111001075752"/>
    <s v="COLEGIO SOTAVENTO (IED)"/>
    <s v="OFICIAL"/>
    <s v="URBANA"/>
    <n v="19"/>
    <s v="CIUDAD BOLIVAR"/>
    <n v="68"/>
    <s v="EL TESORO"/>
    <n v="19"/>
    <n v="1"/>
    <n v="1"/>
    <n v="985"/>
    <n v="1"/>
    <x v="13"/>
    <x v="1"/>
    <n v="37.61456681350947"/>
    <n v="0.18886831275720101"/>
    <n v="985"/>
    <n v="136"/>
    <n v="0.13807106598984772"/>
    <n v="8.4685493693401059E-4"/>
    <x v="5"/>
    <n v="0.87970711297071125"/>
    <n v="0.85505735140771633"/>
    <n v="0.83569096844396085"/>
    <n v="0.82758620689655171"/>
    <n v="0.82119914346895073"/>
    <n v="0.82371794871794868"/>
    <n v="0.85394456289978682"/>
    <n v="0.83405971262209211"/>
    <n v="-6.6445544245019861E-2"/>
    <n v="90.936254980079681"/>
    <n v="0.55014757991817753"/>
    <n v="84.226491405460052"/>
    <n v="-0.69728231441745803"/>
    <n v="84.959349593495944"/>
    <n v="-0.65594009601029812"/>
    <n v="85.819327731092429"/>
    <n v="-0.39368611163579575"/>
    <n v="85.91101694915254"/>
    <n v="-0.48794992126794767"/>
    <n v="85.644051130776802"/>
    <n v="-0.5619540147869837"/>
    <n v="-0.51549781422336671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6666666666666665"/>
    <n v="3.5283333333333338"/>
    <n v="3.5516666666666663"/>
    <n v="3.3733333333333335"/>
    <n v="3.4871666666666665"/>
    <n v="0.40292842540241586"/>
    <n v="0.67654888737258767"/>
    <n v="0.52700000000000002"/>
    <n v="0.56987185211465852"/>
    <n v="-0.64055473044077471"/>
    <n v="0.63528997060297432"/>
    <n v="0.56826745565245851"/>
    <n v="0.97111453604245945"/>
    <n v="-0.56516309845914514"/>
    <n v="1.1756436490430822"/>
    <n v="0.65377255037142801"/>
    <n v="-0.42499577032191516"/>
    <n v="1.6117943907909402"/>
    <n v="0.66958069928093022"/>
    <n v="-0.40110358447419453"/>
    <n v="1.4719774059775979"/>
    <n v="1.3709870064972351"/>
    <n v="0.53247673582345723"/>
    <n v="0.67821413042518341"/>
    <n v="0.6260981912144703"/>
    <n v="2.2871161214890599"/>
    <n v="0.54186851152183901"/>
    <n v="0.58392929736951626"/>
    <n v="1.1137423112165128"/>
    <n v="0.57612268859196392"/>
    <n v="84.68"/>
    <n v="97.14"/>
    <n v="91.67"/>
    <n v="67.739999999999995"/>
    <n v="1.0143200000000001"/>
    <n v="79.19"/>
    <n v="86.422499999999999"/>
    <n v="37"/>
    <n v="47"/>
    <n v="51"/>
    <n v="41"/>
    <n v="18"/>
  </r>
  <r>
    <n v="111001016098"/>
    <s v="COLEGIO ALQUERIA DE LA FRAGUA (IED)"/>
    <s v="OFICIAL"/>
    <s v="URBANA"/>
    <n v="8"/>
    <s v="KENNEDY"/>
    <n v="45"/>
    <s v="CARVAJAL"/>
    <n v="8"/>
    <n v="1"/>
    <n v="1"/>
    <n v="811"/>
    <n v="1"/>
    <x v="13"/>
    <x v="1"/>
    <n v="36.068919540229828"/>
    <n v="0.20536904761904701"/>
    <n v="737"/>
    <n v="72"/>
    <n v="9.7693351424694708E-2"/>
    <n v="0.14409464849273657"/>
    <x v="5"/>
    <n v="0.80991735537190079"/>
    <n v="0.81872749099639852"/>
    <n v="0.82625000000000004"/>
    <n v="0.8227684346701164"/>
    <n v="0.80998613037447986"/>
    <n v="0.76995940460081191"/>
    <n v="0.79113018597997142"/>
    <n v="0.79786639821960781"/>
    <n v="-0.79624886349732671"/>
    <n v="79.911209766925637"/>
    <n v="-1.4284080163195567"/>
    <n v="81.510710259301007"/>
    <n v="-1.166309580783454"/>
    <n v="87.292161520190021"/>
    <n v="-0.23717076621991398"/>
    <n v="74.81572481572482"/>
    <n v="-2.1973632948930741"/>
    <n v="82.317073170731703"/>
    <n v="-1.1278457917914977"/>
    <n v="79.501385041551245"/>
    <n v="-1.6737764082052891"/>
    <n v="-1.471054036420171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500000000000004"/>
    <n v="3.7166666666666668"/>
    <n v="4.04"/>
    <n v="3.5833333333333335"/>
    <n v="3.7536666666666667"/>
    <n v="0.93066039909338172"/>
    <n v="1.1288625795864777"/>
    <n v="0.57499999999999996"/>
    <n v="1.2553550494518615"/>
    <n v="-0.55338523818478669"/>
    <n v="1.2600589874052224"/>
    <n v="0.58701242831217393"/>
    <n v="1.2005895161457429"/>
    <n v="-0.53270928678503549"/>
    <n v="1.4082495239468213"/>
    <n v="0.66501617762205822"/>
    <n v="-0.4079439113709703"/>
    <n v="1.8789831675284936"/>
    <n v="0.67286517175371729"/>
    <n v="-0.39621030855549949"/>
    <n v="1.5649598746379305"/>
    <n v="1.597334703643607"/>
    <n v="0.52011463844987038"/>
    <n v="0.2322674576278681"/>
    <n v="0.54396086860670212"/>
    <n v="-0.40010353782885388"/>
    <n v="0.622185171597749"/>
    <n v="1.5378531666825948"/>
    <n v="0.69534901351821488"/>
    <n v="0.56760389194877936"/>
    <n v="80.92"/>
    <n v="94.29"/>
    <n v="81.400000000000006"/>
    <n v="62.9"/>
    <n v="0.74104999999999999"/>
    <n v="72.25"/>
    <n v="82.094999999999999"/>
    <n v="51"/>
    <n v="44"/>
    <n v="37"/>
    <n v="66"/>
    <n v="48"/>
  </r>
  <r>
    <n v="111001014745"/>
    <s v="COLEGIO ANTONIO JOSE DE SUCRE(IED)"/>
    <s v="OFICIAL"/>
    <s v="URBANA"/>
    <n v="16"/>
    <s v="PUENTE ARANDA"/>
    <n v="111"/>
    <s v="PUENTE ARANDA"/>
    <n v="16"/>
    <n v="1"/>
    <n v="1"/>
    <n v="481"/>
    <n v="1"/>
    <x v="13"/>
    <x v="1"/>
    <n v="42.055979899497466"/>
    <n v="0.16908045977011499"/>
    <n v="463"/>
    <n v="50"/>
    <n v="0.10799136069114471"/>
    <n v="-0.8008659260095663"/>
    <x v="1"/>
    <n v="0.86092715231788075"/>
    <n v="0.83877995642701531"/>
    <n v="0.80309734513274333"/>
    <n v="0.84862385321100919"/>
    <n v="0.81123595505617974"/>
    <n v="0.77777777777777779"/>
    <n v="0.83042394014962595"/>
    <n v="0.81342212999549379"/>
    <n v="-0.48258251735410274"/>
    <n v="84.063745019920319"/>
    <n v="-0.68319366984372365"/>
    <n v="81.28898128898129"/>
    <n v="-1.2046031424610169"/>
    <n v="88.126159554730989"/>
    <n v="-8.7457540745214279E-2"/>
    <n v="87.861271676300575"/>
    <n v="-5.897685942181382E-2"/>
    <n v="87.472527472527474"/>
    <n v="-0.20992550093999973"/>
    <n v="91.611479028697573"/>
    <n v="0.51815027081873422"/>
    <n v="0.12374133208660959"/>
    <n v="4.5"/>
    <n v="1.8179176811057871"/>
    <n v="4.5"/>
    <n v="1.6711665937103672"/>
    <n v="4.5"/>
    <n v="1.3847682483473183"/>
    <n v="4"/>
    <n v="-0.23979404319523162"/>
    <n v="4.5"/>
    <n v="1.1339867716628336"/>
    <n v="4"/>
    <n v="6.7474131606072324E-2"/>
    <n v="0.63061202038161823"/>
    <n v="3.8883333333333332"/>
    <n v="3.91"/>
    <n v="3.7416666666666667"/>
    <n v="3.4649999999999999"/>
    <n v="3.6793333333333336"/>
    <n v="0.7834631131232942"/>
    <n v="0.70703756675245621"/>
    <n v="0.625"/>
    <n v="1.9694000466781161"/>
    <n v="-0.47000362924573558"/>
    <n v="1.8576791465688998"/>
    <n v="0.61885057494326767"/>
    <n v="1.5903504508414235"/>
    <n v="-0.47989143294544628"/>
    <n v="1.7868103915042226"/>
    <n v="0.58644697419355218"/>
    <n v="-0.53367302555806861"/>
    <n v="-9.108990876126373E-2"/>
    <n v="0.64119146492153789"/>
    <n v="-0.44442716943711386"/>
    <n v="0.64873875195495678"/>
    <n v="0.77529852111133812"/>
    <n v="0.55858245150136698"/>
    <n v="1.6199440566455208"/>
    <n v="0.58069207027540348"/>
    <n v="0.80160116961397421"/>
    <n v="0.60579442409168405"/>
    <n v="1.3431796672225635"/>
    <n v="1.2360589958245782"/>
    <n v="0.56008332483478107"/>
    <n v="86.13"/>
    <n v="91.18"/>
    <n v="73.33"/>
    <n v="69.349999999999994"/>
    <n v="0.71197999999999995"/>
    <n v="71.099999999999994"/>
    <n v="83.634999999999991"/>
    <n v="46"/>
    <n v="41"/>
    <n v="19"/>
    <n v="19"/>
    <n v="61"/>
  </r>
  <r>
    <n v="111001015601"/>
    <s v="COLEGIO O.E.A. (IED)"/>
    <s v="OFICIAL"/>
    <s v="URBANA"/>
    <n v="8"/>
    <s v="KENNEDY"/>
    <n v="45"/>
    <s v="CARVAJAL"/>
    <n v="8"/>
    <n v="2"/>
    <n v="2"/>
    <n v="2606"/>
    <n v="5"/>
    <x v="10"/>
    <x v="5"/>
    <n v="41.365423476968772"/>
    <n v="0.17727587700303099"/>
    <n v="2512"/>
    <n v="226"/>
    <n v="8.9968152866242032E-2"/>
    <n v="-0.72867407799855155"/>
    <x v="1"/>
    <n v="0.88777660695468918"/>
    <n v="0.86021505376344087"/>
    <n v="0.87645811240721105"/>
    <n v="0.86859688195991092"/>
    <n v="0.86656519533231857"/>
    <n v="0.82285165626500245"/>
    <n v="0.8054592720970537"/>
    <n v="0.83859907829653813"/>
    <n v="2.5086391727202017E-2"/>
    <n v="82.623509369676313"/>
    <n v="-0.94165848795544549"/>
    <n v="82.219251336898395"/>
    <n v="-1.0439414418030615"/>
    <n v="89.712696941612606"/>
    <n v="0.19734604354258575"/>
    <n v="87.773128777312877"/>
    <n v="-7.342497582450852E-2"/>
    <n v="90.306867998051629"/>
    <n v="0.29472424033596983"/>
    <n v="88.996763754045304"/>
    <n v="4.48868779297023E-2"/>
    <n v="0.11142163246202874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133333333333333"/>
    <n v="3.6216666666666666"/>
    <n v="3.6916666666666664"/>
    <n v="3.58"/>
    <n v="3.6251666666666669"/>
    <n v="0.67620051684464255"/>
    <n v="1.0016326384621079"/>
    <n v="0.55300000000000005"/>
    <n v="0.94117525067231089"/>
    <n v="-0.5923972774598022"/>
    <n v="0.98044839440411635"/>
    <n v="0.51431777971675441"/>
    <n v="0.31066540993996011"/>
    <n v="-0.66491395608765047"/>
    <n v="0.46070033994676007"/>
    <n v="0.56452396200858235"/>
    <n v="-0.57177244809388239"/>
    <n v="-0.68807690771759689"/>
    <n v="0.60397998804161968"/>
    <n v="-0.50421421397763599"/>
    <n v="-0.48734004017772808"/>
    <n v="-0.21117418095660662"/>
    <n v="0.54057290433068195"/>
    <n v="0.97027293720318741"/>
    <n v="0.59292086915784836"/>
    <n v="1.2016807890054506"/>
    <n v="0.47532952675678097"/>
    <n v="-0.20635662521812065"/>
    <n v="0.45138051153321235"/>
    <n v="0.54790561357678347"/>
    <n v="88.15"/>
    <n v="94.29"/>
    <n v="90.7"/>
    <n v="93.75"/>
    <n v="1.4673099999999999"/>
    <n v="92.49"/>
    <n v="90.77000000000001"/>
    <n v="22"/>
    <n v="20"/>
    <n v="25"/>
    <n v="26"/>
    <n v="38"/>
  </r>
  <r>
    <n v="111001104035"/>
    <s v="COLEGIO REPUBLICA DE BOLIVIA (IED)"/>
    <s v="OFICIAL"/>
    <s v="URBANA"/>
    <n v="10"/>
    <s v="ENGATIVA"/>
    <n v="26"/>
    <s v="LAS FERIAS"/>
    <n v="10"/>
    <n v="1"/>
    <n v="1"/>
    <n v="436"/>
    <n v="1"/>
    <x v="13"/>
    <x v="1"/>
    <n v="34.671074074074042"/>
    <n v="0.16997663551401901"/>
    <n v="436"/>
    <n v="357"/>
    <n v="0.81880733944954132"/>
    <n v="3.2128557799808521"/>
    <x v="6"/>
    <n v="0.90865384615384615"/>
    <n v="0.95283018867924529"/>
    <n v="0.95192307692307687"/>
    <n v="0.95854922279792742"/>
    <n v="0.95607235142118863"/>
    <n v="0.96486486486486489"/>
    <n v="0.91576086956521741"/>
    <n v="0.94613363848201604"/>
    <n v="2.1934172078823524"/>
    <n v="93.584070796460168"/>
    <n v="1.0253248422350607"/>
    <n v="93.763919821826278"/>
    <n v="0.94987323219802344"/>
    <n v="93.141592920353972"/>
    <n v="0.81287636319992762"/>
    <n v="93.103448275862064"/>
    <n v="0.80030481367720185"/>
    <n v="96.846846846846844"/>
    <m/>
    <n v="95.433789954337897"/>
    <n v="1.2099884433654291"/>
    <n v="1.0076609384258606"/>
    <m/>
    <m/>
    <m/>
    <m/>
    <m/>
    <m/>
    <m/>
    <m/>
    <m/>
    <m/>
    <m/>
    <m/>
    <m/>
    <m/>
    <m/>
    <m/>
    <m/>
    <m/>
    <m/>
    <m/>
    <m/>
    <m/>
    <m/>
    <m/>
    <n v="0.56367767931464319"/>
    <n v="0.91492673289552851"/>
    <n v="-0.57327268142393495"/>
    <n v="1.1175199173972787"/>
    <m/>
    <m/>
    <m/>
    <n v="0.77382365143303999"/>
    <n v="-0.25641127187779383"/>
    <n v="4.2214337303153888"/>
    <n v="2.9798682051481444"/>
    <n v="0.38785323933060023"/>
    <n v="-4.5388914399535123"/>
    <n v="0.4439586251167133"/>
    <n v="-3.6717952140410963"/>
    <n v="0.51798901931771402"/>
    <n v="0.30031170695849813"/>
    <n v="-1.8591609987237823"/>
    <n v="0.54022316909157198"/>
    <m/>
    <m/>
    <m/>
    <m/>
    <m/>
    <m/>
    <m/>
    <n v="348"/>
    <m/>
    <m/>
    <m/>
    <m/>
  </r>
  <r>
    <n v="111001104388"/>
    <s v="COLEGIO GONZALO ARANGO (IED)"/>
    <s v="OFICIAL"/>
    <s v="URBANA"/>
    <n v="11"/>
    <s v="SUBA"/>
    <n v="28"/>
    <s v="EL RINCON"/>
    <n v="11"/>
    <n v="2"/>
    <n v="2"/>
    <n v="2598"/>
    <n v="5"/>
    <x v="10"/>
    <x v="5"/>
    <n v="38.18277845777228"/>
    <n v="0.184020399490012"/>
    <n v="2103"/>
    <n v="197"/>
    <n v="9.3675701378982401E-2"/>
    <n v="-0.30840931581432546"/>
    <x v="4"/>
    <n v="0.90968955785512695"/>
    <n v="0.90368950646861523"/>
    <n v="0.84714548802946588"/>
    <n v="0.86728395061728392"/>
    <n v="0.90500510725229821"/>
    <n v="0.88028527763627107"/>
    <n v="0.90778688524590168"/>
    <n v="0.88821554782883716"/>
    <n v="1.0255547034043255"/>
    <n v="91.56235512285582"/>
    <n v="0.66250756732366989"/>
    <n v="92.69245799140289"/>
    <n v="0.76482709398112703"/>
    <n v="91.287878787878782"/>
    <n v="0.48011116425836758"/>
    <n v="90.392313851080857"/>
    <n v="0.35590388969512776"/>
    <n v="87.64211566979732"/>
    <n v="-0.17973059700909008"/>
    <n v="91.080459770114942"/>
    <n v="0.4220357996017271"/>
    <n v="0.23408703510282614"/>
    <n v="4.5"/>
    <n v="1.8179176811057871"/>
    <n v="4.5"/>
    <n v="1.6711665937103672"/>
    <n v="4.5"/>
    <n v="1.3847682483473183"/>
    <n v="4.5"/>
    <n v="1.2122921072647792"/>
    <n v="4"/>
    <n v="-0.2179191660846721"/>
    <n v="4"/>
    <n v="6.7474131606072324E-2"/>
    <n v="0.58305276603674394"/>
    <n v="3.6533333333333329"/>
    <n v="3.64"/>
    <n v="3.605"/>
    <n v="3.4566666666666666"/>
    <n v="3.5574999999999997"/>
    <n v="0.5422047811857722"/>
    <n v="0.56262877361125807"/>
    <n v="0.59499999999999997"/>
    <n v="1.5409730483423631"/>
    <n v="-0.51919387343650736"/>
    <n v="1.5051184088158376"/>
    <n v="0.49069404540461203"/>
    <n v="2.1464883502573008E-2"/>
    <n v="-0.7119344708598222"/>
    <n v="0.12369068182606253"/>
    <m/>
    <m/>
    <m/>
    <n v="0.62059283903995754"/>
    <n v="-0.47708006580343104"/>
    <n v="2.8265481389852024E-2"/>
    <n v="0.35226362700591229"/>
    <n v="0.51745936800555214"/>
    <n v="0.13648201085159839"/>
    <n v="0.60936422202625895"/>
    <n v="1.7396445269288432"/>
    <n v="0.472934711645637"/>
    <n v="-0.23479993069114161"/>
    <n v="0.4317897949034018"/>
    <n v="0.53677628185768722"/>
    <n v="89.02"/>
    <n v="94.29"/>
    <n v="89.29"/>
    <n v="92.06"/>
    <n v="1.41127"/>
    <n v="91.33"/>
    <n v="90.915000000000006"/>
    <n v="21"/>
    <n v="15"/>
    <n v="16"/>
    <n v="16"/>
    <n v="57"/>
  </r>
  <r>
    <n v="111279000125"/>
    <s v="COLEGIO VILLEMAR EL CARMEN  (IED)"/>
    <s v="OFICIAL"/>
    <s v="URBANA"/>
    <n v="9"/>
    <s v="FONTIBON"/>
    <n v="75"/>
    <s v="FONTIBON"/>
    <n v="9"/>
    <n v="3"/>
    <n v="3"/>
    <n v="3250"/>
    <n v="6"/>
    <x v="7"/>
    <x v="4"/>
    <n v="42.906643209007747"/>
    <n v="0.13556884391290999"/>
    <n v="3131"/>
    <n v="332"/>
    <n v="0.10603641009262217"/>
    <n v="-1.2301989674993881"/>
    <x v="0"/>
    <n v="0.85043478260869565"/>
    <n v="0.86252692031586509"/>
    <n v="0.81898131183583733"/>
    <n v="0.83927914674512694"/>
    <n v="0.81764501563042724"/>
    <n v="0.8279151943462898"/>
    <n v="0.80669658267172939"/>
    <n v="0.82030677970952948"/>
    <n v="-0.34376018797805064"/>
    <n v="82.190560997328589"/>
    <n v="-1.0193554414308452"/>
    <n v="81.616286243059847"/>
    <n v="-1.148076147236593"/>
    <n v="77.404295051353884"/>
    <n v="-2.0121682132191352"/>
    <n v="85.511081706913657"/>
    <n v="-0.44421286409289745"/>
    <n v="86.43947461838836"/>
    <n v="-0.39385888892600979"/>
    <n v="87.538304392236981"/>
    <n v="-0.21909422649551033"/>
    <n v="-0.49585475141650009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7766666666666668"/>
    <n v="3.7249999999999996"/>
    <n v="3.726666666666667"/>
    <n v="3.64"/>
    <n v="3.6966666666666672"/>
    <n v="0.81778714393246321"/>
    <n v="1.0724259520060184"/>
    <n v="0.54400000000000004"/>
    <n v="0.81264715117158515"/>
    <n v="-0.60880603212619433"/>
    <n v="0.86284209368407427"/>
    <n v="0.50564171307147388"/>
    <n v="0.20445345343605886"/>
    <n v="-0.6819269374333895"/>
    <n v="0.33876337148263319"/>
    <n v="0.64931124211895563"/>
    <n v="-0.43184310540388493"/>
    <n v="1.5045022128690566"/>
    <n v="0.59637113508361261"/>
    <n v="-0.51689209584829499"/>
    <n v="-0.72824629057211065"/>
    <n v="0.31408903129680676"/>
    <n v="0.53147515636870535"/>
    <n v="0.64208344710415777"/>
    <n v="0.57605457573976138"/>
    <n v="0.64988005075468636"/>
    <n v="0.52124049661766103"/>
    <n v="0.33892962015381289"/>
    <n v="0.4928455147241439"/>
    <n v="0.53212792683130927"/>
    <n v="85.84"/>
    <n v="65.709999999999994"/>
    <n v="80"/>
    <n v="95.89"/>
    <n v="1.3125899999999999"/>
    <n v="87.86"/>
    <n v="81.3125"/>
    <n v="53"/>
    <n v="69"/>
    <n v="63"/>
    <n v="68"/>
    <n v="40"/>
  </r>
  <r>
    <n v="111001098612"/>
    <s v="COLEGIO LA ESTRELLITA (IED)"/>
    <s v="ADMINISTRACIÓN"/>
    <s v="URBANA"/>
    <n v="1"/>
    <s v="USAQUEN"/>
    <n v="9"/>
    <s v="VERBENAL"/>
    <n v="1"/>
    <n v="1"/>
    <n v="1"/>
    <n v="1218"/>
    <n v="2"/>
    <x v="1"/>
    <x v="1"/>
    <n v="40.937372421281076"/>
    <n v="0.18788524590163899"/>
    <n v="1218"/>
    <n v="77"/>
    <n v="6.3218390804597707E-2"/>
    <n v="-0.70004267088638172"/>
    <x v="1"/>
    <n v="0.94746215494211927"/>
    <n v="0.93683274021352314"/>
    <n v="0.9125109361329834"/>
    <n v="0.93380406001765226"/>
    <n v="0.93810786914235189"/>
    <n v="0.93257443082311731"/>
    <n v="0.95652173913043481"/>
    <n v="0.93904340588932633"/>
    <n v="2.0504494977999439"/>
    <n v="96.554424432263119"/>
    <n v="1.5583847703622611"/>
    <n v="97.003154574132495"/>
    <n v="1.5093032227702257"/>
    <n v="91.828478964401299"/>
    <n v="0.57715575281537135"/>
    <n v="90.032414910858989"/>
    <n v="0.29691034805704586"/>
    <n v="96.423248882265284"/>
    <n v="1.383735953278576"/>
    <n v="94.344262295081975"/>
    <n v="1.0127839669680989"/>
    <n v="0.93733201766375873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9483333333333328"/>
    <n v="3.5716666666666668"/>
    <n v="3.6633333333333336"/>
    <n v="3.2716666666666669"/>
    <n v="3.5168333333333335"/>
    <n v="0.46167532428733943"/>
    <n v="-1.4310030055343037E-2"/>
    <n v="0.628"/>
    <n v="2.0122427465116912"/>
    <n v="-0.46521511251393838"/>
    <n v="1.891999833922227"/>
    <n v="0.89194209183031947"/>
    <n v="4.9335225931358755"/>
    <n v="-0.11435406798222388"/>
    <n v="4.4067226360529324"/>
    <n v="0.60030977610978564"/>
    <n v="-0.51030946348332229"/>
    <n v="0.27499812826401698"/>
    <n v="0.61322314468888772"/>
    <n v="-0.48902638858573227"/>
    <n v="-0.19873961747810137"/>
    <n v="1.0735481020907738"/>
    <n v="0.52826550351772117"/>
    <n v="0.52629937208230637"/>
    <n v="0.58129729605020319"/>
    <n v="0.82140184668417959"/>
    <n v="0.456945551672157"/>
    <n v="-0.42470376053855108"/>
    <n v="0.13932854815243961"/>
    <n v="0.51792725568569298"/>
    <n v="90.17"/>
    <n v="80"/>
    <n v="100"/>
    <n v="75.81"/>
    <n v="1.31091"/>
    <n v="87.57"/>
    <n v="86.977499999999992"/>
    <n v="32"/>
    <n v="31"/>
    <n v="27"/>
    <n v="12"/>
    <n v="74"/>
  </r>
  <r>
    <n v="111001015806"/>
    <s v="COLEGIO JORGE GAITAN CORTES (IED)"/>
    <s v="OFICIAL"/>
    <s v="URBANA"/>
    <n v="10"/>
    <s v="ENGATIVA"/>
    <n v="29"/>
    <s v="EL MINUTO DE DIOS"/>
    <n v="10"/>
    <n v="3"/>
    <n v="3"/>
    <n v="1508"/>
    <n v="3"/>
    <x v="14"/>
    <x v="5"/>
    <n v="40.638726287262713"/>
    <n v="0.17102312543798201"/>
    <n v="1425"/>
    <n v="107"/>
    <n v="7.508771929824562E-2"/>
    <n v="-0.78085689270531344"/>
    <x v="1"/>
    <n v="0.85841924398625424"/>
    <n v="0.86950549450549453"/>
    <n v="0.82365145228215764"/>
    <n v="0.85124610591900307"/>
    <n v="0.83058823529411763"/>
    <n v="0.80079999999999996"/>
    <n v="0.784167289021658"/>
    <n v="0.81161989488138708"/>
    <n v="-0.51892285230441215"/>
    <n v="88.705416116248344"/>
    <n v="0.14980103865665545"/>
    <n v="90.111329404060243"/>
    <n v="0.31905491267975916"/>
    <n v="91.812080536912759"/>
    <n v="0.57421202708660091"/>
    <n v="85.254691689008041"/>
    <n v="-0.48623953743508391"/>
    <n v="89.259259259259267"/>
    <n v="0.10819920065597492"/>
    <n v="83.148558758314863"/>
    <n v="-1.013638065654473"/>
    <n v="-0.41282217084335343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75"/>
    <n v="3.8950000000000009"/>
    <n v="3.7900000000000005"/>
    <n v="3.7166666666666672"/>
    <n v="3.7776666666666676"/>
    <n v="0.97818598021377068"/>
    <n v="1.0758929321819426"/>
    <n v="0.48299999999999998"/>
    <n v="-5.8487745444445564E-2"/>
    <n v="-0.72773862532956435"/>
    <n v="1.0417725956879124E-2"/>
    <m/>
    <m/>
    <m/>
    <m/>
    <m/>
    <m/>
    <m/>
    <n v="0.58278904994677005"/>
    <n v="-0.53992999353565807"/>
    <n v="-1.1660144923469371"/>
    <n v="-0.69544160502541064"/>
    <n v="0.51215813252968667"/>
    <n v="-5.4753201971463959E-2"/>
    <n v="0.60394352964446429"/>
    <n v="1.5623001641836201"/>
    <n v="0.62908297895572296"/>
    <n v="1.6197786735260788"/>
    <n v="1.2676287456238327"/>
    <n v="0.4930017307723033"/>
    <n v="83.53"/>
    <n v="25.71"/>
    <n v="73.53"/>
    <n v="87.5"/>
    <n v="1.04379"/>
    <n v="80.349999999999994"/>
    <n v="68.28"/>
    <n v="107"/>
    <n v="118"/>
    <n v="110"/>
    <n v="99"/>
    <n v="113"/>
  </r>
  <r>
    <n v="111001010421"/>
    <s v="COLEGIO JORGE ELIECER GAITAN  (IED)"/>
    <s v="OFICIAL"/>
    <s v="URBANA"/>
    <n v="12"/>
    <s v="BARRIOS UNIDOS"/>
    <n v="22"/>
    <s v="DOCE DE OCTUBRE"/>
    <n v="12"/>
    <n v="3"/>
    <n v="3"/>
    <n v="1847"/>
    <n v="3"/>
    <x v="14"/>
    <x v="5"/>
    <n v="39.676612554112502"/>
    <n v="0.14921161825726101"/>
    <n v="1776"/>
    <n v="121"/>
    <n v="6.8130630630630629E-2"/>
    <n v="-0.92558987512908153"/>
    <x v="2"/>
    <n v="0.87092060399415494"/>
    <n v="0.89074751698902244"/>
    <n v="0.8649068322981367"/>
    <n v="0.86738351254480284"/>
    <n v="0.84824182603331277"/>
    <n v="0.8765117759388924"/>
    <n v="0.86632718014003818"/>
    <n v="0.86527267334493119"/>
    <n v="0.56293374072193725"/>
    <n v="87.267011003817657"/>
    <n v="-0.10833527097599489"/>
    <n v="88.521156263091754"/>
    <n v="4.442506542129334E-2"/>
    <n v="89.112003569834897"/>
    <n v="8.9513964226461185E-2"/>
    <n v="88.413852073535708"/>
    <n v="3.1600441674384007E-2"/>
    <n v="90.381515314347126"/>
    <n v="0.30801507413530715"/>
    <n v="81.285938316779919"/>
    <n v="-1.3507723144083936"/>
    <n v="-0.43263291876524235"/>
    <n v="4"/>
    <n v="0.23005906138063265"/>
    <n v="4"/>
    <n v="0.1365178344157767"/>
    <n v="4"/>
    <n v="-0.10476865036838208"/>
    <n v="4"/>
    <n v="-0.23979404319523162"/>
    <n v="4.5"/>
    <n v="1.1339867716628336"/>
    <n v="4"/>
    <n v="6.7474131606072324E-2"/>
    <n v="0.25371660964480414"/>
    <n v="3.7916666666666661"/>
    <n v="3.8149999999999995"/>
    <n v="4.2016666666666671"/>
    <n v="3.7666666666666671"/>
    <n v="3.9093333333333335"/>
    <n v="1.2389165988603374"/>
    <n v="0.74631660425257085"/>
    <n v="0.52300000000000002"/>
    <n v="0.51274825233655819"/>
    <n v="-0.64817381491721415"/>
    <n v="0.58068178379262436"/>
    <n v="0.52484649126951721"/>
    <n v="0.43955734901842103"/>
    <n v="-0.64464945672889307"/>
    <n v="0.60594188045247455"/>
    <n v="0.52662914372427128"/>
    <n v="-0.64125869026051352"/>
    <n v="-1.7768698714643922"/>
    <n v="0.63459865313688235"/>
    <n v="-0.45476252221650693"/>
    <n v="0.4523454498254329"/>
    <n v="-0.17286622703938717"/>
    <n v="0.52785173937419039"/>
    <n v="0.51137336579435833"/>
    <n v="0.58274522772071813"/>
    <n v="0.86877264386656516"/>
    <n v="0.59507896950124195"/>
    <n v="1.2159118264694468"/>
    <n v="0.97086237955356469"/>
    <n v="0.48919542393514448"/>
    <n v="78.61"/>
    <n v="51.43"/>
    <n v="77.78"/>
    <n v="81.25"/>
    <n v="1.0075400000000001"/>
    <n v="78.900000000000006"/>
    <n v="71.887500000000003"/>
    <n v="89"/>
    <n v="58"/>
    <n v="85"/>
    <n v="59"/>
    <n v="65"/>
  </r>
  <r>
    <n v="111001098922"/>
    <s v="COLEGIO LAS MERCEDES (IED)"/>
    <s v="ADMINISTRACIÓN"/>
    <s v="URBANA"/>
    <n v="10"/>
    <s v="ENGATIVA"/>
    <n v="74"/>
    <s v="ENGATIVA"/>
    <n v="10"/>
    <n v="1"/>
    <n v="1"/>
    <n v="1546"/>
    <n v="3"/>
    <x v="5"/>
    <x v="2"/>
    <n v="41.928371810449498"/>
    <n v="0.160736253494874"/>
    <n v="1546"/>
    <n v="119"/>
    <n v="7.6972833117723155E-2"/>
    <n v="-1.0102710482451751"/>
    <x v="2"/>
    <n v="0.90640394088669951"/>
    <n v="0.90957923008057295"/>
    <n v="0.89421338155515373"/>
    <n v="0.91621376811594202"/>
    <n v="0.8911458333333333"/>
    <n v="0.84204131227217494"/>
    <n v="0.87210982658959535"/>
    <n v="0.87722584608449572"/>
    <n v="0.80395795430795824"/>
    <n v="93.407466243050038"/>
    <n v="0.99363137334535667"/>
    <n v="94.19547588561673"/>
    <n v="1.0244048494344042"/>
    <n v="92.736318407960198"/>
    <n v="0.74012444779936737"/>
    <n v="94.985125371865706"/>
    <n v="1.10874361053524"/>
    <n v="94.53852667231159"/>
    <n v="1.0481642154915953"/>
    <n v="94.464016104680425"/>
    <n v="1.0344594032159278"/>
    <n v="1.0239941928208345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5249999999999999"/>
    <n v="3.7783333333333338"/>
    <n v="3.6233333333333331"/>
    <n v="3.4150000000000005"/>
    <n v="3.5611666666666677"/>
    <n v="0.54946563385694525"/>
    <n v="0.6585150042005532"/>
    <n v="0.61299999999999999"/>
    <n v="1.7980292473438149"/>
    <n v="-0.48939034304592566"/>
    <n v="1.7187289495848248"/>
    <n v="0.53473053383820746"/>
    <n v="0.56055728393241699"/>
    <n v="-0.62599233404179733"/>
    <n v="0.73966288645930944"/>
    <n v="0.57391373475046759"/>
    <n v="-0.55527618184809879"/>
    <n v="-0.42959381730335894"/>
    <n v="0.53185287789492963"/>
    <n v="-0.63138837319648089"/>
    <n v="-2.9039148400561579"/>
    <n v="-0.97063860896312659"/>
    <n v="0.55665738350440619"/>
    <n v="1.5504997186655027"/>
    <n v="0.55337640754307438"/>
    <n v="-9.206304503465737E-2"/>
    <n v="0.50099935811241403"/>
    <n v="9.8524887885588081E-2"/>
    <n v="0.33174347416549743"/>
    <n v="0.477889628641672"/>
    <n v="89.31"/>
    <n v="74.290000000000006"/>
    <n v="85.29"/>
    <n v="79.41"/>
    <n v="1.1102099999999999"/>
    <n v="82.37"/>
    <n v="83.820000000000007"/>
    <n v="45"/>
    <n v="50"/>
    <n v="43"/>
    <n v="50"/>
    <n v="9"/>
  </r>
  <r>
    <n v="111001015814"/>
    <s v="COLEGIO REPUBLICA DE CHINA (IED)"/>
    <s v="OFICIAL"/>
    <s v="URBANA"/>
    <n v="10"/>
    <s v="ENGATIVA"/>
    <n v="29"/>
    <s v="EL MINUTO DE DIOS"/>
    <n v="10"/>
    <n v="2"/>
    <n v="2"/>
    <n v="1976"/>
    <n v="3"/>
    <x v="4"/>
    <x v="3"/>
    <n v="42.44776103336914"/>
    <n v="0.14279826464208201"/>
    <n v="1889"/>
    <n v="167"/>
    <n v="8.8406564319745903E-2"/>
    <n v="-1.1902757844623648"/>
    <x v="0"/>
    <n v="0.86472303206997081"/>
    <n v="0.85486834047764848"/>
    <n v="0.86998706338939202"/>
    <n v="0.85660377358490569"/>
    <n v="0.87058118633912518"/>
    <n v="0.81238725195429951"/>
    <n v="0.82898550724637676"/>
    <n v="0.84139797480698797"/>
    <n v="8.1523443632837617E-2"/>
    <n v="82.027649769585253"/>
    <n v="-1.0485915048763688"/>
    <n v="80.935064935064943"/>
    <n v="-1.2657260426749664"/>
    <n v="89.651162790697668"/>
    <n v="0.1862998829657293"/>
    <n v="89.442467378410441"/>
    <n v="0.20020793960223932"/>
    <n v="87.125748502994014"/>
    <n v="-0.27166893496955935"/>
    <n v="86.929922135706335"/>
    <n v="-0.32921139821604123"/>
    <n v="-0.15451366356026353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9750000000000001"/>
    <n v="3.71"/>
    <n v="3.6683333333333334"/>
    <n v="3.4933333333333336"/>
    <n v="3.6373333333333338"/>
    <n v="0.70029334616261707"/>
    <n v="0.73392886035338911"/>
    <n v="0.502"/>
    <n v="0.2128493535015312"/>
    <n v="-0.68915515929040783"/>
    <n v="0.28695661035597725"/>
    <n v="0.48310910525372575"/>
    <n v="-7.13895592222131E-2"/>
    <n v="-0.72751276004458509"/>
    <n v="1.2036567920668978E-2"/>
    <m/>
    <m/>
    <m/>
    <n v="0.6141042990812321"/>
    <n v="-0.48759049705048968"/>
    <n v="-0.17145467751278312"/>
    <n v="-2.4725046308995413E-2"/>
    <n v="0.50479373093278679"/>
    <n v="-0.32041446397524748"/>
    <n v="0.5830214651352863"/>
    <n v="0.87781007761165464"/>
    <n v="0.60407953484885601"/>
    <n v="1.3228118658172789"/>
    <n v="0.8606660633970864"/>
    <n v="0.46233327982177774"/>
    <n v="81.790000000000006"/>
    <n v="54.29"/>
    <n v="67.650000000000006"/>
    <n v="84.15"/>
    <n v="0.87675000000000003"/>
    <n v="75.72"/>
    <n v="73.397500000000008"/>
    <n v="85"/>
    <n v="68"/>
    <n v="71"/>
    <n v="90"/>
    <n v="117"/>
  </r>
  <r>
    <n v="111769003114"/>
    <s v="COLEGIO VISTA BELLA (IED)"/>
    <s v="OFICIAL"/>
    <s v="URBANA"/>
    <n v="11"/>
    <s v="SUBA"/>
    <n v="18"/>
    <s v="BRITALIA"/>
    <n v="11"/>
    <n v="3"/>
    <n v="3"/>
    <n v="1666"/>
    <n v="3"/>
    <x v="14"/>
    <x v="5"/>
    <n v="39.69938317757007"/>
    <n v="0.17252439024390201"/>
    <n v="1555"/>
    <n v="127"/>
    <n v="8.1672025723472666E-2"/>
    <n v="-0.63674913911858555"/>
    <x v="1"/>
    <n v="0.9246336357292394"/>
    <n v="0.8690558235699517"/>
    <n v="0.84289813486370158"/>
    <n v="0.85630066322770815"/>
    <n v="0.81961345740873304"/>
    <n v="0.80673499267935578"/>
    <n v="0.80462184873949583"/>
    <n v="0.81972790724396072"/>
    <n v="-0.35543259360793811"/>
    <n v="88.512241054613938"/>
    <n v="0.11513382488466027"/>
    <n v="89.912575655682588"/>
    <n v="0.2847292721864485"/>
    <n v="91.692119731215641"/>
    <n v="0.55267754090361565"/>
    <n v="90.725806451612897"/>
    <n v="0.41056898430015959"/>
    <n v="89.74729241877256"/>
    <n v="0.19509271449617646"/>
    <n v="90.618181818181824"/>
    <n v="0.33836350300004248"/>
    <n v="0.33125476649926344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8166666666666664"/>
    <n v="3.7666666666666671"/>
    <n v="3.6549999999999998"/>
    <n v="3.5916666666666668"/>
    <n v="3.6681666666666661"/>
    <n v="0.76135051635200135"/>
    <n v="0.85575993284738039"/>
    <n v="0.47799999999999998"/>
    <n v="-0.12989224516707104"/>
    <n v="-0.73814454649068106"/>
    <n v="-6.4164527128414001E-2"/>
    <n v="0.47902678882588995"/>
    <n v="-0.12136506455149904"/>
    <n v="-0.73599875656743408"/>
    <n v="-4.8785028798032266E-2"/>
    <n v="0.58340630793107795"/>
    <n v="-0.53887140924653387"/>
    <n v="-0.17254435796408923"/>
    <n v="0.61233637378998962"/>
    <n v="-0.49047351708546216"/>
    <n v="-0.22623808325223105"/>
    <n v="-0.15843199916256706"/>
    <n v="0.57763689267299501"/>
    <n v="2.3073083756368238"/>
    <n v="0.57344488926347348"/>
    <n v="0.56450107100360192"/>
    <n v="0.44554708720573999"/>
    <n v="-0.56008373422963165"/>
    <n v="0.3507701293136295"/>
    <n v="0.44890000430398863"/>
    <n v="83.24"/>
    <n v="91.43"/>
    <n v="78.569999999999993"/>
    <n v="84.38"/>
    <n v="1.07843"/>
    <n v="81.5"/>
    <n v="84.852499999999992"/>
    <n v="42"/>
    <n v="92"/>
    <n v="70"/>
    <n v="54"/>
    <n v="149"/>
  </r>
  <r>
    <n v="111001009148"/>
    <s v="COLEGIO HELADIA MEJIA  (IED)"/>
    <s v="OFICIAL"/>
    <s v="URBANA"/>
    <n v="12"/>
    <s v="BARRIOS UNIDOS"/>
    <n v="98"/>
    <s v="LOS ALCAZARES"/>
    <n v="12"/>
    <n v="2"/>
    <n v="2"/>
    <n v="1491"/>
    <n v="2"/>
    <x v="0"/>
    <x v="0"/>
    <n v="37.595949926362195"/>
    <n v="0.18092641261497999"/>
    <n v="1491"/>
    <n v="127"/>
    <n v="8.5177733065057007E-2"/>
    <n v="-0.31531699554541009"/>
    <x v="4"/>
    <n v="0.86123032904148789"/>
    <n v="0.83321454027084818"/>
    <n v="0.8262108262108262"/>
    <n v="0.84892086330935257"/>
    <n v="0.83979517190929043"/>
    <n v="0.82427401340282946"/>
    <n v="0.80659340659340661"/>
    <n v="0.82596477182807304"/>
    <n v="-0.22967222735366921"/>
    <n v="88.706091596264997"/>
    <n v="0.14992226036062647"/>
    <n v="87.776332899869956"/>
    <n v="-8.4209182766019339E-2"/>
    <n v="85.945945945945951"/>
    <n v="-0.47883353694249203"/>
    <n v="89.722042663219142"/>
    <n v="0.24603507150535942"/>
    <n v="89.974126778783955"/>
    <n v="0.23548020501165762"/>
    <n v="88.691650230111776"/>
    <n v="-1.0338661521171163E-2"/>
    <n v="6.7832257501851498E-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583333333333332"/>
    <n v="3.6633333333333336"/>
    <n v="3.4833333333333329"/>
    <n v="3.5950000000000002"/>
    <n v="3.5815000000000001"/>
    <n v="0.58973036230616027"/>
    <n v="0.9583975611928669"/>
    <n v="0.50600000000000001"/>
    <n v="0.26997295327963156"/>
    <n v="-0.68121860969467152"/>
    <n v="0.34384016169259563"/>
    <n v="0.51168120561890029"/>
    <n v="0.27838860700035573"/>
    <n v="-0.67005349314228568"/>
    <n v="0.42386378819751447"/>
    <n v="0.55344212636204804"/>
    <n v="-0.59159809171832323"/>
    <n v="-0.99872863685094748"/>
    <n v="0.5945598296285064"/>
    <n v="-0.51993392934730676"/>
    <n v="-0.78604748402437774"/>
    <n v="-0.49488081085627289"/>
    <n v="0.53638617752157369"/>
    <n v="0.81924218295412732"/>
    <n v="0.55877727964241974"/>
    <n v="8.4632873727246302E-2"/>
    <n v="0.52709360117618598"/>
    <n v="0.40844715415840249"/>
    <n v="0.39346187578820063"/>
    <n v="0.44629141748144718"/>
    <n v="82.08"/>
    <n v="85.71"/>
    <n v="88.89"/>
    <n v="87.3"/>
    <n v="1.31795"/>
    <n v="88.15"/>
    <n v="84.504999999999995"/>
    <n v="43"/>
    <n v="54"/>
    <n v="45"/>
    <n v="36"/>
    <n v="35"/>
  </r>
  <r>
    <n v="111001001279"/>
    <s v="COLEGIO DARIO ECHANDIA (IED)"/>
    <s v="OFICIAL"/>
    <s v="URBANA"/>
    <n v="8"/>
    <s v="KENNEDY"/>
    <n v="82"/>
    <s v="PATIO BONITO"/>
    <n v="8"/>
    <n v="3"/>
    <n v="3"/>
    <n v="1970"/>
    <n v="3"/>
    <x v="14"/>
    <x v="5"/>
    <n v="41.275324149108499"/>
    <n v="0.17277227722772301"/>
    <n v="1970"/>
    <n v="184"/>
    <n v="9.3401015228426393E-2"/>
    <n v="-0.74797256370451448"/>
    <x v="1"/>
    <n v="0.91685393258426962"/>
    <n v="0.92374256354786366"/>
    <n v="0.88283828382838281"/>
    <n v="0.86904109589041101"/>
    <n v="0.8820074746396156"/>
    <n v="0.86238532110091748"/>
    <n v="0.86735807860262004"/>
    <n v="0.87084524155033849"/>
    <n v="0.67529921042832508"/>
    <n v="88.9"/>
    <n v="0.18472107977133345"/>
    <n v="86.327503974562802"/>
    <n v="-0.33442826659384489"/>
    <n v="88.075313807531387"/>
    <n v="-9.6584997285460744E-2"/>
    <n v="84.861183865898369"/>
    <n v="-0.55074214512050912"/>
    <n v="87.752983912817854"/>
    <n v="-0.15999068585438267"/>
    <n v="86.177644710578832"/>
    <n v="-0.46537359149997892"/>
    <n v="-0.35395357110895431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6333333333333333"/>
    <n v="3.3849999999999998"/>
    <n v="3.4550000000000001"/>
    <n v="3.4766666666666666"/>
    <n v="3.4674999999999998"/>
    <n v="0.36398385198432076"/>
    <n v="0.45405884586056355"/>
    <n v="0.55700000000000005"/>
    <n v="0.99829885045041133"/>
    <n v="-0.5851900390548529"/>
    <n v="1.032104761047806"/>
    <n v="0.54694997673971346"/>
    <n v="0.71014706822281837"/>
    <n v="-0.60339793094360117"/>
    <n v="0.9016035223808635"/>
    <n v="0.60366442647521446"/>
    <n v="-0.50473682074796344"/>
    <n v="0.36231691268156224"/>
    <n v="0.61763311033187807"/>
    <n v="-0.48186067041994174"/>
    <n v="-6.2575997063031186E-2"/>
    <n v="0.36719585556020956"/>
    <n v="0.54462453735422001"/>
    <n v="1.1164303578770451"/>
    <n v="0.5881703753934765"/>
    <n v="1.0462627667252855"/>
    <n v="0.57307396900704599"/>
    <n v="0.95455764172346491"/>
    <n v="1.0144437224547271"/>
    <n v="0.43990257509707015"/>
    <n v="84.1"/>
    <n v="88.57"/>
    <n v="86.05"/>
    <n v="90.63"/>
    <n v="1.32667"/>
    <n v="89.02"/>
    <n v="86.447499999999991"/>
    <n v="36"/>
    <n v="46"/>
    <n v="48"/>
    <n v="64"/>
    <n v="95"/>
  </r>
  <r>
    <n v="111001025020"/>
    <s v="COLEGIO ALBERTO LLERAS CAMARGO (IED)"/>
    <s v="OFICIAL"/>
    <s v="URBANA"/>
    <n v="11"/>
    <s v="SUBA"/>
    <n v="28"/>
    <s v="EL RINCON"/>
    <n v="11"/>
    <n v="1"/>
    <n v="1"/>
    <n v="3299"/>
    <n v="6"/>
    <x v="6"/>
    <x v="3"/>
    <n v="42.505597269624467"/>
    <n v="0.172372621240024"/>
    <n v="3151"/>
    <n v="273"/>
    <n v="8.6639162170739442E-2"/>
    <n v="-0.91282574720515131"/>
    <x v="2"/>
    <n v="0.91952414275717287"/>
    <n v="0.91189578333904697"/>
    <n v="0.90873717721966751"/>
    <n v="0.89749911940824234"/>
    <n v="0.89032483409011531"/>
    <n v="0.89848431441663734"/>
    <n v="0.88613342647572479"/>
    <n v="0.89402465899810302"/>
    <n v="1.1426898341108096"/>
    <n v="93.611024115252121"/>
    <n v="1.0301618872268918"/>
    <n v="94.335872805564762"/>
    <n v="1.0486520107576069"/>
    <n v="95.159789016444307"/>
    <n v="1.1751681608687727"/>
    <n v="92.940804051915165"/>
    <n v="0.77364466627112771"/>
    <n v="94.358806165956054"/>
    <n v="1.016165270333961"/>
    <n v="93.198588386268838"/>
    <n v="0.80541702094318135"/>
    <n v="0.8992621388185637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9"/>
    <n v="3.6683333333333334"/>
    <n v="3.4466666666666668"/>
    <n v="3.3633333333333337"/>
    <n v="3.4720000000000004"/>
    <n v="0.37289489844439455"/>
    <n v="0.14431751182616112"/>
    <n v="0.58899999999999997"/>
    <n v="1.4552876486752127"/>
    <n v="-0.52932909533055039"/>
    <n v="1.4324763358389938"/>
    <n v="0.52194408479511434"/>
    <n v="0.40402623995489079"/>
    <n v="-0.65019481408769952"/>
    <n v="0.56619669695749297"/>
    <n v="0.6033862431326128"/>
    <n v="-0.50519775143551648"/>
    <n v="0.35509450327022518"/>
    <n v="0.61455895004152361"/>
    <n v="-0.48685042285787827"/>
    <n v="-0.15739172121025713"/>
    <n v="0.30005863547236272"/>
    <n v="0.50770896560907264"/>
    <n v="-0.21525114378568738"/>
    <n v="0.56390334947538345"/>
    <n v="0.25233831131444379"/>
    <n v="0.57420875040280195"/>
    <n v="0.96803548130047068"/>
    <n v="0.51666900528743098"/>
    <n v="0.42949370762422645"/>
    <n v="78.900000000000006"/>
    <n v="80"/>
    <n v="71.430000000000007"/>
    <n v="79.27"/>
    <n v="0.85687999999999998"/>
    <n v="74.86"/>
    <n v="78.165000000000006"/>
    <n v="68"/>
    <n v="63"/>
    <n v="53"/>
    <n v="51"/>
    <n v="32"/>
  </r>
  <r>
    <n v="111001076376"/>
    <s v="COLEGIO MARRUECOS Y MOLINOS (IED)"/>
    <s v="OFICIAL"/>
    <s v="URBANA"/>
    <n v="18"/>
    <s v="RAFAEL URIBE"/>
    <n v="54"/>
    <s v="MARRUECOS"/>
    <n v="18"/>
    <n v="1"/>
    <n v="1"/>
    <n v="3879"/>
    <n v="6"/>
    <x v="6"/>
    <x v="3"/>
    <n v="39.333717008797635"/>
    <n v="0.19297276060764901"/>
    <n v="3089"/>
    <n v="194"/>
    <n v="6.2803496277112333E-2"/>
    <n v="-0.48197982396614991"/>
    <x v="4"/>
    <n v="0.89883527454242929"/>
    <n v="0.93062966915688372"/>
    <n v="0.90147961024900758"/>
    <n v="0.8674214755295836"/>
    <n v="0.88430046279814878"/>
    <n v="0.88054853843377845"/>
    <n v="0.85207100591715978"/>
    <n v="0.87287971129756059"/>
    <n v="0.7163223330395877"/>
    <n v="92.185203331700151"/>
    <n v="0.7742839623760267"/>
    <n v="92.377666248431623"/>
    <n v="0.71046118497214183"/>
    <n v="95.629139072847678"/>
    <n v="1.259422449141234"/>
    <n v="94.958263772954922"/>
    <n v="1.1043405387928449"/>
    <n v="94.607347489046177"/>
    <n v="1.0604176504782354"/>
    <n v="94.814814814814824"/>
    <n v="1.0979539601142425"/>
    <n v="1.104117231861859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33333333333333"/>
    <n v="3.6366666666666667"/>
    <n v="3.6733333333333333"/>
    <n v="3.4083333333333337"/>
    <n v="3.5350000000000001"/>
    <n v="0.49764954888541024"/>
    <n v="0.20669483704666897"/>
    <n v="0.40500000000000003"/>
    <n v="-1.1723979411174013"/>
    <n v="-0.90386821187559785"/>
    <n v="-1.2519540714260833"/>
    <n v="0.57580322205539458"/>
    <n v="1.0633669963030763"/>
    <n v="-0.55198930503056443"/>
    <n v="1.2700640449283742"/>
    <n v="0.58356153712203818"/>
    <n v="-0.538605370739074"/>
    <n v="-0.16837575068333582"/>
    <n v="0.64662275146855308"/>
    <n v="-0.4359922279990438"/>
    <n v="0.80902026702763463"/>
    <n v="0.40191278344911968"/>
    <n v="0.50842953961224824"/>
    <n v="-0.18925736865922876"/>
    <n v="0.56397521451360433"/>
    <n v="0.25468946104021417"/>
    <n v="0.54174667336100002"/>
    <n v="0.58248222113766501"/>
    <n v="0.32979647514905103"/>
    <n v="0.42236602146078678"/>
    <n v="76.3"/>
    <n v="71.430000000000007"/>
    <n v="88"/>
    <n v="74.39"/>
    <n v="1.06829"/>
    <n v="80.92"/>
    <n v="76.237499999999997"/>
    <n v="75"/>
    <n v="87"/>
    <n v="77"/>
    <n v="79"/>
    <n v="199"/>
  </r>
  <r>
    <n v="111001009521"/>
    <s v="COLEGIO ROBERT F. KENNEDY (IED)"/>
    <s v="OFICIAL"/>
    <s v="URBANA"/>
    <n v="10"/>
    <s v="ENGATIVA"/>
    <n v="31"/>
    <s v="SANTA CECILIA"/>
    <n v="10"/>
    <n v="2"/>
    <n v="2"/>
    <n v="1771"/>
    <n v="3"/>
    <x v="4"/>
    <x v="3"/>
    <n v="40.349909208819597"/>
    <n v="0.162539042821158"/>
    <n v="1684"/>
    <n v="134"/>
    <n v="7.9572446555819479E-2"/>
    <n v="-0.81359250387546689"/>
    <x v="1"/>
    <n v="0.86986986986986992"/>
    <n v="0.83680917622523465"/>
    <n v="0.80523731587561376"/>
    <n v="0.81685196021064954"/>
    <n v="0.79964643488509135"/>
    <n v="0.80855263157894741"/>
    <n v="0.8054089709762533"/>
    <n v="0.80674166178378992"/>
    <n v="-0.61728772342736471"/>
    <n v="89.898053753475438"/>
    <n v="0.36383189529242177"/>
    <n v="88.17977528089888"/>
    <n v="-1.4532921342005786E-2"/>
    <n v="90.145471609572965"/>
    <n v="0.27503458567416167"/>
    <n v="85.93826555609995"/>
    <n v="-0.37419018445246327"/>
    <n v="91.608391608391599"/>
    <n v="0.52645841176237851"/>
    <n v="87.193763919821833"/>
    <n v="-0.28145604253854684"/>
    <n v="-1.9794718097816966E-3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4866666666666664"/>
    <n v="3.4025000000000003"/>
    <n v="3.4716666666666662"/>
    <n v="3.4283333333333332"/>
    <n v="3.4420000000000002"/>
    <n v="0.31348792204391018"/>
    <n v="0.82027634106174185"/>
    <n v="0.53500000000000003"/>
    <n v="0.68411905167085929"/>
    <n v="-0.62548853208613042"/>
    <n v="0.74327378110098885"/>
    <n v="0.5321503336279847"/>
    <n v="0.5289706071923751"/>
    <n v="-0.63082924755177805"/>
    <n v="0.70499532536908671"/>
    <n v="0.6332590378126034"/>
    <n v="-0.45687571809386263"/>
    <n v="1.112261508648976"/>
    <n v="0.61320576861082976"/>
    <n v="-0.48905472463989852"/>
    <n v="-0.19927806172531909"/>
    <n v="0.46929367108848147"/>
    <n v="0.54572314389087573"/>
    <n v="1.1560611676765034"/>
    <n v="0.58673924302231162"/>
    <n v="0.99944157849097592"/>
    <n v="0.44306097463854999"/>
    <n v="-0.58961138288185788"/>
    <n v="0.2362390156416645"/>
    <n v="0.42092135696749589"/>
    <n v="85.26"/>
    <n v="62.86"/>
    <n v="79.41"/>
    <n v="90.24"/>
    <n v="1.1998"/>
    <n v="84.68"/>
    <n v="79.515000000000001"/>
    <n v="61"/>
    <n v="129"/>
    <n v="88"/>
    <n v="73"/>
    <n v="64"/>
  </r>
  <r>
    <n v="111001009580"/>
    <s v="COLEGIO INSTITUTO TECNICO  JUAN DEL CORRAL (IED)"/>
    <s v="OFICIAL"/>
    <s v="URBANA"/>
    <n v="10"/>
    <s v="ENGATIVA"/>
    <n v="26"/>
    <s v="LAS FERIAS"/>
    <n v="10"/>
    <n v="2"/>
    <n v="2"/>
    <n v="1890"/>
    <n v="3"/>
    <x v="4"/>
    <x v="3"/>
    <n v="40.593060796645673"/>
    <n v="0.154009928295642"/>
    <n v="1890"/>
    <n v="130"/>
    <n v="6.8783068783068779E-2"/>
    <n v="-0.97235000200946109"/>
    <x v="2"/>
    <n v="0.84732824427480913"/>
    <n v="0.88361796331435805"/>
    <n v="0.83653250773993804"/>
    <n v="0.86608803471791695"/>
    <n v="0.88813767670559307"/>
    <n v="0.8543922984356197"/>
    <n v="0.84721390053924506"/>
    <n v="0.85895623609347838"/>
    <n v="0.43556886828453578"/>
    <n v="92.068595927116831"/>
    <n v="0.75335758716027534"/>
    <n v="93.928779918272042"/>
    <n v="0.9783452909565693"/>
    <n v="93.728620296465223"/>
    <n v="0.91825522295699813"/>
    <n v="94.98652291105121"/>
    <n v="1.1089726909156379"/>
    <n v="94.114002478314745"/>
    <n v="0.97257837012946158"/>
    <n v="93.250843644544432"/>
    <n v="0.8148752212556758"/>
    <n v="0.93134366001993629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605"/>
    <n v="3.4849999999999999"/>
    <n v="3.4833333333333329"/>
    <n v="3.3366666666666664"/>
    <n v="3.4371666666666667"/>
    <n v="0.30391679806827637"/>
    <n v="0.53574058630621879"/>
    <n v="0.39"/>
    <n v="-1.3866114402852776"/>
    <n v="-0.94160853985844495"/>
    <n v="-1.5224499409946939"/>
    <n v="0.5066405988036824"/>
    <n v="0.21668176060327154"/>
    <n v="-0.67995340486308165"/>
    <n v="0.35290825143624738"/>
    <n v="0.55916113688494984"/>
    <n v="-0.58131758817977786"/>
    <n v="-0.83764149833941159"/>
    <n v="0.59884177022698448"/>
    <n v="-0.51275787231144898"/>
    <n v="-0.64968740347135845"/>
    <n v="-0.59283075470258673"/>
    <n v="0.53567497350303284"/>
    <n v="0.79358641790360884"/>
    <n v="0.53335537918871279"/>
    <n v="-0.74707466807620992"/>
    <n v="0.57902976904552494"/>
    <n v="1.0252948936484225"/>
    <n v="0.44724232998207009"/>
    <n v="0.42053580610110386"/>
    <n v="78.319999999999993"/>
    <n v="77.14"/>
    <n v="58.82"/>
    <n v="78.05"/>
    <n v="0.60687999999999998"/>
    <n v="68.209999999999994"/>
    <n v="75.497499999999988"/>
    <n v="80"/>
    <n v="130"/>
    <n v="116"/>
    <n v="142"/>
    <n v="148"/>
  </r>
  <r>
    <n v="111001104558"/>
    <s v="COLEGIO CODEMA (IED)"/>
    <s v="OFICIAL"/>
    <s v="URBANA"/>
    <n v="8"/>
    <s v="KENNEDY"/>
    <n v="79"/>
    <s v="CALANDAIMA"/>
    <n v="8"/>
    <n v="1"/>
    <n v="1"/>
    <n v="2694"/>
    <n v="5"/>
    <x v="15"/>
    <x v="0"/>
    <n v="43.76970255800115"/>
    <n v="0.166082322675487"/>
    <n v="2657"/>
    <n v="226"/>
    <n v="8.5058336469702678E-2"/>
    <n v="-1.115847287480106"/>
    <x v="2"/>
    <n v="0.92161961367013367"/>
    <n v="0.92554858934169282"/>
    <n v="0.91646586345381531"/>
    <n v="0.8814663951120163"/>
    <n v="0.88826139572408225"/>
    <n v="0.8908629441624365"/>
    <n v="0.88539967373572592"/>
    <n v="0.88985446291832737"/>
    <n v="1.0586018473873742"/>
    <n v="91.43148588915335"/>
    <n v="0.63902176298352709"/>
    <n v="84.794335805799065"/>
    <n v="-0.59921310615709256"/>
    <n v="98.864884657634562"/>
    <n v="1.8402798232003883"/>
    <n v="87.911676646706582"/>
    <n v="-5.0714629700937423E-2"/>
    <n v="91.122625215889457"/>
    <n v="0.43996849211821953"/>
    <n v="89.316860465116278"/>
    <n v="0.10282437384088366"/>
    <n v="0.3470053535516706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916666666666663"/>
    <n v="3.48"/>
    <n v="3.438333333333333"/>
    <n v="3.3800000000000003"/>
    <n v="3.4386666666666668"/>
    <n v="0.30688714688830071"/>
    <n v="0.1113136360481142"/>
    <n v="0.52300000000000002"/>
    <n v="0.51274825233655819"/>
    <n v="-0.64817381491721415"/>
    <n v="0.58068178379262436"/>
    <n v="0.49398602498983113"/>
    <n v="6.1765126321387351E-2"/>
    <n v="-0.7052480516886388"/>
    <n v="0.1716141860635326"/>
    <n v="0.61369384522421211"/>
    <n v="-0.48825909860232303"/>
    <n v="0.62050943211188525"/>
    <n v="0.61461442326801696"/>
    <n v="-0.48676016182922999"/>
    <n v="-0.15567657303406826"/>
    <n v="0.21627321601190724"/>
    <n v="0.53830232598006411"/>
    <n v="0.88836476012094789"/>
    <n v="0.57021274809980405"/>
    <n v="0.45875774992922175"/>
    <n v="0.63160315904955799"/>
    <n v="1.6497109434213253"/>
    <n v="1.1401557487136187"/>
    <n v="0.40091133873212847"/>
    <n v="76.88"/>
    <n v="79.41"/>
    <n v="72.09"/>
    <n v="85.71"/>
    <n v="0.98551"/>
    <n v="78.319999999999993"/>
    <n v="77.872500000000002"/>
    <n v="69"/>
    <n v="62"/>
    <n v="65"/>
    <n v="69"/>
    <n v="120"/>
  </r>
  <r>
    <n v="111769000956"/>
    <s v="COLEGIO PRADO VERANIEGO (IED)"/>
    <s v="OFICIAL"/>
    <s v="URBANA"/>
    <n v="11"/>
    <s v="SUBA"/>
    <n v="19"/>
    <s v="EL PRADO"/>
    <n v="11"/>
    <n v="2"/>
    <n v="2"/>
    <n v="1631"/>
    <n v="3"/>
    <x v="4"/>
    <x v="3"/>
    <n v="39.199490084985754"/>
    <n v="0.16293144208037799"/>
    <n v="1581"/>
    <n v="119"/>
    <n v="7.5268817204301078E-2"/>
    <n v="-0.70743901062277137"/>
    <x v="1"/>
    <n v="0.92775665399239549"/>
    <n v="0.88809831824062091"/>
    <n v="0.88520238885202385"/>
    <n v="0.84956346541302885"/>
    <n v="0.84687709872397587"/>
    <n v="0.8173734610123119"/>
    <n v="0.84170681348933241"/>
    <n v="0.84218558774182961"/>
    <n v="9.7404899742146764E-2"/>
    <n v="91.940126655152568"/>
    <n v="0.73030248016749733"/>
    <n v="91.958644457208507"/>
    <n v="0.63809429135734552"/>
    <n v="91.894977168949779"/>
    <n v="0.58909302398257368"/>
    <n v="87.230215827338128"/>
    <n v="-0.16241761831588294"/>
    <n v="87.865311308767474"/>
    <n v="-0.13999097488327544"/>
    <n v="84.85766202301636"/>
    <n v="-0.70429042169047729"/>
    <n v="-0.29728768240609277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5249999999999999"/>
    <n v="3.5833333333333326"/>
    <n v="3.6549999999999998"/>
    <n v="3.5183333333333331"/>
    <n v="3.573"/>
    <n v="0.57289838565935614"/>
    <n v="0.76153386750105778"/>
    <n v="0.47699999999999998"/>
    <n v="-0.14417314511159612"/>
    <n v="-0.74023878809379584"/>
    <n v="-7.917456370728948E-2"/>
    <n v="0.50618014143922285"/>
    <n v="0.21104486550260043"/>
    <n v="-0.68086266230200942"/>
    <n v="0.34639133982603876"/>
    <m/>
    <m/>
    <m/>
    <n v="0.63006466097846103"/>
    <n v="-0.4619328283895735"/>
    <n v="0.31609464768387807"/>
    <n v="0.24612981304829276"/>
    <n v="0.52139880553192874"/>
    <n v="0.27859212408643724"/>
    <n v="0.55707364515471081"/>
    <n v="2.8896456440733836E-2"/>
    <n v="0.49984409224170401"/>
    <n v="8.4803753460532622E-2"/>
    <n v="0.10678923847977391"/>
    <n v="0.39989646735854395"/>
    <n v="75.14"/>
    <n v="65.709999999999994"/>
    <n v="60.71"/>
    <n v="73.17"/>
    <n v="0.55281999999999998"/>
    <n v="66.180000000000007"/>
    <n v="70.542500000000004"/>
    <n v="97"/>
    <n v="83"/>
    <n v="104"/>
    <n v="83"/>
    <n v="83"/>
  </r>
  <r>
    <n v="111001800163"/>
    <s v="COLEGIO FILARMONICO JORGE MARIO BERGOGLIO (IED)"/>
    <s v="DISTRITAL"/>
    <s v="URBANA"/>
    <n v="11"/>
    <s v="SUBA"/>
    <s v="28"/>
    <s v="EL RINCON"/>
    <m/>
    <n v="1"/>
    <n v="1"/>
    <n v="519"/>
    <n v="1"/>
    <x v="13"/>
    <x v="1"/>
    <n v="47.37453571428567"/>
    <m/>
    <n v="479"/>
    <n v="30"/>
    <n v="6.2630480167014613E-2"/>
    <m/>
    <x v="0"/>
    <m/>
    <m/>
    <m/>
    <m/>
    <m/>
    <m/>
    <n v="0.91343963553530749"/>
    <n v="0.91343963553530749"/>
    <n v="1.5341741331858045"/>
    <m/>
    <m/>
    <m/>
    <m/>
    <m/>
    <m/>
    <m/>
    <m/>
    <m/>
    <m/>
    <m/>
    <m/>
    <m/>
    <m/>
    <m/>
    <m/>
    <m/>
    <m/>
    <m/>
    <m/>
    <m/>
    <m/>
    <m/>
    <n v="4"/>
    <n v="6.7474131606072324E-2"/>
    <n v="6.7474131606072324E-2"/>
    <m/>
    <m/>
    <m/>
    <m/>
    <m/>
    <m/>
    <n v="6.7474131606072324E-2"/>
    <m/>
    <m/>
    <m/>
    <m/>
    <m/>
    <m/>
    <m/>
    <m/>
    <m/>
    <m/>
    <m/>
    <n v="0.64351421060842084"/>
    <n v="-0.44081116888221905"/>
    <n v="0.71745031939113724"/>
    <n v="0.71745031939113724"/>
    <m/>
    <m/>
    <m/>
    <m/>
    <n v="0.55304909380159895"/>
    <n v="0.71672147646911499"/>
    <n v="0.71672147646911499"/>
    <n v="0.38791177403227517"/>
    <m/>
    <m/>
    <m/>
    <m/>
    <m/>
    <m/>
    <m/>
    <m/>
    <m/>
    <m/>
    <m/>
    <m/>
  </r>
  <r>
    <n v="111001014974"/>
    <s v="COLEGIO FRANCISCO DE MIRANDA (IED)"/>
    <s v="OFICIAL"/>
    <s v="URBANA"/>
    <n v="8"/>
    <s v="KENNEDY"/>
    <n v="48"/>
    <s v="TIMIZA"/>
    <n v="8"/>
    <n v="1"/>
    <n v="1"/>
    <n v="1468"/>
    <n v="2"/>
    <x v="1"/>
    <x v="1"/>
    <n v="48.312768647281828"/>
    <n v="0.122221498371335"/>
    <n v="1468"/>
    <n v="66"/>
    <n v="4.4959128065395093E-2"/>
    <n v="-2.2110999044482198"/>
    <x v="0"/>
    <n v="0.90356394129979034"/>
    <n v="0.89674289674289676"/>
    <n v="0.87821851078636048"/>
    <n v="0.86609686609686609"/>
    <n v="0.87491264849755412"/>
    <n v="0.86191860465116277"/>
    <n v="0.87223042836041353"/>
    <n v="0.86986769036359157"/>
    <n v="0.65558783244029639"/>
    <n v="95.23169912693082"/>
    <n v="1.3210083692180712"/>
    <n v="93.651877133105799"/>
    <n v="0.93052297045797649"/>
    <n v="93.637621023513134"/>
    <n v="0.90191969924439319"/>
    <n v="92.953431372549019"/>
    <n v="0.7757144983332378"/>
    <n v="95.025839793281648"/>
    <n v="1.1349295276350422"/>
    <n v="96.114649681528661"/>
    <n v="1.3332240352845741"/>
    <n v="1.1191033419954293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52"/>
    <n v="3.4483333333333337"/>
    <n v="3.6550000000000007"/>
    <n v="3.2399999999999998"/>
    <n v="3.434166666666667"/>
    <n v="0.29797610042822864"/>
    <n v="0.42105497008251747"/>
    <n v="0.39200000000000002"/>
    <n v="-1.3580496403962274"/>
    <n v="-0.93649343919167449"/>
    <n v="-1.4857885319200852"/>
    <n v="0.48203317401822426"/>
    <n v="-8.4561053432488043E-2"/>
    <n v="-0.72974234153597017"/>
    <n v="-3.9434888652813528E-3"/>
    <m/>
    <m/>
    <m/>
    <n v="0.63041641809860205"/>
    <n v="-0.46137469683946736"/>
    <n v="0.32670031354625345"/>
    <n v="-0.13499059627047474"/>
    <n v="0.53229211842838253"/>
    <n v="0.67155429669422007"/>
    <n v="0.56547868712220573"/>
    <n v="0.30387734570468899"/>
    <n v="0.41896763470868398"/>
    <n v="-0.87576885044650599"/>
    <n v="-0.2124103621730023"/>
    <n v="0.38893876204028976"/>
    <n v="79.77"/>
    <n v="14.29"/>
    <n v="79.069999999999993"/>
    <n v="61.29"/>
    <n v="0.66981000000000002"/>
    <n v="70.23"/>
    <n v="61.014999999999993"/>
    <n v="137"/>
    <n v="176"/>
    <n v="153"/>
    <n v="153"/>
    <n v="220"/>
  </r>
  <r>
    <n v="111001036625"/>
    <s v="COLEGIO INSTITUTO TECNICO DISTRITAL REPUBLICA DE GUATEMALA (IED)"/>
    <s v="OFICIAL"/>
    <s v="URBANA"/>
    <n v="10"/>
    <s v="ENGATIVA"/>
    <n v="26"/>
    <s v="LAS FERIAS"/>
    <n v="10"/>
    <n v="1"/>
    <n v="1"/>
    <n v="1386"/>
    <n v="2"/>
    <x v="1"/>
    <x v="1"/>
    <n v="38.753906510851323"/>
    <n v="0.17363431151241501"/>
    <n v="1293"/>
    <n v="94"/>
    <n v="7.2699149265274557E-2"/>
    <n v="-0.56639072703928528"/>
    <x v="1"/>
    <n v="0.9081325301204819"/>
    <n v="0.91516103692065986"/>
    <n v="0.81271186440677967"/>
    <n v="0.84982638888888884"/>
    <n v="0.86910994764397909"/>
    <n v="0.83376178234790055"/>
    <n v="0.83203463203463202"/>
    <n v="0.84061796950017187"/>
    <n v="6.5795388014097969E-2"/>
    <n v="85.877137428752377"/>
    <n v="-0.35776210658909385"/>
    <n v="90.746649649010848"/>
    <n v="0.42877749403635962"/>
    <n v="89.780564263322887"/>
    <n v="0.20952908860595656"/>
    <n v="92.142188961646397"/>
    <n v="0.64273810524728259"/>
    <n v="92.828364222401291"/>
    <n v="0.74367256033752371"/>
    <n v="91.284815813117703"/>
    <n v="0.45902423777181645"/>
    <n v="0.55621199312003589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5233333333333334"/>
    <n v="3.4800000000000004"/>
    <n v="3.5033333333333334"/>
    <n v="3.3533333333333331"/>
    <n v="3.440666666666667"/>
    <n v="0.31084761198166672"/>
    <n v="0.42749072585923653"/>
    <n v="0.54"/>
    <n v="0.7555235513934847"/>
    <n v="-0.61618613942381695"/>
    <n v="0.80994672558108927"/>
    <n v="0.5276104889649188"/>
    <n v="0.47339406501005854"/>
    <n v="-0.63939697781172744"/>
    <n v="0.64358791926631975"/>
    <n v="0.60262465851360925"/>
    <n v="-0.5064607329213372"/>
    <n v="0.335304609440502"/>
    <n v="0.59675095591308258"/>
    <n v="-0.51625541189923951"/>
    <n v="-0.71614796496708832"/>
    <n v="2.3844453256688158E-2"/>
    <n v="0.54608875806184476"/>
    <n v="1.1692502259846471"/>
    <n v="0.56287177328843996"/>
    <n v="0.21858907623313617"/>
    <n v="0.56892241278341604"/>
    <n v="0.90524945867933826"/>
    <n v="0.75205149740653943"/>
    <n v="0.38848327940428845"/>
    <n v="81.209999999999994"/>
    <n v="97.14"/>
    <n v="64.709999999999994"/>
    <n v="64.52"/>
    <n v="0.46843000000000001"/>
    <n v="64.45"/>
    <n v="81.002499999999998"/>
    <n v="57"/>
    <n v="76"/>
    <n v="73"/>
    <n v="67"/>
    <n v="96"/>
  </r>
  <r>
    <n v="111001019526"/>
    <s v="COLEGIO LICEO NACIONAL ANTONIA SANTOS (IED)"/>
    <s v="OFICIAL"/>
    <s v="URBANA"/>
    <n v="14"/>
    <s v="LOS MARTIRES"/>
    <n v="102"/>
    <s v="LA SABANA"/>
    <n v="14"/>
    <n v="2"/>
    <n v="2"/>
    <n v="1727"/>
    <n v="3"/>
    <x v="4"/>
    <x v="3"/>
    <n v="35.277341935483783"/>
    <n v="0.181850961538461"/>
    <n v="1678"/>
    <n v="226"/>
    <n v="0.13468414779499405"/>
    <n v="0.16375159203306144"/>
    <x v="5"/>
    <n v="0.88093769278223322"/>
    <n v="0.90162907268170422"/>
    <n v="0.88875000000000004"/>
    <n v="0.8217005076142132"/>
    <n v="0.83581081081081077"/>
    <n v="0.83584131326949385"/>
    <n v="0.83892176199868507"/>
    <n v="0.83992909522127301"/>
    <n v="5.1904901785143613E-2"/>
    <n v="80.570585341859328"/>
    <n v="-1.310076416894369"/>
    <n v="79.462875197472343"/>
    <n v="-1.5199796408235899"/>
    <n v="83.342776203966011"/>
    <n v="-0.94613552374449317"/>
    <n v="85.410513880685173"/>
    <n v="-0.4606976368471713"/>
    <n v="82.280701754385959"/>
    <n v="-1.1343216635801658"/>
    <n v="75.445434298440986"/>
    <n v="-2.4079033812962427"/>
    <n v="-1.4902109313364305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166666666666671"/>
    <n v="3.5533333333333332"/>
    <n v="3.4766666666666666"/>
    <n v="3.355"/>
    <n v="3.4473333333333334"/>
    <n v="0.32404916229288477"/>
    <n v="0.82555696118622912"/>
    <n v="0.50600000000000001"/>
    <n v="0.26997295327963156"/>
    <n v="-0.68121860969467152"/>
    <n v="0.34384016169259563"/>
    <n v="0.52912331890643005"/>
    <n v="0.49191405044988878"/>
    <n v="-0.6365337572660017"/>
    <n v="0.66410945081301964"/>
    <n v="0.57543317701366847"/>
    <n v="-0.55263217048334123"/>
    <n v="-0.38816430722694489"/>
    <n v="0.63005100984065809"/>
    <n v="-0.46195449487324575"/>
    <n v="0.31568293921443791"/>
    <n v="0.1770297898495552"/>
    <n v="0.51307023590183898"/>
    <n v="-2.1850252595931357E-2"/>
    <n v="0.61157459897539301"/>
    <n v="1.8119596232046311"/>
    <n v="0.57724509387325496"/>
    <n v="1.0040982422414824"/>
    <n v="1.0412669575629443"/>
    <n v="0.38527732032576611"/>
    <n v="78.03"/>
    <n v="82.86"/>
    <n v="87.5"/>
    <n v="76.83"/>
    <n v="1.10337"/>
    <n v="82.08"/>
    <n v="80.25"/>
    <n v="58"/>
    <n v="34"/>
    <n v="34"/>
    <n v="44"/>
    <n v="73"/>
  </r>
  <r>
    <n v="111001076767"/>
    <s v="COLEGIO CASTILLA (IED)"/>
    <s v="OFICIAL"/>
    <s v="URBANA"/>
    <n v="8"/>
    <s v="KENNEDY"/>
    <n v="46"/>
    <s v="CASTILLA"/>
    <n v="8"/>
    <n v="1"/>
    <n v="1"/>
    <n v="3413"/>
    <n v="6"/>
    <x v="6"/>
    <x v="3"/>
    <n v="47.358214059531356"/>
    <n v="0.117688940764517"/>
    <n v="3413"/>
    <n v="163"/>
    <n v="4.7758570172868442E-2"/>
    <n v="-2.1420334495490363"/>
    <x v="0"/>
    <n v="0.89738312261099673"/>
    <n v="0.89739709443099269"/>
    <n v="0.87903736542115263"/>
    <n v="0.8383709831371301"/>
    <n v="0.87683763475988241"/>
    <n v="0.85672514619883045"/>
    <n v="0.84738186462324394"/>
    <n v="0.85742275690134195"/>
    <n v="0.40464773760332112"/>
    <n v="88.06970509383379"/>
    <n v="3.5716281934963984E-2"/>
    <n v="87.267167083680846"/>
    <n v="-0.17214434323796848"/>
    <n v="88.93969705630181"/>
    <n v="5.8582759543782462E-2"/>
    <n v="89.271017048794832"/>
    <n v="0.17210432209003981"/>
    <n v="83.870967741935488"/>
    <n v="-0.85117737941606297"/>
    <n v="87.208950710613848"/>
    <n v="-0.27870723382235468"/>
    <n v="-0.32655696698137454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48333333333333"/>
    <n v="3.6883333333333339"/>
    <n v="3.6816666666666662"/>
    <n v="3.5516666666666663"/>
    <n v="3.6276666666666664"/>
    <n v="0.68115109821134856"/>
    <n v="1.0041079291454611"/>
    <n v="0.42199999999999999"/>
    <n v="-0.9296226420604754"/>
    <n v="-0.86274996494612533"/>
    <n v="-0.9572476776878095"/>
    <n v="0.46105716026699922"/>
    <n v="-0.34134832250933955"/>
    <n v="-0.77423325176946467"/>
    <n v="-0.32282273805934764"/>
    <n v="0.54039837788970313"/>
    <n v="-0.61544867458508545"/>
    <n v="-1.3724478940287543"/>
    <n v="0.5774230665082648"/>
    <n v="-0.54918006362802352"/>
    <n v="-1.3417851553465876"/>
    <n v="-1.1087377457279119"/>
    <n v="0.54243857038468479"/>
    <n v="1.0375744269254015"/>
    <n v="0.52150509884884866"/>
    <n v="-1.134770605643814"/>
    <n v="0.52773755029427205"/>
    <n v="0.41609536106572204"/>
    <n v="7.5131384224797149E-2"/>
    <n v="0.38261451571258459"/>
    <n v="77.459999999999994"/>
    <n v="11.43"/>
    <n v="74.42"/>
    <n v="75.61"/>
    <n v="0.84475999999999996"/>
    <n v="74.569999999999993"/>
    <n v="60.23"/>
    <n v="141"/>
    <n v="107"/>
    <n v="112"/>
    <n v="81"/>
    <n v="81"/>
  </r>
  <r>
    <n v="111001107077"/>
    <s v="COLEGIO VEINTIUN ANGELES (IED)"/>
    <s v="OFICIAL"/>
    <s v="URBANA"/>
    <n v="11"/>
    <s v="SUBA"/>
    <n v="27"/>
    <s v="SUBA"/>
    <n v="11"/>
    <n v="4"/>
    <n v="3"/>
    <n v="3049"/>
    <n v="6"/>
    <x v="7"/>
    <x v="4"/>
    <n v="41.886034582132595"/>
    <n v="0.163120544394037"/>
    <n v="2904"/>
    <n v="321"/>
    <n v="0.11053719008264463"/>
    <n v="-0.83009139334283943"/>
    <x v="1"/>
    <n v="0.9222316145393068"/>
    <n v="0.89963280293757653"/>
    <n v="0.88325281803542677"/>
    <n v="0.88537549407114624"/>
    <n v="0.87952697708795269"/>
    <n v="0.86631814787154593"/>
    <n v="0.86120463898241673"/>
    <n v="0.87197792999441659"/>
    <n v="0.69813878176391375"/>
    <n v="91.282642089093699"/>
    <n v="0.61231024136346601"/>
    <n v="89.572512984418694"/>
    <n v="0.22599896347891404"/>
    <n v="94.679399727148706"/>
    <n v="1.0889321902725972"/>
    <n v="90.645879732739417"/>
    <n v="0.39746763919769512"/>
    <n v="83.144912641315514"/>
    <n v="-0.98045031447110853"/>
    <n v="92.747409789210437"/>
    <n v="0.72375370726893462"/>
    <n v="0.18375313543304009"/>
    <n v="4"/>
    <n v="0.23005906138063265"/>
    <n v="4"/>
    <n v="0.1365178344157767"/>
    <n v="4"/>
    <n v="-0.10476865036838208"/>
    <n v="4"/>
    <n v="-0.23979404319523162"/>
    <n v="4.5"/>
    <n v="1.1339867716628336"/>
    <n v="4"/>
    <n v="6.7474131606072324E-2"/>
    <n v="0.25371660964480414"/>
    <n v="3.5466666666666669"/>
    <n v="3.4533333333333331"/>
    <n v="3.5333333333333337"/>
    <n v="3.31"/>
    <n v="3.4293333333333331"/>
    <n v="0.288404976452594"/>
    <n v="0.27106079304869907"/>
    <n v="0.50600000000000001"/>
    <n v="0.26997295327963156"/>
    <n v="-0.68121860969467152"/>
    <n v="0.34384016169259563"/>
    <n v="0.55710735909090259"/>
    <n v="0.83449321453381298"/>
    <n v="-0.58499731240179065"/>
    <n v="1.0334860888315183"/>
    <n v="0.58672907748629988"/>
    <n v="-0.53319210319730115"/>
    <n v="-8.3554246072001598E-2"/>
    <n v="0.61745653496344"/>
    <n v="-0.48214660168058132"/>
    <n v="-6.8009288568187026E-2"/>
    <n v="0.18881124468668795"/>
    <n v="0.5292343013275298"/>
    <n v="0.56124749996395329"/>
    <n v="0.57298296058638842"/>
    <n v="0.54938852797376281"/>
    <n v="0.58892978423345199"/>
    <n v="1.142877731199186"/>
    <n v="0.84850492398451249"/>
    <n v="0.37543140725786883"/>
    <n v="77.75"/>
    <n v="82.35"/>
    <n v="67.86"/>
    <n v="91.78"/>
    <n v="1.0186599999999999"/>
    <n v="79.77"/>
    <n v="79.405000000000001"/>
    <n v="63"/>
    <n v="57"/>
    <n v="60"/>
    <n v="63"/>
    <n v="49"/>
  </r>
  <r>
    <n v="111001107743"/>
    <s v="COLEGIO SALUDCOOP NORTE (IED)"/>
    <s v="OFICIAL"/>
    <s v="URBANA"/>
    <n v="1"/>
    <s v="USAQUEN"/>
    <n v="9"/>
    <s v="VERBENAL"/>
    <n v="1"/>
    <n v="1"/>
    <n v="1"/>
    <n v="2011"/>
    <n v="4"/>
    <x v="2"/>
    <x v="0"/>
    <n v="40.286337262012523"/>
    <n v="0.16289848197343401"/>
    <n v="2011"/>
    <n v="150"/>
    <n v="7.4589756340129293E-2"/>
    <n v="-0.8259108740075769"/>
    <x v="1"/>
    <n v="0.92875760208514335"/>
    <n v="0.901705565529623"/>
    <n v="0.88604898828541001"/>
    <n v="0.89255319148936174"/>
    <n v="0.89253573319216517"/>
    <n v="0.8840419657647709"/>
    <n v="0.88318009734991887"/>
    <n v="0.8869595448365466"/>
    <n v="1.0002286129951652"/>
    <n v="88.143013498723093"/>
    <n v="4.8872214807868589E-2"/>
    <n v="92.100265856437531"/>
    <n v="0.66255292560085255"/>
    <n v="90.886454183266935"/>
    <n v="0.40805035613617119"/>
    <n v="90.943877551020407"/>
    <n v="0.44631453685729811"/>
    <n v="89.035731767009295"/>
    <n v="6.8400492591017339E-2"/>
    <n v="90.752275994250127"/>
    <n v="0.36263454518500227"/>
    <n v="0.2956419088363828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949999999999997"/>
    <n v="3.5766666666666667"/>
    <n v="3.4516666666666667"/>
    <n v="3.4816666666666669"/>
    <n v="3.4930000000000003"/>
    <n v="0.41447978192473311"/>
    <n v="0.1651099535663304"/>
    <n v="0.44500000000000001"/>
    <n v="-0.60116194333639827"/>
    <n v="-0.80968099681589678"/>
    <n v="-0.5768870012247076"/>
    <m/>
    <m/>
    <m/>
    <m/>
    <n v="0.5715571688013108"/>
    <n v="-0.55939076785204678"/>
    <n v="-0.49406603727298304"/>
    <n v="0.64438330667398236"/>
    <n v="-0.43946153323835491"/>
    <n v="0.74309621715852336"/>
    <n v="0.10795089715242523"/>
    <n v="0.51570466021715067"/>
    <n v="7.3183197040189996E-2"/>
    <n v="0.57629527545373216"/>
    <n v="0.65775482659152762"/>
    <n v="0.59860800035993"/>
    <n v="1.2578262532952542"/>
    <n v="0.8408762140331234"/>
    <n v="0.36314218091030226"/>
    <n v="70.81"/>
    <n v="8.57"/>
    <n v="75"/>
    <n v="73.02"/>
    <n v="0.80835000000000001"/>
    <n v="73.989999999999995"/>
    <n v="56.045000000000002"/>
    <n v="156"/>
    <n v="111"/>
    <n v="118"/>
    <n v="122"/>
    <n v="252"/>
  </r>
  <r>
    <n v="111001015172"/>
    <s v="COLEGIO ALEJANDRO OBREGON (IED)"/>
    <s v="OFICIAL"/>
    <s v="URBANA"/>
    <n v="18"/>
    <s v="RAFAEL URIBE"/>
    <n v="36"/>
    <s v="SAN JOSE"/>
    <n v="18"/>
    <n v="1"/>
    <n v="1"/>
    <n v="1949"/>
    <n v="3"/>
    <x v="5"/>
    <x v="2"/>
    <n v="37.614295051353771"/>
    <n v="0.19355769230769099"/>
    <n v="1858"/>
    <n v="122"/>
    <n v="6.5662002152852533E-2"/>
    <n v="-0.28121101234093943"/>
    <x v="4"/>
    <n v="0.89446662863662296"/>
    <n v="0.86603139013452912"/>
    <n v="0.87590428491930994"/>
    <n v="0.83788495061011037"/>
    <n v="0.86806411837237973"/>
    <n v="0.84969325153374231"/>
    <n v="0.83431603773584906"/>
    <n v="0.84960411896211385"/>
    <n v="0.24699243539399868"/>
    <n v="82.245681381957766"/>
    <n v="-1.0094635322942989"/>
    <n v="82.76524243879021"/>
    <n v="-0.94964639363886783"/>
    <n v="85.468354430379748"/>
    <n v="-0.56456727166780352"/>
    <n v="84.938797232570522"/>
    <n v="-0.53801999768761366"/>
    <n v="87.405405405405403"/>
    <n v="-0.22187647630870466"/>
    <n v="87.282229965156802"/>
    <n v="-0.26544369076297164"/>
    <n v="-0.33680114590210314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3116666666666661"/>
    <n v="3.2683333333333331"/>
    <n v="3.5649999999999999"/>
    <n v="3.4116666666666671"/>
    <n v="3.419"/>
    <n v="0.26794257347020556"/>
    <n v="0.7975036667748896"/>
    <n v="0.42799999999999999"/>
    <n v="-0.8439372423933249"/>
    <n v="-0.84863208340034024"/>
    <n v="-0.85606072862553784"/>
    <n v="0.56955054956930184"/>
    <n v="0.98682210502019607"/>
    <n v="-0.56290773871823396"/>
    <n v="1.1918084660151307"/>
    <m/>
    <m/>
    <m/>
    <n v="0.60424835184589121"/>
    <n v="-0.50376998700525799"/>
    <n v="-0.4788987993354934"/>
    <n v="-5.311900558831506E-2"/>
    <n v="0.50349350193717979"/>
    <n v="-0.36731854318954177"/>
    <n v="0.5615813410412176"/>
    <n v="0.17637105897059435"/>
    <n v="0.46890774103506699"/>
    <n v="-0.28262840591426874"/>
    <n v="-0.16186659390386443"/>
    <n v="0.36065254463740926"/>
    <n v="80.06"/>
    <n v="82.86"/>
    <n v="92"/>
    <n v="73.53"/>
    <n v="1.1250500000000001"/>
    <n v="82.66"/>
    <n v="81.41"/>
    <n v="52"/>
    <n v="73"/>
    <n v="81"/>
    <n v="103"/>
    <n v="133"/>
  </r>
  <r>
    <n v="111001046299"/>
    <s v="COLEGIO MANUELA AYALA DE GAITAN (IED)"/>
    <s v="OFICIAL"/>
    <s v="URBANA"/>
    <n v="10"/>
    <s v="ENGATIVA"/>
    <n v="30"/>
    <s v="BOYACA REAL"/>
    <n v="10"/>
    <n v="2"/>
    <n v="2"/>
    <n v="2045"/>
    <n v="4"/>
    <x v="8"/>
    <x v="3"/>
    <n v="40.108229813664479"/>
    <n v="0.147608095676173"/>
    <n v="2045"/>
    <n v="129"/>
    <n v="6.3080684596577022E-2"/>
    <n v="-1.0099941498796277"/>
    <x v="2"/>
    <n v="0.88978240302743616"/>
    <n v="0.85259153590109371"/>
    <n v="0.83672503549455746"/>
    <n v="0.8472622478386167"/>
    <n v="0.84396809571286147"/>
    <n v="0.80325288562434416"/>
    <n v="0.81720430107526887"/>
    <n v="0.82552997159648722"/>
    <n v="-0.2384395551726772"/>
    <n v="82.118644067796609"/>
    <n v="-1.0322616600121499"/>
    <n v="83.189282627484872"/>
    <n v="-0.8764128008605746"/>
    <n v="91.596638655462186"/>
    <n v="0.53553747674181973"/>
    <n v="84.120571783716585"/>
    <n v="-0.67214102915424112"/>
    <n v="89.845201238390089"/>
    <n v="0.21252522129755475"/>
    <n v="87.103825136612016"/>
    <n v="-0.29773495982901543"/>
    <n v="-0.136210875699006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333333333333333"/>
    <n v="3.7275"/>
    <n v="3.648333333333333"/>
    <n v="3.56"/>
    <n v="3.6273333333333335"/>
    <n v="0.6804910206957886"/>
    <n v="1.0037778903876811"/>
    <n v="0.44600000000000001"/>
    <n v="-0.58688104339187319"/>
    <n v="-0.80743632696207301"/>
    <n v="-0.56079880177184471"/>
    <n v="0.44519045131050594"/>
    <n v="-0.53558774809787291"/>
    <n v="-0.80925310790037019"/>
    <n v="-0.57382019734487011"/>
    <n v="0.54733936482548329"/>
    <n v="-0.60268625791999741"/>
    <n v="-1.1724711931441338"/>
    <n v="0.58026362727277114"/>
    <n v="-0.54427274892840205"/>
    <n v="-1.2485359205097282"/>
    <n v="-1.0219996457932901"/>
    <n v="0.57058433249118246"/>
    <n v="2.0528963893259928"/>
    <n v="0.58074833565905037"/>
    <n v="0.80344195818943109"/>
    <n v="0.426635014962017"/>
    <n v="-0.7847030985608906"/>
    <n v="0.25926031604158267"/>
    <n v="0.35971522511591669"/>
    <n v="83.82"/>
    <n v="57.14"/>
    <n v="76.47"/>
    <n v="86.59"/>
    <n v="1.08043"/>
    <n v="81.790000000000006"/>
    <n v="76.642499999999998"/>
    <n v="73"/>
    <n v="49"/>
    <n v="52"/>
    <n v="52"/>
    <n v="139"/>
  </r>
  <r>
    <n v="111001009971"/>
    <s v="COLEGIO REPUBLICA DE COLOMBIA (IED)"/>
    <s v="OFICIAL"/>
    <s v="URBANA"/>
    <n v="10"/>
    <s v="ENGATIVA"/>
    <n v="26"/>
    <s v="LAS FERIAS"/>
    <n v="10"/>
    <n v="3"/>
    <n v="3"/>
    <n v="2770"/>
    <n v="5"/>
    <x v="12"/>
    <x v="4"/>
    <n v="37.807091757387184"/>
    <n v="0.18914776632302399"/>
    <n v="2318"/>
    <n v="219"/>
    <n v="9.4477998274374461E-2"/>
    <n v="-0.21444331692960808"/>
    <x v="3"/>
    <n v="0.87944408532643825"/>
    <n v="0.83232729711602949"/>
    <n v="0.82022886674049467"/>
    <n v="0.8256496227996647"/>
    <n v="0.81838666065795407"/>
    <n v="0.81531100478468899"/>
    <n v="0.8037470725995316"/>
    <n v="0.81449953520162177"/>
    <n v="-0.46085767925643617"/>
    <n v="91.31143089872387"/>
    <n v="0.61747668370465836"/>
    <n v="90.496894409937894"/>
    <n v="0.38564367332748239"/>
    <n v="85.723192019950119"/>
    <n v="-0.51882069202774816"/>
    <n v="86.921739130434787"/>
    <n v="-0.21298218194568014"/>
    <n v="88.928012519561818"/>
    <n v="4.9221254999317392E-2"/>
    <n v="86.923402454506984"/>
    <n v="-0.33039146033403594"/>
    <n v="-0.21186871322573003"/>
    <n v="4.5"/>
    <n v="1.8179176811057871"/>
    <m/>
    <m/>
    <s v=" "/>
    <m/>
    <m/>
    <m/>
    <n v="4.5"/>
    <n v="1.1339867716628336"/>
    <n v="4.5"/>
    <n v="1.4209258302925829"/>
    <n v="1.3061502068406832"/>
    <n v="3.4916666666666667"/>
    <n v="3.6050000000000004"/>
    <n v="3.64"/>
    <n v="3.5800000000000005"/>
    <n v="3.5941666666666672"/>
    <n v="0.61481330789747646"/>
    <n v="0.96048175736907981"/>
    <n v="0.50600000000000001"/>
    <n v="0.26997295327963156"/>
    <n v="-0.68121860969467152"/>
    <n v="0.34384016169259563"/>
    <n v="0.59166153468517546"/>
    <n v="1.2575036344968109"/>
    <n v="-0.52482053954988239"/>
    <n v="1.4647904619097758"/>
    <n v="0.56693449741679902"/>
    <n v="-0.56751150676599005"/>
    <n v="-0.62131141872163276"/>
    <n v="0.59852537927891414"/>
    <n v="-0.51328635007295198"/>
    <n v="-0.65972958537834969"/>
    <n v="-0.12294315121661495"/>
    <n v="0.53936773001127891"/>
    <n v="0.92679783248294256"/>
    <n v="0.57470556972789077"/>
    <n v="0.60574572350192668"/>
    <n v="0.39529271100562602"/>
    <n v="-1.1569567733901143"/>
    <n v="-0.21139510314789062"/>
    <n v="0.35435779782870591"/>
    <n v="80.64"/>
    <n v="85.71"/>
    <n v="61.76"/>
    <n v="94.52"/>
    <n v="0.95806000000000002"/>
    <n v="77.459999999999994"/>
    <n v="81.112499999999997"/>
    <n v="56"/>
    <n v="30"/>
    <n v="22"/>
    <n v="22"/>
    <n v="27"/>
  </r>
  <r>
    <n v="111769001502"/>
    <s v="COLEGIO ANIBAL FERNANDEZ DE SOTO (IED)"/>
    <s v="OFICIAL"/>
    <s v="URBANA"/>
    <n v="11"/>
    <s v="SUBA"/>
    <n v="19"/>
    <s v="EL PRADO"/>
    <n v="11"/>
    <n v="2"/>
    <n v="2"/>
    <n v="1615"/>
    <n v="3"/>
    <x v="4"/>
    <x v="3"/>
    <n v="41.254615384615292"/>
    <n v="0.13588020452885299"/>
    <n v="1566"/>
    <n v="121"/>
    <n v="7.7266922094508306E-2"/>
    <n v="-1.182672133956526"/>
    <x v="0"/>
    <n v="0.8802267895109851"/>
    <n v="0.85444947209653088"/>
    <n v="0.86720469552457813"/>
    <n v="0.85562310030395139"/>
    <n v="0.85251215559157212"/>
    <n v="0.85228095582910934"/>
    <n v="0.79490806223479493"/>
    <n v="0.83710902334408066"/>
    <n v="-4.9591309922412674E-3"/>
    <n v="87.430683918669132"/>
    <n v="-7.8962515094181673E-2"/>
    <n v="90.055589870290305"/>
    <n v="0.30942845172961825"/>
    <n v="88.20453224869263"/>
    <n v="-7.3388648114553937E-2"/>
    <n v="88.20453224869263"/>
    <n v="-2.7106285247769342E-3"/>
    <n v="91.87848729076255"/>
    <n v="0.5745485106763224"/>
    <n v="85.082508250825086"/>
    <n v="-0.66359326063334856"/>
    <n v="-0.10095374156685352"/>
    <n v="4.5"/>
    <n v="1.8179176811057871"/>
    <n v="4.5"/>
    <n v="1.6711665937103672"/>
    <n v="4.5"/>
    <n v="1.3847682483473183"/>
    <n v="4.5"/>
    <n v="1.2122921072647792"/>
    <n v="4.5"/>
    <n v="1.1339867716628336"/>
    <n v="4"/>
    <n v="6.7474131606072324E-2"/>
    <n v="0.92102925047362028"/>
    <n v="3.5150000000000001"/>
    <n v="3.5766666666666667"/>
    <n v="3.4233333333333333"/>
    <n v="3.625"/>
    <n v="3.5438333333333336"/>
    <n v="0.51514160304777523"/>
    <n v="0.71808542676069775"/>
    <n v="0.40300000000000002"/>
    <n v="-1.2009597410064514"/>
    <n v="-0.90881871703545403"/>
    <n v="-1.2874357767951463"/>
    <n v="0.50721755663985224"/>
    <n v="0.22374484841774686"/>
    <n v="-0.67881526163199302"/>
    <n v="0.36106565386070089"/>
    <n v="0.60886339279428603"/>
    <n v="-0.49616135040107034"/>
    <n v="0.49668756625822513"/>
    <n v="0.59294328046516853"/>
    <n v="-0.52265653301573101"/>
    <n v="-0.83778264355351328"/>
    <n v="-0.24263723445131224"/>
    <n v="0.50798829122432776"/>
    <n v="-0.20517483351359458"/>
    <n v="0.57127929911008801"/>
    <n v="0.49365122772355879"/>
    <n v="0.52479442981931701"/>
    <n v="0.3811398130054543"/>
    <n v="0.29763030811707586"/>
    <n v="0.35267773851868245"/>
    <n v="84.39"/>
    <n v="60"/>
    <n v="82.14"/>
    <n v="87.8"/>
    <n v="1.20506"/>
    <n v="84.97"/>
    <n v="78.4375"/>
    <n v="67"/>
    <n v="80"/>
    <n v="78"/>
    <n v="53"/>
    <n v="129"/>
  </r>
  <r>
    <n v="111001016292"/>
    <s v="COLEGIO KENNEDY (IED)"/>
    <s v="OFICIAL"/>
    <s v="URBANA"/>
    <n v="8"/>
    <s v="KENNEDY"/>
    <n v="47"/>
    <s v="KENNEDY CENTRAL"/>
    <n v="8"/>
    <n v="4"/>
    <n v="3"/>
    <n v="2750"/>
    <n v="5"/>
    <x v="12"/>
    <x v="4"/>
    <n v="44.447083936324063"/>
    <n v="0.149453471196454"/>
    <n v="2676"/>
    <n v="194"/>
    <n v="7.2496263079222717E-2"/>
    <n v="-1.4084749253324245"/>
    <x v="0"/>
    <n v="0.8747993579454254"/>
    <n v="0.84948371723590155"/>
    <n v="0.84655870445344128"/>
    <n v="0.85585215605749487"/>
    <n v="0.86300795978215328"/>
    <n v="0.85210084033613442"/>
    <n v="0.82588726513569932"/>
    <n v="0.84642667543514238"/>
    <n v="0.18292234756138601"/>
    <n v="83.28820116054159"/>
    <n v="-0.8223728399455229"/>
    <n v="83.23374340949033"/>
    <n v="-0.86873422960529956"/>
    <n v="89.762340036563074"/>
    <n v="0.20625760874989718"/>
    <n v="92.148760330578511"/>
    <n v="0.64381526409214307"/>
    <n v="92.82634261074088"/>
    <n v="0.74331261565473095"/>
    <n v="90.100541376643463"/>
    <n v="0.24467059730054852"/>
    <n v="0.47025083731005701"/>
    <n v="4"/>
    <n v="0.23005906138063265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083333333333329"/>
    <n v="3.6183333333333336"/>
    <n v="3.6166666666666667"/>
    <n v="3.5983333333333332"/>
    <n v="3.6088333333333336"/>
    <n v="0.64385671858215698"/>
    <n v="0.9854607393308652"/>
    <n v="0.39"/>
    <n v="-1.3866114402852776"/>
    <n v="-0.94160853985844495"/>
    <n v="-1.5224499409946939"/>
    <n v="0.47962577363072501"/>
    <n v="-0.11403232373256521"/>
    <n v="-0.73474911742549531"/>
    <n v="-3.9828502863776247E-2"/>
    <n v="0.53273367695754503"/>
    <n v="-0.62973364768904672"/>
    <n v="-1.596281817377315"/>
    <n v="0.60703969690023341"/>
    <n v="-0.49916109154334593"/>
    <n v="-0.3913201536660959"/>
    <n v="-0.79562330135185744"/>
    <n v="0.33901252991205777"/>
    <n v="-6.3007568584217362"/>
    <n v="0.52512978608408711"/>
    <n v="-1.0161846755432598"/>
    <n v="0.56756152522434"/>
    <n v="0.88908614804332708"/>
    <n v="-1.1204637003256617"/>
    <n v="0.33486614256467317"/>
    <n v="53.18"/>
    <n v="5.71"/>
    <n v="32.56"/>
    <n v="58.9"/>
    <n v="-0.21442"/>
    <n v="43.35"/>
    <n v="38.855000000000004"/>
    <n v="219"/>
    <n v="201"/>
    <n v="192"/>
    <n v="186"/>
    <n v="173"/>
  </r>
  <r>
    <n v="111001079154"/>
    <s v="COLEGIO VILLA RICA  (IED)"/>
    <s v="OFICIAL"/>
    <s v="URBANA"/>
    <n v="8"/>
    <s v="KENNEDY"/>
    <n v="48"/>
    <s v="TIMIZA"/>
    <n v="8"/>
    <n v="2"/>
    <n v="2"/>
    <n v="2248"/>
    <n v="4"/>
    <x v="8"/>
    <x v="3"/>
    <n v="39.030353495679435"/>
    <n v="0.21235535307517001"/>
    <n v="2091"/>
    <n v="203"/>
    <n v="9.708273553323768E-2"/>
    <n v="-0.10332897184170359"/>
    <x v="3"/>
    <n v="0.85127020785219398"/>
    <n v="0.84795870483341151"/>
    <n v="0.79653882132834419"/>
    <n v="0.83770410687778329"/>
    <n v="0.84686536485097641"/>
    <n v="0.82379979570990802"/>
    <n v="0.82863006670087225"/>
    <n v="0.82922154007243587"/>
    <n v="-0.16400263300979345"/>
    <n v="81.298366294067065"/>
    <n v="-1.1794687823689498"/>
    <n v="82.525083612040135"/>
    <n v="-0.99112287202283555"/>
    <n v="82.755632582322363"/>
    <n v="-1.0515352510490654"/>
    <n v="89.929015084294576"/>
    <n v="0.27996136240558023"/>
    <n v="86.776470588235298"/>
    <n v="-0.33385730215024584"/>
    <n v="94.800777453838677"/>
    <n v="1.0954131981631492"/>
    <n v="0.28884683599639549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2616666666666667"/>
    <n v="3.4550000000000001"/>
    <n v="3.4466666666666672"/>
    <n v="3.4049999999999998"/>
    <n v="3.4131666666666671"/>
    <n v="0.25639121694789008"/>
    <n v="0.51197779574602564"/>
    <n v="0.46"/>
    <n v="-0.38694844416852192"/>
    <n v="-0.77652878949899629"/>
    <n v="-0.33927552232130265"/>
    <n v="0.51747535084129581"/>
    <n v="0.3493202313756848"/>
    <n v="-0.65879338620156491"/>
    <n v="0.50456823834829556"/>
    <m/>
    <m/>
    <m/>
    <n v="0.64661491978835062"/>
    <n v="-0.43600433974056918"/>
    <n v="0.80879011862694816"/>
    <n v="0.48791042635370219"/>
    <n v="0.512205246859331"/>
    <n v="-5.3053613470336727E-2"/>
    <n v="0.59465537189534678"/>
    <n v="1.2584270975941079"/>
    <n v="0.43299281630956699"/>
    <n v="-0.70919126258505838"/>
    <n v="1.2321775291635861E-2"/>
    <n v="0.33412344845200531"/>
    <n v="79.19"/>
    <n v="94.29"/>
    <n v="76.739999999999995"/>
    <n v="80.489999999999995"/>
    <n v="0.97506000000000004"/>
    <n v="78.03"/>
    <n v="82.674999999999997"/>
    <n v="48"/>
    <n v="97"/>
    <n v="114"/>
    <n v="176"/>
    <n v="170"/>
  </r>
  <r>
    <n v="111001110477"/>
    <s v="COLEGIO NELSON MANDELA (IED)"/>
    <s v="OFICIAL"/>
    <s v="URBANA"/>
    <n v="8"/>
    <s v="KENNEDY"/>
    <n v="83"/>
    <s v="LAS MARGARITAS"/>
    <n v="8"/>
    <n v="1"/>
    <n v="1"/>
    <n v="1837"/>
    <n v="3"/>
    <x v="5"/>
    <x v="2"/>
    <n v="43.513533333333292"/>
    <n v="0.178146779303062"/>
    <n v="1737"/>
    <n v="362"/>
    <n v="0.20840529648819806"/>
    <n v="-0.41048986704529927"/>
    <x v="4"/>
    <m/>
    <m/>
    <m/>
    <n v="0.87334933973589435"/>
    <n v="0.91656516443361757"/>
    <n v="0.8944020356234097"/>
    <n v="0.88951310861423216"/>
    <n v="0.89477382099302871"/>
    <n v="1.1577959640571989"/>
    <m/>
    <m/>
    <m/>
    <m/>
    <m/>
    <m/>
    <m/>
    <m/>
    <m/>
    <m/>
    <n v="92.331768388106411"/>
    <n v="0.64852262508626668"/>
    <n v="0.64852262508626668"/>
    <m/>
    <m/>
    <m/>
    <m/>
    <m/>
    <m/>
    <n v="4.5"/>
    <n v="1.2122921072647792"/>
    <n v="4"/>
    <n v="-0.2179191660846721"/>
    <n v="4"/>
    <n v="6.7474131606072324E-2"/>
    <n v="0.21081973743059035"/>
    <m/>
    <m/>
    <m/>
    <n v="3.3349999999999995"/>
    <n v="3.3349999999999995"/>
    <m/>
    <n v="0.21081973743059035"/>
    <m/>
    <m/>
    <m/>
    <m/>
    <m/>
    <m/>
    <m/>
    <m/>
    <m/>
    <m/>
    <m/>
    <n v="0.62640147221186893"/>
    <n v="-0.46776378403392993"/>
    <n v="0.20529430462745141"/>
    <n v="0.20529430462745141"/>
    <m/>
    <m/>
    <m/>
    <m/>
    <n v="0.51256462192400798"/>
    <n v="0.23588594341697033"/>
    <n v="0.23588594341697033"/>
    <n v="0.33364228900613352"/>
    <m/>
    <m/>
    <m/>
    <m/>
    <m/>
    <m/>
    <m/>
    <n v="382"/>
    <m/>
    <m/>
    <m/>
    <m/>
  </r>
  <r>
    <n v="211850000876"/>
    <s v="COLEGIO EL DESTINO (IED)"/>
    <s v="OFICIAL"/>
    <s v="RURAL"/>
    <n v="5"/>
    <s v="USME"/>
    <s v="UPR 3"/>
    <s v="RIO TUNJUELO"/>
    <n v="5"/>
    <n v="1"/>
    <n v="1"/>
    <n v="601"/>
    <n v="1"/>
    <x v="13"/>
    <x v="1"/>
    <n v="35.747233009708708"/>
    <n v="0.245161870503597"/>
    <n v="577"/>
    <n v="62"/>
    <n v="0.10745233968804159"/>
    <n v="0.6147381227669807"/>
    <x v="7"/>
    <n v="0.94223107569721121"/>
    <n v="0.84742647058823528"/>
    <n v="0.90569744597249513"/>
    <n v="0.91411042944785281"/>
    <n v="0.92323232323232318"/>
    <n v="0.9576271186440678"/>
    <n v="0.88700564971751417"/>
    <n v="0.91784124823716329"/>
    <n v="1.6229284131656723"/>
    <n v="93.162393162393158"/>
    <n v="0.94965053645569331"/>
    <n v="80.740740740740748"/>
    <n v="-1.2992866798351281"/>
    <n v="81.031613976705486"/>
    <n v="-1.3610184578858289"/>
    <n v="82.740213523131672"/>
    <n v="-0.89840516450036245"/>
    <n v="87.665198237885463"/>
    <n v="-0.17562078313571586"/>
    <n v="89.710610932475888"/>
    <n v="0.17409319761712949"/>
    <n v="-0.2988318345825183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4"/>
    <n v="3.5399999999999996"/>
    <n v="3.4133333333333336"/>
    <n v="3.356666666666666"/>
    <n v="3.3986666666666663"/>
    <n v="0.22767784502098784"/>
    <n v="7.1708985114457766E-2"/>
    <m/>
    <m/>
    <m/>
    <m/>
    <m/>
    <m/>
    <m/>
    <m/>
    <m/>
    <m/>
    <m/>
    <n v="0.64895158276552434"/>
    <n v="-0.43239716788759525"/>
    <n v="0.87733392227598284"/>
    <n v="0.87733392227598284"/>
    <n v="0.51879478064648066"/>
    <n v="0.18465529456201105"/>
    <n v="0.58452467069003544"/>
    <n v="0.9269892252934876"/>
    <n v="0.46649585566825602"/>
    <n v="-0.31127445542969179"/>
    <n v="0.15939059878560258"/>
    <n v="0.33095713001282129"/>
    <m/>
    <m/>
    <m/>
    <m/>
    <m/>
    <m/>
    <m/>
    <n v="351"/>
    <m/>
    <m/>
    <m/>
    <m/>
  </r>
  <r>
    <n v="111001016071"/>
    <s v="COLEGIO ISABEL II (IED)"/>
    <s v="OFICIAL"/>
    <s v="URBANA"/>
    <n v="8"/>
    <s v="KENNEDY"/>
    <n v="46"/>
    <s v="CASTILLA"/>
    <n v="8"/>
    <n v="2"/>
    <n v="2"/>
    <n v="2325"/>
    <n v="4"/>
    <x v="8"/>
    <x v="3"/>
    <n v="39.513109854604146"/>
    <n v="0.20815143824026999"/>
    <n v="2194"/>
    <n v="299"/>
    <n v="0.13628076572470374"/>
    <n v="-1.8154215889195469E-2"/>
    <x v="5"/>
    <n v="0.88730239673635902"/>
    <n v="0.90868924889543445"/>
    <n v="0.87227722772277227"/>
    <n v="0.82905982905982911"/>
    <n v="0.85437375745526833"/>
    <n v="0.83186274509803926"/>
    <n v="0.81578947368421051"/>
    <n v="0.83516397700207823"/>
    <n v="-4.4179116780431432E-2"/>
    <n v="85.932721712538225"/>
    <n v="-0.34778694606855992"/>
    <n v="87.594617325483597"/>
    <n v="-0.11559225618896506"/>
    <n v="86.131386861313857"/>
    <n v="-0.4455445405361747"/>
    <n v="91.355245384961719"/>
    <n v="0.51374470329575384"/>
    <n v="91.61777032690695"/>
    <n v="0.52812827740824908"/>
    <n v="85.215874400348895"/>
    <n v="-0.63945399123294411"/>
    <n v="-3.9148626665169634E-2"/>
    <n v="4.5"/>
    <n v="1.8179176811057871"/>
    <n v="4.5"/>
    <n v="1.6711665937103672"/>
    <n v="4.5"/>
    <n v="1.3847682483473183"/>
    <n v="4.5"/>
    <n v="1.2122921072647792"/>
    <n v="4"/>
    <n v="-0.2179191660846721"/>
    <n v="4"/>
    <n v="6.7474131606072324E-2"/>
    <n v="0.58305276603674394"/>
    <n v="3.5499999999999994"/>
    <n v="3.5700000000000003"/>
    <n v="3.4583333333333335"/>
    <n v="3.4549999999999996"/>
    <n v="3.4885000000000002"/>
    <n v="0.40556873546466021"/>
    <n v="0.49431075075070208"/>
    <n v="0.48399999999999999"/>
    <n v="-4.4206845499920475E-2"/>
    <n v="-0.72567037226550535"/>
    <n v="2.5241495143645421E-2"/>
    <n v="0.45390774316846705"/>
    <n v="-0.42887111468505523"/>
    <n v="-0.78986131047053953"/>
    <n v="-0.4348335645136871"/>
    <m/>
    <m/>
    <m/>
    <n v="0.59589730536656238"/>
    <n v="-0.51768693319518833"/>
    <n v="-0.74334986125268687"/>
    <n v="-0.49707670095172052"/>
    <n v="0.54199675260035862"/>
    <n v="1.0216364218321954"/>
    <n v="0.59791729296937646"/>
    <n v="1.3651447036589412"/>
    <m/>
    <m/>
    <n v="1.2277413909282431"/>
    <n v="0.3280724936917162"/>
    <n v="81.5"/>
    <n v="100"/>
    <n v="83.72"/>
    <n v="82.93"/>
    <n v="1.1453500000000001"/>
    <n v="83.53"/>
    <n v="86.632499999999993"/>
    <n v="33"/>
    <n v="29"/>
    <n v="29"/>
    <n v="32"/>
    <n v="62"/>
  </r>
  <r>
    <n v="111001106950"/>
    <s v="COLEGIO ALFONSO LOPEZ MICHELSEN (PUERTA DEL SOL) ( IED)"/>
    <s v="OFICIAL"/>
    <s v="RURAL (ZONA DE EXPANSION)"/>
    <n v="7"/>
    <s v="BOSA"/>
    <n v="87"/>
    <s v="TINTAL SUR"/>
    <n v="7"/>
    <n v="1"/>
    <n v="1"/>
    <n v="3523"/>
    <n v="6"/>
    <x v="6"/>
    <x v="3"/>
    <n v="45.833887660327164"/>
    <n v="0.14856214689265501"/>
    <n v="3523"/>
    <n v="279"/>
    <n v="7.9193868861765535E-2"/>
    <n v="-1.533719408501462"/>
    <x v="0"/>
    <n v="0.93844259772237615"/>
    <n v="0.9228375855631612"/>
    <n v="0.91581868640148012"/>
    <n v="0.92552533992583441"/>
    <n v="0.910377358490566"/>
    <n v="0.90888382687927105"/>
    <n v="0.88005050505050508"/>
    <n v="0.90372224956210567"/>
    <n v="1.3382324059696942"/>
    <n v="87.835522558537988"/>
    <n v="-6.3101367138983944E-3"/>
    <n v="89.42420681551117"/>
    <n v="0.20038584031312115"/>
    <n v="88.114517061885479"/>
    <n v="-8.9547515882178283E-2"/>
    <n v="89.464788732394368"/>
    <n v="0.20386678818027998"/>
    <n v="90.937149270482607"/>
    <n v="0.4069448003565625"/>
    <n v="93.79639448568399"/>
    <n v="0.91361990851632191"/>
    <n v="0.519350009561335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483333333333337"/>
    <n v="3.3216666666666668"/>
    <n v="3.3916666666666671"/>
    <n v="3.2566666666666664"/>
    <n v="3.3293333333333335"/>
    <n v="9.0381721784314958E-2"/>
    <n v="3.0609234961213247E-3"/>
    <n v="0.51300000000000001"/>
    <n v="0.36993925289130719"/>
    <n v="-0.66747943381136754"/>
    <n v="0.44231281750521828"/>
    <m/>
    <m/>
    <m/>
    <m/>
    <n v="0.57336806183323252"/>
    <n v="-0.55622742671227554"/>
    <n v="-0.44449905152846275"/>
    <n v="0.63624225596653616"/>
    <n v="-0.45217588256037816"/>
    <n v="0.50149700897677285"/>
    <n v="0.20586135253089127"/>
    <n v="0.51551029688092476"/>
    <n v="6.6171791088241713E-2"/>
    <n v="0.56540153519320191"/>
    <n v="0.30135322909373746"/>
    <n v="0.556700511816548"/>
    <n v="0.76008949996520692"/>
    <n v="0.48368507692837304"/>
    <n v="0.3199215673718474"/>
    <n v="72.25"/>
    <n v="60"/>
    <n v="68.97"/>
    <n v="70.73"/>
    <n v="0.65790000000000004"/>
    <n v="69.36"/>
    <n v="68.465000000000003"/>
    <n v="106"/>
    <n v="102"/>
    <n v="108"/>
    <n v="106"/>
    <n v="111"/>
  </r>
  <r>
    <n v="111001028258"/>
    <s v="COLEGIO RAFAEL BERNAL JIMENEZ (IED)"/>
    <s v="OFICIAL"/>
    <s v="URBANA"/>
    <n v="12"/>
    <s v="BARRIOS UNIDOS"/>
    <n v="22"/>
    <s v="DOCE DE OCTUBRE"/>
    <n v="12"/>
    <n v="2"/>
    <n v="2"/>
    <n v="1390"/>
    <n v="2"/>
    <x v="0"/>
    <x v="0"/>
    <n v="36.979015256587964"/>
    <n v="0.176992103374013"/>
    <n v="1282"/>
    <n v="78"/>
    <n v="6.0842433697347896E-2"/>
    <n v="-0.39913291886361268"/>
    <x v="4"/>
    <n v="0.87068965517241381"/>
    <n v="0.83992963940193488"/>
    <n v="0.86837455830388688"/>
    <n v="0.88667820069204151"/>
    <n v="0.86540120793787745"/>
    <n v="0.90528233151183968"/>
    <n v="0.88041594454072791"/>
    <n v="0.88336479376194876"/>
    <n v="0.92774392046456844"/>
    <n v="87.577639751552795"/>
    <n v="-5.2589808231733592E-2"/>
    <n v="89.605978260869563"/>
    <n v="0.23177856289697929"/>
    <n v="89.301972685887705"/>
    <n v="0.1236158300905663"/>
    <n v="81.92"/>
    <n v="-1.0328520750668582"/>
    <n v="90.042075736325387"/>
    <n v="0.24757840688064944"/>
    <n v="90"/>
    <n v="0.22647261088983031"/>
    <n v="-2.9346265584188069E-2"/>
    <n v="4"/>
    <n v="0.23005906138063265"/>
    <n v="4"/>
    <n v="0.1365178344157767"/>
    <n v="4"/>
    <n v="-0.10476865036838208"/>
    <n v="4"/>
    <n v="-0.23979404319523162"/>
    <n v="4.5"/>
    <n v="1.1339867716628336"/>
    <n v="4.5"/>
    <n v="1.4209258302925829"/>
    <n v="0.65975211925075727"/>
    <n v="3.7750000000000004"/>
    <n v="3.5749999999999997"/>
    <n v="3.5750000000000006"/>
    <n v="3.4666666666666668"/>
    <n v="3.5516666666666667"/>
    <n v="0.53065342466345677"/>
    <n v="0.59520277195710702"/>
    <n v="0.52200000000000002"/>
    <n v="0.49846735239203305"/>
    <n v="-0.65008769109949827"/>
    <n v="0.56696447846319309"/>
    <n v="0.47325403685998157"/>
    <n v="-0.19203479379388491"/>
    <n v="-0.74812295884988533"/>
    <n v="-0.13568270071831695"/>
    <n v="0.57231484980084957"/>
    <n v="-0.55806600232228809"/>
    <n v="-0.47330803766844798"/>
    <n v="0.57193615394018305"/>
    <n v="-0.55872791281789569"/>
    <n v="-1.5232142435120533"/>
    <n v="-0.72171820100269979"/>
    <n v="0.52981349206537554"/>
    <n v="0.58214105666810878"/>
    <n v="0.53850713281093032"/>
    <n v="-0.57852895494535672"/>
    <n v="0.50043096472201398"/>
    <n v="9.177405908182637E-2"/>
    <n v="-1.1243445609072061E-2"/>
    <n v="0.31828088701212959"/>
    <n v="72.540000000000006"/>
    <n v="62.86"/>
    <n v="66.67"/>
    <n v="79.37"/>
    <n v="0.77251999999999998"/>
    <n v="72.83"/>
    <n v="70.19250000000001"/>
    <n v="100"/>
    <n v="108"/>
    <n v="98"/>
    <n v="91"/>
    <n v="43"/>
  </r>
  <r>
    <n v="111001100048"/>
    <s v="COLEGIO HERNANDO DURAN DUSSAN (IED)"/>
    <s v="OFICIAL"/>
    <s v="URBANA"/>
    <n v="8"/>
    <s v="KENNEDY"/>
    <n v="82"/>
    <s v="PATIO BONITO"/>
    <n v="8"/>
    <n v="1"/>
    <n v="1"/>
    <n v="2314"/>
    <n v="4"/>
    <x v="2"/>
    <x v="0"/>
    <n v="38.655121344119394"/>
    <n v="0.21420283626987399"/>
    <n v="2215"/>
    <n v="372"/>
    <n v="0.16794582392776525"/>
    <n v="0.27592473805563178"/>
    <x v="8"/>
    <n v="0.89017111022682049"/>
    <n v="0.91928429423459246"/>
    <n v="0.93778178539224522"/>
    <n v="0.90869565217391302"/>
    <n v="0.89364705882352946"/>
    <n v="0.89471221338324758"/>
    <n v="0.89824732229795523"/>
    <n v="0.90196418816521584"/>
    <n v="1.3027827914737231"/>
    <n v="89.332365747460088"/>
    <n v="0.2623134753324875"/>
    <n v="86.188243779300393"/>
    <n v="-0.35847911059867232"/>
    <n v="92.076788830715529"/>
    <n v="0.62173052333453216"/>
    <n v="85.402029664324743"/>
    <n v="-0.46208834383513003"/>
    <n v="96.616871704745165"/>
    <n v="1.4182101833118657"/>
    <n v="89.11022576361222"/>
    <n v="6.5423498544651598E-2"/>
    <n v="0.42138783797784751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11666666666667"/>
    <n v="3.063333333333333"/>
    <n v="3.3616666666666668"/>
    <n v="3.3683333333333336"/>
    <n v="3.299666666666667"/>
    <n v="3.163482289939229E-2"/>
    <n v="-2.631252594634001E-2"/>
    <n v="0.54600000000000004"/>
    <n v="0.84120895106063531"/>
    <n v="-0.60513630323723189"/>
    <n v="0.88914410429066204"/>
    <n v="0.55485746693029525"/>
    <n v="0.80695015175306739"/>
    <n v="-0.58904401456047673"/>
    <n v="1.0044822015363029"/>
    <n v="0.56296943312906034"/>
    <n v="-0.57452994515994382"/>
    <n v="-0.73128464653703629"/>
    <n v="0.66521592802413965"/>
    <n v="-0.40764358723545302"/>
    <n v="1.347703685899009"/>
    <n v="0.60950693113481957"/>
    <n v="0.53808750377783143"/>
    <n v="0.8806153270406567"/>
    <n v="0.50311581422692553"/>
    <n v="-1.7363978024883198"/>
    <n v="0.57309891780802702"/>
    <n v="0.95485395953279673"/>
    <n v="0.13263070442803382"/>
    <n v="0.29513227015363297"/>
    <n v="63.87"/>
    <n v="91.43"/>
    <n v="53.49"/>
    <n v="61.9"/>
    <n v="0.21834000000000001"/>
    <n v="57.8"/>
    <n v="69.242500000000007"/>
    <n v="103"/>
    <n v="81"/>
    <n v="90"/>
    <n v="104"/>
    <n v="107"/>
  </r>
  <r>
    <n v="111001010031"/>
    <s v="COLEGIO CEDID SAN PABLO (IED)"/>
    <s v="OFICIAL"/>
    <s v="URBANA"/>
    <n v="7"/>
    <s v="BOSA"/>
    <n v="85"/>
    <s v="BOSA CENTRAL"/>
    <n v="7"/>
    <n v="3"/>
    <n v="3"/>
    <n v="4520"/>
    <n v="6"/>
    <x v="7"/>
    <x v="4"/>
    <n v="39.125142284569122"/>
    <n v="0.19029087048832399"/>
    <n v="3878"/>
    <n v="322"/>
    <n v="8.3032490974729242E-2"/>
    <n v="-0.39461587987944369"/>
    <x v="4"/>
    <n v="0.94735449735449739"/>
    <n v="0.93654096228868655"/>
    <n v="0.93021411578112612"/>
    <n v="0.91750396615547325"/>
    <n v="0.88814557131388816"/>
    <n v="0.8996250360542255"/>
    <n v="0.89031180400890864"/>
    <n v="0.90027592098044018"/>
    <n v="1.2687405100310085"/>
    <n v="91.681877444589304"/>
    <n v="0.68395705383089667"/>
    <n v="94.592805120282492"/>
    <n v="1.0930253437795188"/>
    <n v="91.991833030853002"/>
    <n v="0.60647987969578243"/>
    <n v="92.277181521231924"/>
    <n v="0.66486567578091804"/>
    <n v="91.921182266009851"/>
    <n v="0.58215028188846352"/>
    <n v="88.916625062406396"/>
    <n v="3.0381776944371788E-2"/>
    <n v="0.38041891847004961"/>
    <n v="4"/>
    <n v="0.23005906138063265"/>
    <m/>
    <m/>
    <s v=" "/>
    <m/>
    <m/>
    <m/>
    <m/>
    <m/>
    <m/>
    <m/>
    <m/>
    <n v="3.0449999999999999"/>
    <n v="3.2616666666666672"/>
    <n v="3.4583333333333335"/>
    <n v="3.4000000000000004"/>
    <n v="3.3543333333333338"/>
    <n v="0.1398875354513856"/>
    <n v="0.1398875354513856"/>
    <n v="0.47899999999999998"/>
    <n v="-0.11561134522254593"/>
    <n v="-0.73605468157122189"/>
    <n v="-4.9185859509866259E-2"/>
    <n v="0.49772212517515368"/>
    <n v="0.10750227042153687"/>
    <n v="-0.6977133392631325"/>
    <n v="0.22561765392987063"/>
    <n v="0.60460918467404168"/>
    <n v="-0.50317300542890853"/>
    <n v="0.38682062827900904"/>
    <n v="0.63709849047581324"/>
    <n v="-0.45083101923024088"/>
    <n v="0.52705222280993613"/>
    <n v="0.36707202244266468"/>
    <n v="0.49316107592024483"/>
    <n v="-0.74004744710689063"/>
    <n v="0.55257607164365286"/>
    <n v="-0.11824698060379653"/>
    <n v="0.52177110279429995"/>
    <n v="0.34523164885648089"/>
    <n v="-1.0867759174276626E-2"/>
    <n v="0.28564234533402721"/>
    <n v="74.569999999999993"/>
    <n v="80"/>
    <n v="82.76"/>
    <n v="87.67"/>
    <n v="1.2137800000000001"/>
    <n v="85.26"/>
    <n v="78.599999999999994"/>
    <n v="66"/>
    <n v="98"/>
    <n v="102"/>
    <n v="110"/>
    <n v="143"/>
  </r>
  <r>
    <n v="111001018384"/>
    <s v="COLEGIO SAN ISIDRO SUR ORIENTAL (IED)"/>
    <s v="OFICIAL"/>
    <s v="URBANA"/>
    <n v="4"/>
    <s v="SAN CRISTOBAL"/>
    <n v="34"/>
    <s v="20 DE JULIO"/>
    <n v="4"/>
    <n v="2"/>
    <n v="2"/>
    <n v="1448"/>
    <n v="2"/>
    <x v="0"/>
    <x v="0"/>
    <n v="39.196575192096546"/>
    <n v="0.21871571906354501"/>
    <n v="1448"/>
    <n v="136"/>
    <n v="9.3922651933701654E-2"/>
    <n v="-7.2546233548344954E-2"/>
    <x v="3"/>
    <n v="0.89450410612760578"/>
    <n v="0.86956521739130432"/>
    <n v="0.84573748308525032"/>
    <n v="0.8577494692144374"/>
    <n v="0.8788098693759071"/>
    <n v="0.85509433962264147"/>
    <n v="0.80664652567975825"/>
    <n v="0.84476568517545991"/>
    <n v="0.14943007903682076"/>
    <n v="87.869822485207109"/>
    <n v="-1.5466881787891407E-4"/>
    <n v="88.895417156286726"/>
    <n v="0.10906155643280192"/>
    <n v="82.070135746606326"/>
    <n v="-1.1745906277733458"/>
    <n v="85.696670776818735"/>
    <n v="-0.41379166719726723"/>
    <n v="85.696670776818735"/>
    <n v="-0.52611391018799647"/>
    <n v="97.135243171219187"/>
    <n v="1.5179514288841052"/>
    <n v="0.249129002280455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916666666666671"/>
    <n v="3.4133333333333336"/>
    <n v="3.3916666666666671"/>
    <n v="3.3049999999999997"/>
    <n v="3.3613333333333335"/>
    <n v="0.15374916327816451"/>
    <n v="3.4744644243046102E-2"/>
    <n v="0.58099999999999996"/>
    <n v="1.341040449119012"/>
    <n v="-0.54300452213022588"/>
    <n v="1.3344605881862084"/>
    <n v="0.55445158473042788"/>
    <n v="0.80198136297809053"/>
    <n v="-0.58977578938440345"/>
    <n v="0.99923735927058532"/>
    <m/>
    <m/>
    <m/>
    <n v="0.63637601146778267"/>
    <n v="-0.45196567733990983"/>
    <n v="0.50549134746272673"/>
    <n v="0.8194089991497806"/>
    <n v="0.52301618478779366"/>
    <n v="0.3369369887164011"/>
    <n v="0.5586887366347002"/>
    <n v="8.1736084502994258E-2"/>
    <n v="0.63193656751651806"/>
    <n v="1.6536708478118178"/>
    <n v="0.91874364700008737"/>
    <n v="0.28446128805491605"/>
    <n v="71.97"/>
    <n v="73.53"/>
    <n v="90"/>
    <n v="77.78"/>
    <n v="1.16574"/>
    <n v="84.1"/>
    <n v="75.392499999999998"/>
    <n v="81"/>
    <n v="85"/>
    <n v="101"/>
    <n v="85"/>
    <n v="108"/>
  </r>
  <r>
    <n v="111001020320"/>
    <s v="COLEGIO ISMAEL PERDOMO (IED)"/>
    <s v="OFICIAL"/>
    <s v="URBANA"/>
    <n v="19"/>
    <s v="CIUDAD BOLIVAR"/>
    <n v="69"/>
    <s v="ISMAEL PERDOMO"/>
    <n v="19"/>
    <n v="1"/>
    <n v="1"/>
    <n v="2579"/>
    <n v="5"/>
    <x v="15"/>
    <x v="0"/>
    <n v="39.507387078330417"/>
    <n v="0.20537438236411901"/>
    <n v="2186"/>
    <n v="251"/>
    <n v="0.11482159194876487"/>
    <n v="-0.14223003473557103"/>
    <x v="3"/>
    <n v="0.88005997001499248"/>
    <n v="0.90391282813273899"/>
    <n v="0.86429644466700051"/>
    <n v="0.88175182481751824"/>
    <n v="0.8868778280542986"/>
    <n v="0.90602284527518173"/>
    <n v="0.87380593262946205"/>
    <n v="0.88471547490782143"/>
    <n v="0.9549791046355357"/>
    <n v="85.91749644381224"/>
    <n v="-0.3505192741506325"/>
    <n v="89.014084507042256"/>
    <n v="0.12955592624256326"/>
    <n v="89.506726457399097"/>
    <n v="0.16037172913528319"/>
    <n v="85.720908669448306"/>
    <n v="-0.40981866542299"/>
    <n v="88.083592707870167"/>
    <n v="-0.10112632520884732"/>
    <n v="91.837686567164184"/>
    <n v="0.55909382906754646"/>
    <n v="0.12737307389329472"/>
    <n v="3.5"/>
    <n v="-1.3577995583445217"/>
    <m/>
    <m/>
    <s v=" "/>
    <m/>
    <m/>
    <m/>
    <m/>
    <m/>
    <m/>
    <m/>
    <m/>
    <n v="3.2433333333333336"/>
    <n v="3.2449999999999997"/>
    <n v="3.4583333333333335"/>
    <n v="3.4083333333333332"/>
    <n v="3.3741666666666665"/>
    <n v="0.17916214762725982"/>
    <n v="0.17916214762725982"/>
    <n v="0.45500000000000002"/>
    <n v="-0.45835294389114739"/>
    <n v="-0.78745786003118656"/>
    <n v="-0.41760733858228233"/>
    <n v="0.46851501861892741"/>
    <n v="-0.25004960855603731"/>
    <n v="-0.7581871210001212"/>
    <n v="-0.207815467914851"/>
    <n v="0.70796379614531424"/>
    <n v="-0.34536232198385003"/>
    <n v="2.8595858315981486"/>
    <n v="0.60245668532375829"/>
    <n v="-0.50673950778047483"/>
    <n v="-0.5353258999130226"/>
    <n v="0.56042156207303717"/>
    <n v="0.49742278588396782"/>
    <n v="-0.58631177254327815"/>
    <n v="0.56009315037929508"/>
    <n v="0.12768314126686692"/>
    <n v="0.54284169640580904"/>
    <n v="0.59548784934610832"/>
    <n v="0.21878651254445861"/>
    <n v="0.27748556855010575"/>
    <n v="50"/>
    <n v="40"/>
    <n v="75"/>
    <n v="50.79"/>
    <n v="0.40632000000000001"/>
    <n v="62.43"/>
    <n v="50.607500000000002"/>
    <n v="177"/>
    <n v="228"/>
    <n v="233"/>
    <n v="210"/>
    <n v="174"/>
  </r>
  <r>
    <n v="111001086771"/>
    <s v="COLEGIO INSTITUTO TECNICO RODRIGO DE TRIANA (IED)"/>
    <s v="OFICIAL"/>
    <s v="URBANA"/>
    <n v="8"/>
    <s v="KENNEDY"/>
    <n v="82"/>
    <s v="PATIO BONITO"/>
    <n v="8"/>
    <n v="3"/>
    <n v="3"/>
    <n v="3037"/>
    <n v="6"/>
    <x v="7"/>
    <x v="4"/>
    <n v="38.910117244748363"/>
    <n v="0.20155269761606101"/>
    <n v="2895"/>
    <n v="256"/>
    <n v="8.8428324697754745E-2"/>
    <n v="-0.2363488758363409"/>
    <x v="3"/>
    <n v="0.93237250554323725"/>
    <n v="0.93699036323202367"/>
    <n v="0.90277777777777779"/>
    <n v="0.8683736025964659"/>
    <n v="0.92420262664165098"/>
    <n v="0.91377336894315142"/>
    <n v="0.90427544457056375"/>
    <n v="0.90510031910253486"/>
    <n v="1.3660198507331582"/>
    <n v="89.082819986310753"/>
    <n v="0.2175299708031512"/>
    <n v="89.537712895377126"/>
    <n v="0.21998883609602668"/>
    <n v="89.450017295053613"/>
    <n v="0.15019171520589331"/>
    <n v="89.367521367521363"/>
    <n v="0.18792301703128822"/>
    <n v="87.059644227415419"/>
    <n v="-0.28343869420193124"/>
    <n v="89.832214765100673"/>
    <n v="0.19610348798190722"/>
    <n v="4.6013561859030494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849999999999999"/>
    <n v="3.5033333333333334"/>
    <n v="3.5150000000000001"/>
    <n v="3.3366666666666664"/>
    <n v="3.4383333333333335"/>
    <n v="0.3062270693727398"/>
    <n v="0.11098359729033375"/>
    <n v="0.55800000000000005"/>
    <n v="1.0125797503949363"/>
    <n v="-0.58339631660082603"/>
    <n v="1.0449608897806368"/>
    <n v="0.50495717283451214"/>
    <n v="0.19607334746800476"/>
    <n v="-0.68328165957132492"/>
    <n v="0.32905368525809281"/>
    <m/>
    <m/>
    <m/>
    <n v="0.62512599896795507"/>
    <n v="-0.46980205121522384"/>
    <n v="0.16656296851334398"/>
    <n v="0.39098976779022721"/>
    <n v="0.51570277844202983"/>
    <n v="7.3115314436718246E-2"/>
    <n v="0.5096784262485482"/>
    <n v="-1.5216941880888815"/>
    <n v="0.55987897052076396"/>
    <n v="0.7978401686647254"/>
    <n v="-4.2965109206958063E-2"/>
    <n v="0.27549905754209913"/>
    <n v="67.92"/>
    <n v="88.57"/>
    <n v="60.47"/>
    <n v="79.45"/>
    <n v="0.66195000000000004"/>
    <n v="69.94"/>
    <n v="73.587500000000006"/>
    <n v="84"/>
    <n v="72"/>
    <n v="79"/>
    <n v="84"/>
    <n v="71"/>
  </r>
  <r>
    <n v="111001107859"/>
    <s v="COL ANTONIO GARCIA (IED)"/>
    <s v="OFICIAL"/>
    <s v="URBANA"/>
    <n v="19"/>
    <s v="CIUDAD BOLIVAR"/>
    <n v="68"/>
    <s v="EL TESORO"/>
    <n v="19"/>
    <n v="1"/>
    <n v="1"/>
    <n v="2545"/>
    <n v="5"/>
    <x v="15"/>
    <x v="0"/>
    <n v="37.049002544529223"/>
    <n v="0.225384292314153"/>
    <n v="2197"/>
    <n v="227"/>
    <n v="0.10332271279016841"/>
    <n v="0.26319473174672481"/>
    <x v="8"/>
    <n v="0.8521897810218978"/>
    <n v="0.91278807049254407"/>
    <n v="0.87427552385198393"/>
    <n v="0.82084690553745931"/>
    <n v="0.90353058180009949"/>
    <n v="0.88724766125061549"/>
    <n v="0.9104196133899104"/>
    <n v="0.88619850390546417"/>
    <n v="0.98488295574436935"/>
    <n v="83.50561797752809"/>
    <n v="-0.78335519859820268"/>
    <n v="85.777385159010606"/>
    <n v="-0.4294361889368758"/>
    <n v="90.550847457627114"/>
    <n v="0.34780469211108173"/>
    <n v="88.721804511278194"/>
    <n v="8.207907033416996E-2"/>
    <n v="86.913800803930329"/>
    <n v="-0.30940587960741156"/>
    <n v="84.402712571726653"/>
    <n v="-0.78663625987700958"/>
    <n v="-0.3562799845550851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6"/>
    <n v="3.3033333333333332"/>
    <n v="3.2399999999999998"/>
    <n v="3.2100000000000004"/>
    <n v="3.242666666666667"/>
    <n v="-8.1238432261527035E-2"/>
    <n v="-8.2749153526799679E-2"/>
    <n v="0.54900000000000004"/>
    <n v="0.88405165089421056"/>
    <n v="-0.59965683747260634"/>
    <n v="0.92841702363167744"/>
    <n v="0.57977858508534874"/>
    <n v="1.1120331836996873"/>
    <n v="-0.54510899817954395"/>
    <n v="1.3193771983649718"/>
    <m/>
    <m/>
    <m/>
    <n v="0.66725534682908016"/>
    <n v="-0.40458247749756709"/>
    <n v="1.4058711681743032"/>
    <n v="1.2844321483229786"/>
    <n v="0.51691436756730536"/>
    <n v="0.11682182498147879"/>
    <n v="0.57500020539616825"/>
    <n v="0.61538507787816277"/>
    <n v="0.56185770840321902"/>
    <n v="0.82134170988175181"/>
    <n v="0.61865074330062053"/>
    <n v="0.27508615608821058"/>
    <n v="68.5"/>
    <n v="91.43"/>
    <n v="88.89"/>
    <n v="69.84"/>
    <n v="1.00207"/>
    <n v="78.61"/>
    <n v="76.760000000000005"/>
    <n v="72"/>
    <n v="75"/>
    <n v="97"/>
    <n v="109"/>
    <n v="144"/>
  </r>
  <r>
    <n v="111001015776"/>
    <s v="COLEGIO INSTITUTO TECNICO DISTRITAL JULIO FLOREZ (IED)"/>
    <s v="OFICIAL"/>
    <s v="URBANA"/>
    <n v="11"/>
    <s v="SUBA"/>
    <n v="25"/>
    <s v="LA FLORESTA"/>
    <n v="11"/>
    <n v="2"/>
    <n v="2"/>
    <n v="1504"/>
    <n v="3"/>
    <x v="4"/>
    <x v="3"/>
    <n v="42.650271739130339"/>
    <n v="0.13321063394683"/>
    <n v="1406"/>
    <n v="62"/>
    <n v="4.4096728307254626E-2"/>
    <n v="-1.5071573179560105"/>
    <x v="0"/>
    <n v="0.86313291139240511"/>
    <n v="0.86201550387596904"/>
    <n v="0.87144992526158449"/>
    <n v="0.86596385542168675"/>
    <n v="0.86230769230769233"/>
    <n v="0.84105431309904155"/>
    <n v="0.82047244094488192"/>
    <n v="0.84590641985917492"/>
    <n v="0.17243189504359957"/>
    <n v="83.162217659137568"/>
    <n v="-0.84498185033208828"/>
    <n v="84.653465346534645"/>
    <n v="-0.62354204978863648"/>
    <n v="81.697612732095493"/>
    <n v="-1.2414632338900637"/>
    <n v="81.351351351351354"/>
    <n v="-1.1260632351519988"/>
    <n v="83.942065491183882"/>
    <n v="-0.83851854028209161"/>
    <n v="89.22764227642277"/>
    <n v="8.6675884138073228E-2"/>
    <n v="-0.5662441788488044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5666666666666669"/>
    <m/>
    <n v="3.5916666666666668"/>
    <n v="3.7733333333333334"/>
    <n v="3.6775000000000002"/>
    <n v="0.77983268678770901"/>
    <n v="0.77369853066593519"/>
    <n v="0.56299999999999994"/>
    <n v="1.0839842501175603"/>
    <n v="-0.57447565084244678"/>
    <n v="1.1088978868978963"/>
    <n v="0.55477576670690909"/>
    <n v="0.80594998186878342"/>
    <n v="-0.58919127082688472"/>
    <n v="1.0034267731931903"/>
    <n v="0.52469227016875053"/>
    <n v="-0.644943340304313"/>
    <n v="-1.8346053442208217"/>
    <n v="0.59750043283338161"/>
    <n v="-0.51500027076940047"/>
    <n v="-0.69229766044539343"/>
    <n v="-0.51572552411597616"/>
    <n v="0.52215937508414556"/>
    <n v="0.30602868691166779"/>
    <n v="0.59068386882396573"/>
    <n v="1.128494677208064"/>
    <n v="0.42317810686081497"/>
    <n v="-0.82576092079405694"/>
    <n v="-1.3126319852275692E-2"/>
    <n v="0.27151624936128554"/>
    <n v="80.349999999999994"/>
    <n v="17.14"/>
    <n v="75"/>
    <n v="81.709999999999994"/>
    <n v="0.96558999999999995"/>
    <n v="77.75"/>
    <n v="63.897499999999994"/>
    <n v="124"/>
    <n v="99"/>
    <n v="121"/>
    <n v="100"/>
    <n v="58"/>
  </r>
  <r>
    <n v="111001102083"/>
    <s v="COLEGIO SAN JOSE DE CASTILLA (IED)"/>
    <s v="OFICIAL"/>
    <s v="URBANA"/>
    <n v="8"/>
    <s v="KENNEDY"/>
    <n v="46"/>
    <s v="CASTILLA"/>
    <n v="8"/>
    <n v="2"/>
    <n v="2"/>
    <n v="3008"/>
    <n v="6"/>
    <x v="9"/>
    <x v="4"/>
    <n v="45.176476868327327"/>
    <n v="0.145428483353884"/>
    <n v="3008"/>
    <n v="255"/>
    <n v="8.4773936170212769E-2"/>
    <n v="-1.4697120690542407"/>
    <x v="0"/>
    <n v="0.89195491643995339"/>
    <n v="0.84584040747028866"/>
    <n v="0.8556034482758621"/>
    <n v="0.84247076023391809"/>
    <n v="0.83485915492957752"/>
    <n v="0.84308131241084161"/>
    <n v="0.84422657952069713"/>
    <n v="0.84294109180750898"/>
    <n v="0.11263891143585256"/>
    <m/>
    <m/>
    <m/>
    <m/>
    <n v="83.928571428571431"/>
    <n v="-0.84097785081109799"/>
    <n v="78.580024067388692"/>
    <n v="-1.5803307898672649"/>
    <n v="85.36668951336533"/>
    <n v="-0.58486653984842962"/>
    <n v="85.781671159029642"/>
    <n v="-0.53704479345347345"/>
    <n v="-0.790441822390481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4933333333333327"/>
    <n v="3.6333333333333333"/>
    <n v="3.6283333333333334"/>
    <n v="3.6283333333333339"/>
    <n v="3.6158333333333337"/>
    <n v="0.65771834640893678"/>
    <n v="0.80394384787584805"/>
    <n v="0.45"/>
    <n v="-0.52975744361377286"/>
    <n v="-0.79850769621777162"/>
    <n v="-0.49680471729185505"/>
    <m/>
    <m/>
    <m/>
    <m/>
    <m/>
    <m/>
    <m/>
    <n v="0.64800294207394049"/>
    <n v="-0.43386004240260673"/>
    <n v="0.84953624930471716"/>
    <n v="0.3109998626660882"/>
    <n v="0.5353990149894704"/>
    <n v="0.78363157146984752"/>
    <n v="0.55470142661837341"/>
    <n v="-4.8713478783053703E-2"/>
    <n v="0.35377591753966697"/>
    <n v="-1.6500532271904671"/>
    <n v="-0.68291434293618014"/>
    <n v="0.27075725003483397"/>
    <n v="69.36"/>
    <n v="31.43"/>
    <n v="62.79"/>
    <n v="83.56"/>
    <n v="0.77834999999999999"/>
    <n v="73.12"/>
    <n v="60.817500000000003"/>
    <n v="139"/>
    <n v="132"/>
    <n v="133"/>
    <n v="98"/>
    <n v="72"/>
  </r>
  <r>
    <n v="111001012441"/>
    <s v="COLEGIO MORISCO (IED)"/>
    <s v="OFICIAL"/>
    <s v="URBANA"/>
    <n v="10"/>
    <s v="ENGATIVA"/>
    <n v="29"/>
    <s v="EL MINUTO DE DIOS"/>
    <n v="10"/>
    <n v="1"/>
    <n v="1"/>
    <n v="1125"/>
    <n v="2"/>
    <x v="1"/>
    <x v="1"/>
    <n v="43.076750483558939"/>
    <n v="0.144638816362054"/>
    <n v="1102"/>
    <n v="94"/>
    <n v="8.5299455535390201E-2"/>
    <n v="-1.2528104211475939"/>
    <x v="0"/>
    <n v="0.85981308411214952"/>
    <n v="0.84210526315789469"/>
    <n v="0.80525803310613442"/>
    <n v="0.82509881422924902"/>
    <n v="0.84133202742409408"/>
    <n v="0.78805970149253735"/>
    <n v="0.77362204724409445"/>
    <n v="0.80165857047618228"/>
    <n v="-0.71978336301156309"/>
    <n v="93.454545454545453"/>
    <n v="1.0020802128348834"/>
    <n v="91.593695271453583"/>
    <n v="0.57506597289390193"/>
    <n v="86.839749328558639"/>
    <n v="-0.31838449292910431"/>
    <n v="89.962121212121218"/>
    <n v="0.28538801836964794"/>
    <n v="89.871244635193136"/>
    <n v="0.2171622059295176"/>
    <n v="91.36150234741784"/>
    <n v="0.472904498373656"/>
    <n v="0.27954961550933688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6383333333333336"/>
    <n v="3.6583333333333332"/>
    <n v="3.9250000000000003"/>
    <n v="3.5566666666666666"/>
    <n v="3.6956666666666669"/>
    <n v="0.81580691138577976"/>
    <n v="1.0714358357326765"/>
    <n v="0.55200000000000005"/>
    <n v="0.92689435072778581"/>
    <n v="-0.59420723270504161"/>
    <n v="0.96747592055164167"/>
    <n v="0.48423274568534613"/>
    <n v="-5.7634011515095361E-2"/>
    <n v="-0.7251896083358278"/>
    <n v="2.8687269575559657E-2"/>
    <n v="0.53286409726901474"/>
    <n v="-0.62948886430966033"/>
    <n v="-1.5924462606856906"/>
    <n v="0.60850930343259968"/>
    <n v="-0.49674307754637159"/>
    <n v="-0.34537283444076372"/>
    <n v="-0.51339796601173648"/>
    <n v="0.53378290284859975"/>
    <n v="0.72533241637433132"/>
    <n v="0.49442095182980605"/>
    <n v="-2.0208605099006229"/>
    <n v="0.36182920573552402"/>
    <n v="-1.5544040327490578"/>
    <n v="-1.2383936860698495"/>
    <n v="0.26171474291836172"/>
    <n v="74.86"/>
    <n v="48.57"/>
    <n v="55.88"/>
    <n v="59.68"/>
    <n v="0.22134000000000001"/>
    <n v="58.09"/>
    <n v="64.094999999999999"/>
    <n v="123"/>
    <n v="82"/>
    <n v="83"/>
    <n v="112"/>
    <n v="22"/>
  </r>
  <r>
    <n v="111265000408"/>
    <s v="COLEGIO NIDIA QUINTERO DE TURBAY (IED)"/>
    <s v="OFICIAL"/>
    <s v="URBANA"/>
    <n v="10"/>
    <s v="ENGATIVA"/>
    <n v="30"/>
    <s v="BOYACA REAL"/>
    <n v="10"/>
    <n v="1"/>
    <n v="1"/>
    <n v="1494"/>
    <n v="2"/>
    <x v="1"/>
    <x v="1"/>
    <n v="43.598314977973452"/>
    <n v="0.13828513786146601"/>
    <n v="1475"/>
    <n v="117"/>
    <n v="7.9322033898305083E-2"/>
    <n v="-1.3977770742720872"/>
    <x v="0"/>
    <n v="0.85585076314301867"/>
    <n v="0.79765395894428148"/>
    <n v="0.76875000000000004"/>
    <n v="0.79705291359678498"/>
    <n v="0.83684621389539426"/>
    <n v="0.83293172690763051"/>
    <n v="0.84836997725549657"/>
    <n v="0.82654610472215317"/>
    <n v="-0.21795020955302508"/>
    <n v="82.868142444658318"/>
    <n v="-0.89775661452339794"/>
    <n v="88.71692461308038"/>
    <n v="7.8235114572716896E-2"/>
    <n v="87.493173129437466"/>
    <n v="-0.20108663276645966"/>
    <n v="81.960312687913401"/>
    <n v="-1.0262441416522834"/>
    <n v="82.38542241855329"/>
    <n v="-1.1156763188862644"/>
    <n v="88.583509513742072"/>
    <n v="-2.9912128213594388E-2"/>
    <n v="-0.57202523855841969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4666666666666668"/>
    <n v="3.4550000000000001"/>
    <n v="3.5916666666666668"/>
    <n v="3.3350000000000004"/>
    <n v="3.4491666666666667"/>
    <n v="0.32767958862846996"/>
    <n v="0.75063973638929227"/>
    <n v="0.46500000000000002"/>
    <n v="-0.31554394444589645"/>
    <n v="-0.7657178733947807"/>
    <n v="-0.26179055309230753"/>
    <n v="0.44771027125145901"/>
    <n v="-0.50474024347297997"/>
    <n v="-0.80360897173468571"/>
    <n v="-0.53336703751026671"/>
    <n v="0.57744787508228657"/>
    <n v="-0.54913710025760321"/>
    <n v="-0.33339939620385417"/>
    <n v="0.58655147000934404"/>
    <n v="-0.53349485683741138"/>
    <n v="-1.0437334466197523"/>
    <n v="-0.65036566032034127"/>
    <n v="0.55048183153542385"/>
    <n v="1.3277246692520615"/>
    <n v="0.5729139854139853"/>
    <n v="0.54713192362628948"/>
    <n v="0.50289921136887195"/>
    <n v="0.12108951355371855"/>
    <n v="0.4902292677151584"/>
    <n v="0.25655588810506763"/>
    <n v="71.680000000000007"/>
    <n v="40"/>
    <n v="44.12"/>
    <n v="76.19"/>
    <n v="0.30734"/>
    <n v="59.83"/>
    <n v="60.797499999999999"/>
    <n v="140"/>
    <n v="154"/>
    <n v="137"/>
    <n v="148"/>
    <n v="169"/>
  </r>
  <r>
    <n v="111001107778"/>
    <s v="COLEGIO SALUDCOOP SUR (IED)"/>
    <s v="OFICIAL"/>
    <s v="URBANA"/>
    <n v="8"/>
    <s v="KENNEDY"/>
    <n v="79"/>
    <s v="CALANDAIMA"/>
    <n v="8"/>
    <n v="1"/>
    <n v="1"/>
    <n v="2736"/>
    <n v="5"/>
    <x v="15"/>
    <x v="0"/>
    <n v="40.676266288951823"/>
    <n v="0.18912228057014199"/>
    <n v="2273"/>
    <n v="277"/>
    <n v="0.12186537615486141"/>
    <n v="-0.39428149243385574"/>
    <x v="4"/>
    <n v="0.88854625550660793"/>
    <n v="0.87956204379562042"/>
    <n v="0.86735170481083601"/>
    <n v="0.86266094420600858"/>
    <n v="0.88668280871670702"/>
    <n v="0.88762511373976338"/>
    <n v="0.86496876501681885"/>
    <n v="0.87486778179531277"/>
    <n v="0.75640985948252493"/>
    <n v="86.584327086882453"/>
    <n v="-0.23084978753344931"/>
    <n v="85.607008760951189"/>
    <n v="-0.45886093707908621"/>
    <n v="86.377056094474909"/>
    <n v="-0.40144379716130468"/>
    <n v="86.098450319051949"/>
    <n v="-0.34793318442581833"/>
    <n v="86.685159500693473"/>
    <n v="-0.3501150934384285"/>
    <n v="90.157116451016634"/>
    <n v="0.25491068420804441"/>
    <n v="-0.11280127094960492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53"/>
    <n v="3.6"/>
    <n v="3.6216666666666666"/>
    <n v="3.3783333333333334"/>
    <n v="3.5108333333333333"/>
    <n v="0.44979392900724219"/>
    <n v="0.49696388437202421"/>
    <n v="0.45100000000000001"/>
    <n v="-0.51547654366924778"/>
    <n v="-0.79628793947945864"/>
    <n v="-0.48089507735884623"/>
    <n v="0.5352497186635834"/>
    <n v="0.56691311755436269"/>
    <n v="-0.62502187712932855"/>
    <n v="0.74661843243486159"/>
    <n v="0.60508871313554746"/>
    <n v="-0.50238019841900783"/>
    <n v="0.39924327004338905"/>
    <n v="0.64013420749002858"/>
    <n v="-0.44607742540905448"/>
    <n v="0.61738043970318879"/>
    <n v="0.46795933564537995"/>
    <n v="0.53036670426662003"/>
    <n v="0.60209747126673274"/>
    <n v="0.47382695911341749"/>
    <n v="-2.6946173397354367"/>
    <n v="0.41093297495395698"/>
    <n v="-0.97119679422055383"/>
    <n v="-1.1735641047775613"/>
    <n v="0.24073241961110439"/>
    <n v="71.099999999999994"/>
    <n v="71.430000000000007"/>
    <n v="65.12"/>
    <n v="74.599999999999994"/>
    <n v="0.65834000000000004"/>
    <n v="69.650000000000006"/>
    <n v="70.819999999999993"/>
    <n v="95"/>
    <n v="117"/>
    <n v="120"/>
    <n v="108"/>
    <n v="69"/>
  </r>
  <r>
    <n v="111001027405"/>
    <s v="COLEGIO JAIRO ANIBAL NIÑO IED"/>
    <s v="OFICIAL"/>
    <s v="URBANA"/>
    <n v="8"/>
    <s v="KENNEDY"/>
    <n v="82"/>
    <s v="PATIO BONITO"/>
    <n v="8"/>
    <n v="1"/>
    <n v="1"/>
    <n v="1532"/>
    <n v="3"/>
    <x v="5"/>
    <x v="2"/>
    <n v="37.765228891149448"/>
    <n v="0.21977386934673299"/>
    <n v="1469"/>
    <n v="204"/>
    <n v="0.13886997957794417"/>
    <n v="0.2932303861987729"/>
    <x v="8"/>
    <n v="0.94392523364485981"/>
    <n v="0.97429906542056077"/>
    <n v="0.9039589442815249"/>
    <n v="0.79702300405953996"/>
    <n v="0.89068231841526047"/>
    <n v="0.80832196452933147"/>
    <n v="0.79227053140096615"/>
    <n v="0.82784745927275827"/>
    <n v="-0.19170964865842788"/>
    <n v="85.600425079702447"/>
    <n v="-0.40742092940349955"/>
    <n v="81.454162276080083"/>
    <n v="-1.1760756644850554"/>
    <n v="85.403329065300895"/>
    <n v="-0.57624014946898816"/>
    <n v="97.793103448275858"/>
    <n v="1.5690188518777208"/>
    <n v="88.273381294964025"/>
    <n v="-6.733477457774055E-2"/>
    <n v="84.23739629865986"/>
    <n v="-0.8165585007610634"/>
    <n v="-9.0644077249102201E-2"/>
    <m/>
    <m/>
    <m/>
    <m/>
    <m/>
    <m/>
    <m/>
    <m/>
    <m/>
    <m/>
    <m/>
    <m/>
    <m/>
    <n v="3.5599999999999992"/>
    <n v="3.5566666666666671"/>
    <n v="3.4666666666666663"/>
    <n v="3.4049999999999998"/>
    <n v="3.4693333333333332"/>
    <n v="0.36761427831990595"/>
    <n v="0.36761427831990595"/>
    <m/>
    <m/>
    <m/>
    <m/>
    <n v="0.55169656284415236"/>
    <n v="0.76825452837481278"/>
    <n v="-0.59475708884070067"/>
    <n v="0.96353494225329905"/>
    <m/>
    <m/>
    <m/>
    <n v="0.63194121490232857"/>
    <n v="-0.45895890355643648"/>
    <n v="0.37260543456570433"/>
    <n v="0.60897723764074219"/>
    <n v="0.52872978650284108"/>
    <n v="0.54304778023616929"/>
    <n v="0.58868979934403898"/>
    <n v="1.0632563356310738"/>
    <n v="0.56049798906294601"/>
    <n v="0.80519227422261019"/>
    <n v="0.83018259384786108"/>
    <n v="0.23650433277761065"/>
    <n v="75.72"/>
    <n v="97.14"/>
    <n v="67.44"/>
    <n v="70.59"/>
    <n v="0.62775999999999998"/>
    <n v="68.5"/>
    <n v="79.27"/>
    <n v="65"/>
    <n v="52"/>
    <n v="44"/>
    <n v="43"/>
    <m/>
  </r>
  <r>
    <n v="111001108901"/>
    <s v="COLEGIO CHARRY (IED)"/>
    <s v="OFICIAL"/>
    <s v="URBANA"/>
    <n v="10"/>
    <s v="ENGATIVA"/>
    <n v="73"/>
    <s v="GARCES NAVAS"/>
    <n v="10"/>
    <n v="1"/>
    <n v="1"/>
    <n v="2399"/>
    <n v="4"/>
    <x v="2"/>
    <x v="0"/>
    <n v="40.980818933132937"/>
    <n v="0.171406183820415"/>
    <n v="1777"/>
    <n v="150"/>
    <n v="8.4411930219471021E-2"/>
    <n v="-0.77102016577459187"/>
    <x v="1"/>
    <n v="0.9055588762701734"/>
    <n v="0.8848448687350835"/>
    <n v="0.83937198067632846"/>
    <n v="0.85074626865671643"/>
    <n v="0.90326633165829151"/>
    <n v="0.8517369727047146"/>
    <n v="0.86047940995697603"/>
    <n v="0.86328047086107007"/>
    <n v="0.52276289675953036"/>
    <n v="93.161925601750553"/>
    <n v="0.9495666279811138"/>
    <n v="93.057050592034443"/>
    <n v="0.82779382863621487"/>
    <n v="92.435530085959883"/>
    <n v="0.6861291288576683"/>
    <n v="95.370886781929727"/>
    <n v="1.1719764497121146"/>
    <n v="88.914155770324044"/>
    <n v="4.6754083234034974E-2"/>
    <n v="85.605649103747965"/>
    <n v="-0.56890478062434657"/>
    <n v="8.9472515548661591E-2"/>
    <n v="4"/>
    <n v="0.23005906138063265"/>
    <m/>
    <m/>
    <s v=" "/>
    <m/>
    <m/>
    <m/>
    <m/>
    <m/>
    <m/>
    <m/>
    <m/>
    <n v="3.3116666666666661"/>
    <n v="3.5049999999999994"/>
    <n v="3.4466666666666672"/>
    <n v="3.4299999999999997"/>
    <n v="3.4381666666666666"/>
    <n v="0.30589703061495893"/>
    <n v="0.30589703061495893"/>
    <n v="0.495"/>
    <n v="0.11288305388985555"/>
    <n v="-0.70319751641344674"/>
    <n v="0.18631096672204403"/>
    <n v="0.4978411678936121"/>
    <n v="0.10895958518777248"/>
    <n v="-0.6974741928023207"/>
    <n v="0.22733168593035943"/>
    <n v="0.58930972929928771"/>
    <n v="-0.52880337734873339"/>
    <n v="-1.4786477449899351E-2"/>
    <n v="0.5986859013619017"/>
    <n v="-0.5130181900805677"/>
    <n v="-0.65463398510930215"/>
    <n v="-0.20219210342041438"/>
    <n v="0.53176066299249736"/>
    <n v="0.6523827292642933"/>
    <n v="0.57036842971408674"/>
    <n v="0.46385105807724325"/>
    <n v="0.58945298299214899"/>
    <n v="1.1490917817317197"/>
    <n v="0.84417775414189145"/>
    <n v="0.23325189053244832"/>
    <n v="74.28"/>
    <n v="45.71"/>
    <n v="52.94"/>
    <n v="80.95"/>
    <n v="0.55303999999999998"/>
    <n v="66.47"/>
    <n v="65.185000000000002"/>
    <n v="117"/>
    <n v="112"/>
    <n v="117"/>
    <n v="131"/>
    <n v="163"/>
  </r>
  <r>
    <n v="111001011011"/>
    <s v="COLEGIO INSTITUTO TECNICO INDUSTRIAL PILOTO (IED)"/>
    <s v="OFICIAL"/>
    <s v="URBANA"/>
    <n v="6"/>
    <s v="TUNJUELITO"/>
    <n v="42"/>
    <s v="VENECIA"/>
    <n v="6"/>
    <n v="4"/>
    <n v="3"/>
    <n v="4765"/>
    <n v="6"/>
    <x v="7"/>
    <x v="4"/>
    <n v="38.249458960959096"/>
    <n v="0.17269164882227001"/>
    <n v="4113"/>
    <n v="325"/>
    <n v="7.9017748601993676E-2"/>
    <n v="-0.4936272962055398"/>
    <x v="4"/>
    <n v="0.92728184553660986"/>
    <n v="0.9188138065143413"/>
    <n v="0.88365095285857576"/>
    <n v="0.86661642803315753"/>
    <n v="0.87130295763389287"/>
    <n v="0.8822718500137855"/>
    <n v="0.90505836575875487"/>
    <n v="0.88470362324868257"/>
    <n v="0.95474012734591795"/>
    <n v="87.322946175637398"/>
    <n v="-9.8297140057635971E-2"/>
    <n v="93.026941362916006"/>
    <n v="0.82259383325154212"/>
    <n v="89.329268292682926"/>
    <n v="0.12851573772266384"/>
    <n v="87.006619269428782"/>
    <n v="-0.19906888725550542"/>
    <n v="87.77082330284064"/>
    <n v="-0.15681441134592178"/>
    <n v="87.701711491442552"/>
    <n v="-0.189517546027895"/>
    <n v="-0.14981354549376924"/>
    <n v="4"/>
    <n v="0.23005906138063265"/>
    <m/>
    <m/>
    <s v=" "/>
    <m/>
    <m/>
    <m/>
    <n v="4.5"/>
    <n v="1.1339867716628336"/>
    <n v="4.5"/>
    <n v="1.4209258302925829"/>
    <n v="1.3061502068406832"/>
    <n v="3.4449999999999998"/>
    <n v="3.5466666666666669"/>
    <n v="3.4650000000000003"/>
    <n v="2.3366666666666664"/>
    <n v="3.0280000000000005"/>
    <n v="-0.50632835228276729"/>
    <n v="0.39991092727895794"/>
    <n v="0.45100000000000001"/>
    <n v="-0.51547654366924778"/>
    <n v="-0.79628793947945864"/>
    <n v="-0.48089507735884623"/>
    <n v="0.43842404930130824"/>
    <n v="-0.61842168947610654"/>
    <n v="-0.82456868787000936"/>
    <n v="-0.68359139816003101"/>
    <m/>
    <m/>
    <m/>
    <n v="0.61660378613420264"/>
    <n v="-0.48352862320803291"/>
    <n v="-9.427058580532359E-2"/>
    <n v="-0.34839172782244032"/>
    <n v="0.51406015916968173"/>
    <n v="1.3859948859231079E-2"/>
    <n v="0.52059134632689053"/>
    <n v="-1.1646651001659059"/>
    <n v="0.51025829972591397"/>
    <n v="0.20849367146481074"/>
    <n v="-0.24238070454552016"/>
    <n v="0.22672473232500248"/>
    <n v="58.96"/>
    <n v="67.650000000000006"/>
    <n v="83.33"/>
    <n v="68.489999999999995"/>
    <n v="0.87722"/>
    <n v="76.010000000000005"/>
    <n v="65.39500000000001"/>
    <n v="116"/>
    <n v="189"/>
    <n v="100"/>
    <n v="89"/>
    <n v="94"/>
  </r>
  <r>
    <n v="111001012963"/>
    <s v="COLEGIO BENJAMIN HERRERA (IED)"/>
    <s v="OFICIAL"/>
    <s v="URBANA"/>
    <n v="16"/>
    <s v="PUENTE ARANDA"/>
    <n v="41"/>
    <s v="MUZU"/>
    <n v="16"/>
    <n v="3"/>
    <n v="3"/>
    <n v="2428"/>
    <n v="4"/>
    <x v="16"/>
    <x v="4"/>
    <n v="43.128477666362784"/>
    <n v="0.14977118644067799"/>
    <n v="2428"/>
    <n v="302"/>
    <n v="0.1243822075782537"/>
    <n v="-1.030473249354978"/>
    <x v="2"/>
    <n v="0.8923327895595432"/>
    <n v="0.82750716332378227"/>
    <n v="0.81581532416502944"/>
    <n v="0.82548739895387546"/>
    <n v="0.83615560640732267"/>
    <n v="0.81279930343926865"/>
    <n v="0.80877034358047017"/>
    <n v="0.81846669247500703"/>
    <n v="-0.38086377447291175"/>
    <n v="77.581009796533522"/>
    <n v="-1.8465859106171323"/>
    <n v="95.957193816884654"/>
    <n v="1.3286612312784225"/>
    <n v="95.344129554655865"/>
    <n v="1.2082596256185483"/>
    <n v="80.23952095808383"/>
    <n v="-1.3083110977305263"/>
    <n v="79.902359641985356"/>
    <n v="-1.5577816257407635"/>
    <n v="80.329754601226995"/>
    <n v="-1.5238415406582766"/>
    <n v="-1.2177073609697902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"/>
    <n v="3.6549999999999994"/>
    <n v="3.5366666666666671"/>
    <n v="3.4550000000000001"/>
    <n v="3.5240000000000005"/>
    <n v="0.4758669908719001"/>
    <n v="0.90146587547573676"/>
    <n v="0.50800000000000001"/>
    <n v="0.29853475316868178"/>
    <n v="-0.67727383140365516"/>
    <n v="0.37211353108590928"/>
    <n v="0.5262984043983453"/>
    <n v="0.45733159400654783"/>
    <n v="-0.64188691836109546"/>
    <n v="0.62574179364755034"/>
    <m/>
    <m/>
    <m/>
    <n v="0.62750737059171247"/>
    <n v="-0.46599986208229299"/>
    <n v="0.2388125080381216"/>
    <n v="0.38155149833050772"/>
    <n v="0.53340709826150601"/>
    <n v="0.71177575198544718"/>
    <n v="0.58451609949788474"/>
    <n v="0.92670880860446136"/>
    <n v="0.32289471736377301"/>
    <n v="-2.0168303557834446"/>
    <n v="-0.58804738491329445"/>
    <n v="0.22509955998468223"/>
    <n v="79.48"/>
    <n v="85.29"/>
    <n v="53.33"/>
    <n v="93.15"/>
    <n v="0.78081"/>
    <n v="73.41"/>
    <n v="79.415000000000006"/>
    <n v="62"/>
    <n v="28"/>
    <n v="33"/>
    <n v="38"/>
    <n v="60"/>
  </r>
  <r>
    <n v="111001102059"/>
    <s v="COLEGIO UNION COLOMBIA (IED)"/>
    <s v="OFICIAL"/>
    <s v="URBANA"/>
    <n v="1"/>
    <s v="USAQUEN"/>
    <n v="9"/>
    <s v="VERBENAL"/>
    <n v="1"/>
    <n v="2"/>
    <n v="2"/>
    <n v="1300"/>
    <n v="2"/>
    <x v="0"/>
    <x v="0"/>
    <n v="39.438499999999927"/>
    <n v="0.18528806584362101"/>
    <n v="1246"/>
    <n v="74"/>
    <n v="5.93900481540931E-2"/>
    <n v="-0.58431792011402328"/>
    <x v="1"/>
    <n v="0.88929088277858181"/>
    <n v="0.8859984697781178"/>
    <n v="0.87708649468892264"/>
    <n v="0.86825885978428352"/>
    <n v="0.82684973302822273"/>
    <n v="0.87382779198635974"/>
    <n v="0.86614853195164077"/>
    <n v="0.86161893262426148"/>
    <n v="0.48925957880409315"/>
    <m/>
    <m/>
    <m/>
    <m/>
    <n v="89.418777943368113"/>
    <n v="0.14458385534427046"/>
    <n v="84.883720930232556"/>
    <n v="-0.54704793795674411"/>
    <n v="91.744436468054559"/>
    <n v="0.55068097874491906"/>
    <n v="90.712290502793294"/>
    <n v="0.35539717232966817"/>
    <n v="0.2124119604984212"/>
    <n v="4"/>
    <n v="0.23005906138063265"/>
    <n v="4"/>
    <n v="0.1365178344157767"/>
    <n v="4"/>
    <n v="-0.10476865036838208"/>
    <n v="4.5"/>
    <n v="1.2122921072647792"/>
    <n v="4"/>
    <n v="-0.2179191660846721"/>
    <n v="4"/>
    <n v="6.7474131606072324E-2"/>
    <n v="0.20615735529992987"/>
    <n v="3.5950000000000002"/>
    <n v="3.5416666666666665"/>
    <n v="3.5833333333333335"/>
    <n v="3.2666666666666671"/>
    <n v="3.4495000000000005"/>
    <n v="0.32833966614403171"/>
    <n v="0.2672485107219808"/>
    <n v="0.61099999999999999"/>
    <n v="1.7694674474547647"/>
    <n v="-0.49265831981054176"/>
    <n v="1.6953064129000188"/>
    <m/>
    <m/>
    <m/>
    <m/>
    <n v="0.59806756771715075"/>
    <n v="-0.51405154192077418"/>
    <n v="0.21636279923419624"/>
    <n v="0.59375947021659192"/>
    <n v="-0.52128097392201278"/>
    <n v="-0.81164414606281787"/>
    <n v="-1.8519506811462971E-3"/>
    <n v="0.5141472580746943"/>
    <n v="1.7001929198071943E-2"/>
    <n v="0.55767280558947241"/>
    <n v="4.8498698737642773E-2"/>
    <m/>
    <m/>
    <n v="3.5899990921814437E-2"/>
    <n v="0.22558920280388822"/>
    <n v="75.430000000000007"/>
    <n v="68.569999999999993"/>
    <n v="83.33"/>
    <n v="82.54"/>
    <n v="1.13134"/>
    <n v="83.24"/>
    <n v="75.667500000000004"/>
    <n v="79"/>
    <n v="71"/>
    <n v="58"/>
    <n v="71"/>
    <n v="31"/>
  </r>
  <r>
    <n v="111001107883"/>
    <s v="COLEGIO DEBORA ARANGO PEREZ (IED)"/>
    <s v="OFICIAL"/>
    <s v="URBANA"/>
    <n v="7"/>
    <s v="BOSA"/>
    <n v="81"/>
    <s v="GRAN BRITALIA"/>
    <n v="7"/>
    <n v="1"/>
    <n v="1"/>
    <n v="3127"/>
    <n v="6"/>
    <x v="6"/>
    <x v="3"/>
    <n v="42.342257731958696"/>
    <n v="0.18280661907852"/>
    <n v="2791"/>
    <n v="226"/>
    <n v="8.097456108921533E-2"/>
    <n v="-0.81834366361803035"/>
    <x v="1"/>
    <n v="0.95276872964169379"/>
    <n v="0.93497942386831279"/>
    <n v="0.89792725850606181"/>
    <n v="0.91650256006301689"/>
    <n v="0.92423656745264782"/>
    <n v="0.90360046457607435"/>
    <n v="0.8979750778816199"/>
    <n v="0.90740806285909281"/>
    <n v="1.4125532804928871"/>
    <n v="95.057162071284466"/>
    <n v="1.2896859336612596"/>
    <n v="89.909487093530004"/>
    <n v="0.28419586401198027"/>
    <n v="93.002499107461617"/>
    <n v="0.78790725954592389"/>
    <n v="92.615150361629233"/>
    <n v="0.7202645020349262"/>
    <n v="96.184809240462016"/>
    <n v="1.3412821611310353"/>
    <n v="96.255582274132607"/>
    <n v="1.3587328306746425"/>
    <n v="1.168721406970745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399999999999995"/>
    <n v="3.3666666666666667"/>
    <n v="3.311666666666667"/>
    <n v="3.3683333333333336"/>
    <n v="3.3581666666666665"/>
    <n v="0.14747842688033505"/>
    <n v="3.1609276044131371E-2"/>
    <n v="0.51"/>
    <n v="0.32709655305773194"/>
    <n v="-0.67334455326376563"/>
    <n v="0.4002758064034268"/>
    <n v="0.46528923219892537"/>
    <n v="-0.28953951808992767"/>
    <n v="-0.76509606203067193"/>
    <n v="-0.25733385081566884"/>
    <n v="0.56347494973737677"/>
    <n v="-0.57363240125996628"/>
    <n v="-0.71722086279397623"/>
    <n v="0.67303573797329952"/>
    <n v="-0.39595684826096722"/>
    <n v="1.569776149927649"/>
    <n v="0.4013050116100757"/>
    <n v="0.49684408569300248"/>
    <n v="-0.60718763340322923"/>
    <n v="0.53726133442136759"/>
    <n v="-0.61928672276262631"/>
    <n v="0.32175984183815298"/>
    <n v="-2.0303093133442416"/>
    <n v="-1.3223782001815545"/>
    <n v="0.22332982538358487"/>
    <n v="70.52"/>
    <n v="68.569999999999993"/>
    <n v="65.52"/>
    <n v="68.290000000000006"/>
    <n v="0.55142000000000002"/>
    <n v="65.900000000000006"/>
    <n v="68.877499999999998"/>
    <n v="104"/>
    <n v="94"/>
    <n v="106"/>
    <n v="95"/>
    <n v="45"/>
  </r>
  <r>
    <n v="111001086606"/>
    <s v="COLEGIO LLANO ORIENTAL (IED)"/>
    <s v="OFICIAL"/>
    <s v="URBANA"/>
    <n v="7"/>
    <s v="BOSA"/>
    <n v="85"/>
    <s v="BOSA CENTRAL"/>
    <n v="7"/>
    <n v="1"/>
    <n v="1"/>
    <n v="1105"/>
    <n v="2"/>
    <x v="1"/>
    <x v="1"/>
    <n v="41.952489146164822"/>
    <n v="0.17309139784946201"/>
    <n v="973"/>
    <n v="75"/>
    <n v="7.7081192189105863E-2"/>
    <n v="-0.89051804132335433"/>
    <x v="2"/>
    <n v="0.89152892561983466"/>
    <n v="0.91179487179487184"/>
    <n v="0.90476190476190477"/>
    <n v="0.88586956521739135"/>
    <n v="0.88461538461538458"/>
    <n v="0.86689038031319909"/>
    <n v="0.87202718006795021"/>
    <n v="0.87861045128056092"/>
    <n v="0.83187718427140744"/>
    <n v="94.3359375"/>
    <n v="1.1602549078404767"/>
    <n v="93.841336116910242"/>
    <n v="0.96324336451033032"/>
    <n v="94.080145719489977"/>
    <n v="0.98135849507245398"/>
    <n v="95.095367847411453"/>
    <n v="1.1268142224336355"/>
    <n v="91.886409736308323"/>
    <n v="0.57595908927792083"/>
    <n v="92.436149312377211"/>
    <n v="0.66741556951206504"/>
    <n v="0.76325264858217479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42"/>
    <n v="3.3000000000000007"/>
    <n v="3.22"/>
    <n v="3.2250000000000001"/>
    <n v="3.258"/>
    <n v="-5.0874866545724852E-2"/>
    <n v="-0.14429980863362812"/>
    <n v="0.495"/>
    <n v="0.11288305388985555"/>
    <n v="-0.70319751641344674"/>
    <n v="0.18631096672204403"/>
    <n v="0.49742249274839767"/>
    <n v="0.10383418584140292"/>
    <n v="-0.69831552799111041"/>
    <n v="0.22130159277394129"/>
    <n v="0.58253004989252699"/>
    <n v="-0.54037450707455648"/>
    <n v="-0.19609667980428244"/>
    <n v="0.64212033258310319"/>
    <n v="-0.44297955892565305"/>
    <n v="0.67624637695930545"/>
    <n v="0.27456096206943015"/>
    <n v="0.53313859494583193"/>
    <n v="0.70208984217246229"/>
    <n v="0.565744504667269"/>
    <n v="0.31257388109453499"/>
    <m/>
    <m/>
    <n v="0.46838026552570594"/>
    <n v="0.22010897823927569"/>
    <n v="64.16"/>
    <n v="62.86"/>
    <n v="55.17"/>
    <n v="53.23"/>
    <n v="9.178E-2"/>
    <n v="54.62"/>
    <n v="61.45"/>
    <n v="134"/>
    <n v="156"/>
    <n v="157"/>
    <n v="145"/>
    <n v="193"/>
  </r>
  <r>
    <n v="111001001121"/>
    <s v="COLEGIO MARCO TULIO FERNANDEZ (IED)"/>
    <s v="OFICIAL"/>
    <s v="URBANA"/>
    <n v="10"/>
    <s v="ENGATIVA"/>
    <n v="26"/>
    <s v="LAS FERIAS"/>
    <n v="10"/>
    <n v="4"/>
    <n v="3"/>
    <n v="1080"/>
    <n v="2"/>
    <x v="17"/>
    <x v="5"/>
    <n v="42.979160493827109"/>
    <n v="0.15146226415094299"/>
    <n v="1041"/>
    <n v="61"/>
    <n v="5.8597502401536987E-2"/>
    <n v="-1.2962763055691222"/>
    <x v="0"/>
    <n v="0.8"/>
    <n v="0.82039215686274514"/>
    <n v="0.78035143769968052"/>
    <n v="0.77369769427839452"/>
    <n v="0.8061002178649237"/>
    <n v="0.8133187772925764"/>
    <n v="0.80932642487046635"/>
    <n v="0.80143746326899601"/>
    <n v="-0.72424177684790603"/>
    <n v="82.601961796592676"/>
    <n v="-0.94552541734083317"/>
    <n v="87.280701754385973"/>
    <n v="-0.16980684648828828"/>
    <n v="83.971447112264769"/>
    <n v="-0.8332811217610161"/>
    <n v="77.328195247270386"/>
    <n v="-1.7855267695438759"/>
    <n v="90.191897654584224"/>
    <n v="0.27425395683871578"/>
    <n v="77.556109725685786"/>
    <n v="-2.0258711869426049"/>
    <n v="-1.1685057538103041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4266666666666663"/>
    <n v="3.5966666666666662"/>
    <n v="3.6716666666666669"/>
    <n v="3.6033333333333331"/>
    <n v="3.6048333333333336"/>
    <n v="0.63593578839542575"/>
    <n v="0.79305256886909259"/>
    <n v="0.49399999999999999"/>
    <n v="9.8602153945330451E-2"/>
    <n v="-0.70521976179421453"/>
    <n v="0.1718169479366084"/>
    <n v="0.5809291713928959"/>
    <n v="1.1261186014180562"/>
    <n v="-0.54312643766335067"/>
    <n v="1.3335867842234685"/>
    <m/>
    <m/>
    <m/>
    <n v="0.65870619009032327"/>
    <n v="-0.41747768594481427"/>
    <n v="1.1608352586451345"/>
    <n v="1.0148570541769295"/>
    <n v="0.52276910097415774"/>
    <n v="0.32802375973404119"/>
    <n v="0.56614225906717652"/>
    <n v="0.32558688674259845"/>
    <n v="0.37301072230410698"/>
    <n v="-1.4216007570674014"/>
    <n v="-0.54751956056411299"/>
    <n v="0.21835002980387205"/>
    <n v="70.23"/>
    <n v="57.14"/>
    <n v="41.18"/>
    <n v="67.069999999999993"/>
    <n v="8.9209999999999998E-2"/>
    <n v="54.05"/>
    <n v="62.912499999999994"/>
    <n v="126"/>
    <n v="152"/>
    <n v="186"/>
    <n v="208"/>
    <n v="227"/>
  </r>
  <r>
    <n v="111001032433"/>
    <s v="COLEGIO REPUBLICA DEL ECUADOR (IED)"/>
    <s v="OFICIAL"/>
    <s v="URBANA"/>
    <n v="4"/>
    <s v="SAN CRISTOBAL"/>
    <n v="32"/>
    <s v="SAN BLAS"/>
    <n v="4"/>
    <n v="2"/>
    <n v="2"/>
    <n v="759"/>
    <n v="1"/>
    <x v="3"/>
    <x v="2"/>
    <n v="37.249652777777705"/>
    <n v="0.19901185770751001"/>
    <n v="759"/>
    <n v="49"/>
    <n v="6.4558629776021087E-2"/>
    <n v="-0.19383305994496974"/>
    <x v="3"/>
    <n v="0.78694817658349325"/>
    <n v="0.77595066803699897"/>
    <n v="0.81662870159453305"/>
    <n v="0.75234741784037562"/>
    <n v="0.81545064377682408"/>
    <n v="0.79390420899854863"/>
    <n v="0.81145251396648044"/>
    <n v="0.79951691803045577"/>
    <n v="-0.76296772148713676"/>
    <n v="86.864813039309681"/>
    <n v="-0.18051375352074164"/>
    <n v="86.708296164139171"/>
    <n v="-0.26866379216882558"/>
    <n v="86.948694869486957"/>
    <n v="-0.29882738648767049"/>
    <n v="88.829215896885074"/>
    <n v="9.9685618564896217E-2"/>
    <n v="82.713347921225377"/>
    <n v="-1.0572897141043083"/>
    <n v="90.692395005675365"/>
    <n v="0.35179608789782796"/>
    <n v="-0.18641409400794912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4133333333333336"/>
    <n v="3.2666666666666671"/>
    <n v="3.3333333333333335"/>
    <n v="3.2900000000000005"/>
    <n v="3.3106666666666671"/>
    <n v="5.3417380912903295E-2"/>
    <n v="0.29877561032485478"/>
    <n v="0.39800000000000002"/>
    <n v="-1.2723642407290769"/>
    <n v="-0.92130327369769927"/>
    <n v="-1.3769162130029999"/>
    <n v="0.46301284344472676"/>
    <n v="-0.31740695079094688"/>
    <n v="-0.7700004856591991"/>
    <n v="-0.29248527649310985"/>
    <m/>
    <m/>
    <m/>
    <n v="0.62650433327190769"/>
    <n v="-0.46759958803480589"/>
    <n v="0.20841437175556352"/>
    <n v="-0.25892163967075116"/>
    <n v="0.53735190936484012"/>
    <n v="0.85407971005848826"/>
    <n v="0.55596821388488049"/>
    <n v="-7.2690350313712815E-3"/>
    <n v="0.752072733898556"/>
    <n v="3.0805324300947512"/>
    <n v="1.7089014465496619"/>
    <n v="0.21196255408540549"/>
    <n v="48.84"/>
    <n v="44.12"/>
    <n v="73.33"/>
    <n v="47.06"/>
    <n v="0.30862000000000001"/>
    <n v="60.12"/>
    <n v="50.480000000000004"/>
    <n v="178"/>
    <n v="213"/>
    <n v="234"/>
    <n v="241"/>
    <n v="176"/>
  </r>
  <r>
    <n v="111102000958"/>
    <s v="COLEGIO PORFIRIO BARBA JACOB (IED)"/>
    <s v="OFICIAL"/>
    <s v="URBANA"/>
    <n v="7"/>
    <s v="BOSA"/>
    <n v="85"/>
    <s v="BOSA CENTRAL"/>
    <n v="7"/>
    <n v="2"/>
    <n v="2"/>
    <n v="3387"/>
    <n v="6"/>
    <x v="9"/>
    <x v="4"/>
    <n v="38.147131630648218"/>
    <n v="0.224351121892056"/>
    <n v="3075"/>
    <n v="383"/>
    <n v="0.12455284552845529"/>
    <n v="0.2330088246559896"/>
    <x v="8"/>
    <n v="0.92789267747344883"/>
    <n v="0.91379310344827591"/>
    <n v="0.92355255761663857"/>
    <n v="0.89682539682539686"/>
    <n v="0.86778398510242083"/>
    <n v="0.86617647058823533"/>
    <n v="0.85307886208138284"/>
    <n v="0.87290363857743136"/>
    <n v="0.71680480358860077"/>
    <n v="89.825282631038021"/>
    <n v="0.35077238317620246"/>
    <n v="93.057607090103403"/>
    <n v="0.82788993828348567"/>
    <n v="94.558472553699275"/>
    <n v="1.0672242288208447"/>
    <n v="92.289039767216295"/>
    <n v="0.66680944346137394"/>
    <n v="92.831541218637994"/>
    <n v="0.74423821937335555"/>
    <n v="87.727272727272734"/>
    <n v="-0.18489096304476796"/>
    <n v="0.389399392168458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016666666666663"/>
    <n v="3.2683333333333331"/>
    <n v="3.3466666666666671"/>
    <n v="3.1566666666666663"/>
    <n v="3.2504999999999997"/>
    <n v="-6.5726610645846395E-2"/>
    <n v="-7.4993242718959352E-2"/>
    <n v="0.49299999999999999"/>
    <n v="8.4321254000805368E-2"/>
    <n v="-0.70724610493944695"/>
    <n v="0.15729355928553054"/>
    <n v="0.45393001934422356"/>
    <n v="-0.42859841090034989"/>
    <n v="-0.78981223523555633"/>
    <n v="-0.4344818280802597"/>
    <n v="0.62581623692997634"/>
    <n v="-0.46869850220670445"/>
    <n v="0.92700808649541366"/>
    <n v="0.65746761891648209"/>
    <n v="-0.41935976493920418"/>
    <n v="1.1250718244918443"/>
    <n v="0.65696414605786302"/>
    <n v="0.50376093384702558"/>
    <n v="-0.35767128295598477"/>
    <n v="0.56738980092290625"/>
    <n v="0.36640169411765428"/>
    <n v="0.509062613104457"/>
    <n v="0.19429245832487066"/>
    <n v="0.13553248080653466"/>
    <n v="0.19984098146820245"/>
    <n v="66.760000000000005"/>
    <n v="85.71"/>
    <n v="58.62"/>
    <n v="78.08"/>
    <n v="0.60382000000000002"/>
    <n v="67.92"/>
    <n v="71.787499999999994"/>
    <n v="91"/>
    <n v="100"/>
    <n v="94"/>
    <n v="133"/>
    <n v="167"/>
  </r>
  <r>
    <n v="111769000247"/>
    <s v="COLEGIO EL SALITRE - SUBA (IED)"/>
    <s v="OFICIAL"/>
    <s v="URBANA"/>
    <n v="11"/>
    <s v="SUBA"/>
    <n v="27"/>
    <s v="SUBA"/>
    <n v="11"/>
    <n v="3"/>
    <n v="3"/>
    <n v="3510"/>
    <n v="6"/>
    <x v="7"/>
    <x v="4"/>
    <n v="41.757896803140724"/>
    <n v="0.18414960629921301"/>
    <n v="3354"/>
    <n v="317"/>
    <n v="9.4514013118664281E-2"/>
    <n v="-0.68184307218421625"/>
    <x v="1"/>
    <n v="0.861782999308915"/>
    <n v="0.81367106176266479"/>
    <n v="0.82711746253049845"/>
    <n v="0.84538653366583538"/>
    <n v="0.82114624505928857"/>
    <n v="0.84033613445378152"/>
    <n v="0.85505362365940851"/>
    <n v="0.8403490960260509"/>
    <n v="6.0373813419124907E-2"/>
    <n v="92.450980392156865"/>
    <n v="0.82198033732520548"/>
    <n v="90.940209949794621"/>
    <n v="0.46220620344543373"/>
    <n v="88.530241303666557"/>
    <n v="-1.4919741514190028E-2"/>
    <n v="96.038705775627449"/>
    <n v="1.2814433116793138"/>
    <n v="96.28378378378379"/>
    <n v="1.3589044183123609"/>
    <n v="97.520420070011667"/>
    <n v="1.5876684369852059"/>
    <n v="1.297535388472234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750000000000001"/>
    <n v="3.3966666666666669"/>
    <n v="3.5350000000000001"/>
    <n v="3.3283333333333331"/>
    <n v="3.4186666666666667"/>
    <n v="0.26728249595464471"/>
    <n v="9.1511310581286198E-2"/>
    <n v="0.55300000000000005"/>
    <n v="0.94117525067231089"/>
    <n v="-0.5923972774598022"/>
    <n v="0.98044839440411635"/>
    <m/>
    <m/>
    <m/>
    <m/>
    <n v="0.63408217742781836"/>
    <n v="-0.45557671555048446"/>
    <n v="1.1326158231869197"/>
    <n v="0.61276056804892121"/>
    <n v="-0.4897810098047774"/>
    <n v="-0.21307899768394878"/>
    <n v="0.42933492699492487"/>
    <n v="0.51572628569995882"/>
    <n v="7.3963308360663504E-2"/>
    <n v="0.57809907570710062"/>
    <n v="0.71676828537543891"/>
    <n v="0.35764997484740801"/>
    <n v="-1.6040409087817067"/>
    <n v="-0.57219730710608896"/>
    <n v="0.19763650801316746"/>
    <n v="76.59"/>
    <n v="74.290000000000006"/>
    <n v="64.290000000000006"/>
    <n v="89.04"/>
    <n v="0.90451999999999999"/>
    <n v="76.59"/>
    <n v="76.015000000000001"/>
    <n v="78"/>
    <n v="86"/>
    <n v="92"/>
    <n v="117"/>
    <n v="106"/>
  </r>
  <r>
    <n v="111001046477"/>
    <s v="COLEGIO GRANCOLOMBIANO (IED)"/>
    <s v="OFICIAL"/>
    <s v="URBANA"/>
    <n v="7"/>
    <s v="BOSA"/>
    <n v="85"/>
    <s v="BOSA CENTRAL"/>
    <n v="7"/>
    <n v="4"/>
    <n v="3"/>
    <n v="4085"/>
    <n v="6"/>
    <x v="7"/>
    <x v="4"/>
    <n v="41.255709888418615"/>
    <n v="0.186492121212122"/>
    <n v="3646"/>
    <n v="335"/>
    <n v="9.1881513987931984E-2"/>
    <n v="-0.6175154951266959"/>
    <x v="1"/>
    <n v="0.91440022902948759"/>
    <n v="0.9156010230179028"/>
    <n v="0.89664389664389665"/>
    <n v="0.89978871113794145"/>
    <n v="0.89613387189844196"/>
    <n v="0.88803317535545023"/>
    <n v="0.89641555285540708"/>
    <n v="0.89479243041025391"/>
    <n v="1.1581712050287574"/>
    <n v="90.54016232857542"/>
    <n v="0.47906475738903515"/>
    <n v="94.654088050314471"/>
    <n v="1.1036091734774491"/>
    <n v="85.288596902862508"/>
    <n v="-0.59683602786790091"/>
    <n v="86.144896879957699"/>
    <n v="-0.34031980517260385"/>
    <n v="85.469845722300136"/>
    <n v="-0.56649974387555257"/>
    <n v="83.553971486761711"/>
    <n v="-0.94025837294178516"/>
    <n v="-0.67380083616069064"/>
    <n v="4"/>
    <n v="0.23005906138063265"/>
    <m/>
    <m/>
    <s v=" "/>
    <m/>
    <m/>
    <m/>
    <m/>
    <m/>
    <n v="4"/>
    <n v="6.7474131606072324E-2"/>
    <n v="6.7474131606072324E-2"/>
    <n v="3.3716666666666661"/>
    <n v="3.3783333333333334"/>
    <n v="3.41"/>
    <n v="3.3149999999999999"/>
    <n v="3.3618333333333337"/>
    <n v="0.15473927955150626"/>
    <n v="0.11110670557878929"/>
    <n v="0.66300000000000003"/>
    <n v="2.5120742445700697"/>
    <n v="-0.41098028879627452"/>
    <n v="2.2807165353000585"/>
    <n v="0.66880625389041959"/>
    <n v="2.2019052735955764"/>
    <n v="-0.40226086634265595"/>
    <n v="2.3432111633223585"/>
    <n v="0.63003689986907785"/>
    <n v="-0.46197689009102716"/>
    <n v="1.0323302876735214"/>
    <n v="0.63738735686122028"/>
    <n v="-0.45037771268163207"/>
    <n v="0.53566599457549458"/>
    <n v="1.2206793703267316"/>
    <n v="0.50594015750966304"/>
    <n v="-0.27905860807843852"/>
    <n v="0.52950612176802658"/>
    <n v="-0.87300767741032548"/>
    <n v="0.448819042666178"/>
    <n v="-0.52122260118337271"/>
    <n v="-0.57832532543047166"/>
    <n v="0.19639390450993552"/>
    <n v="73.989999999999995"/>
    <n v="77.14"/>
    <n v="79.31"/>
    <n v="86.3"/>
    <n v="1.1266400000000001"/>
    <n v="82.95"/>
    <n v="77.017499999999998"/>
    <n v="71"/>
    <n v="56"/>
    <n v="50"/>
    <n v="60"/>
    <n v="59"/>
  </r>
  <r>
    <n v="111279001296"/>
    <s v="COLEGIO ATAHUALPA (IED)"/>
    <s v="OFICIAL"/>
    <s v="URBANA"/>
    <n v="9"/>
    <s v="FONTIBON"/>
    <n v="75"/>
    <s v="FONTIBON"/>
    <n v="9"/>
    <n v="1"/>
    <n v="1"/>
    <n v="1176"/>
    <n v="2"/>
    <x v="1"/>
    <x v="1"/>
    <n v="39.438364197530753"/>
    <n v="0.216298552932216"/>
    <n v="1127"/>
    <n v="107"/>
    <n v="9.4942324755989349E-2"/>
    <n v="-0.11735367377149362"/>
    <x v="3"/>
    <n v="0.8355855855855856"/>
    <n v="0.85049580472921438"/>
    <n v="0.82949308755760365"/>
    <n v="0.77151561309977157"/>
    <n v="0.8150627615062761"/>
    <n v="0.80532445923460894"/>
    <n v="0.8836754643206256"/>
    <n v="0.82812295712682116"/>
    <n v="-0.18615449982331086"/>
    <n v="85.350318471337587"/>
    <n v="-0.45230508362410304"/>
    <n v="72.721134368669809"/>
    <n v="-2.6843077296143263"/>
    <n v="78.097345132743371"/>
    <n v="-1.8877569330925195"/>
    <n v="81.357142857142861"/>
    <n v="-1.125113909105504"/>
    <n v="78.634212305611896"/>
    <n v="-1.7835732056294666"/>
    <n v="81.167315175097272"/>
    <n v="-1.3722430997945203"/>
    <n v="-1.4977676767370007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4866666666666668"/>
    <n v="3.3716666666666661"/>
    <n v="3.436666666666667"/>
    <n v="3.3649999999999998"/>
    <n v="3.4000000000000004"/>
    <n v="0.23031815508323306"/>
    <n v="0.49894126481369716"/>
    <n v="0.47199999999999998"/>
    <n v="-0.21557764483422159"/>
    <n v="-0.7507762933965817"/>
    <n v="-0.15469991847517556"/>
    <n v="0.515562835134598"/>
    <n v="0.32590731359187397"/>
    <n v="-0.6624960913245973"/>
    <n v="0.47802987751407061"/>
    <m/>
    <m/>
    <m/>
    <n v="0.64358214961162186"/>
    <n v="-0.44070559946975874"/>
    <n v="0.71945635885195691"/>
    <n v="0.47219715898516451"/>
    <n v="0.55024398380849804"/>
    <n v="1.3191446201512029"/>
    <n v="0.56907007826278655"/>
    <n v="0.42137395468663602"/>
    <n v="0.55639757286306901"/>
    <n v="0.75649148308558056"/>
    <n v="0.76848685197902178"/>
    <n v="0.19406586170733292"/>
    <n v="65.61"/>
    <n v="80"/>
    <n v="70"/>
    <n v="54.84"/>
    <n v="0.38908999999999999"/>
    <n v="61.85"/>
    <n v="68.267499999999998"/>
    <n v="108"/>
    <n v="106"/>
    <n v="125"/>
    <n v="143"/>
    <n v="189"/>
  </r>
  <r>
    <n v="211102000243"/>
    <s v="COLEGIO EL PORVENIR (IED)"/>
    <s v="OFICIAL"/>
    <s v="URBANA"/>
    <n v="7"/>
    <s v="BOSA"/>
    <n v="86"/>
    <s v="EL PORVENIR"/>
    <n v="7"/>
    <n v="2"/>
    <n v="2"/>
    <n v="4595"/>
    <n v="6"/>
    <x v="9"/>
    <x v="4"/>
    <n v="41.207141909814254"/>
    <n v="0.19883147015397701"/>
    <n v="4549"/>
    <n v="644"/>
    <n v="0.14156957573092988"/>
    <n v="-0.265415631211952"/>
    <x v="4"/>
    <n v="0.92108204784261127"/>
    <n v="0.90776053215077601"/>
    <n v="0.88709315375982045"/>
    <n v="0.88306359699111014"/>
    <n v="0.90379746835443042"/>
    <n v="0.87141842292209326"/>
    <n v="0.86303669944830896"/>
    <n v="0.87869396416055057"/>
    <n v="0.83356114104693224"/>
    <n v="92.919200695047792"/>
    <n v="0.9060071945984689"/>
    <n v="94.209401709401703"/>
    <n v="1.026809900029515"/>
    <n v="93.620057072971875"/>
    <n v="0.89876674734438389"/>
    <n v="93.791337742692548"/>
    <n v="0.91306156666693006"/>
    <n v="92.366579177602802"/>
    <n v="0.66145248082199914"/>
    <n v="92.600700525394046"/>
    <n v="0.69719933454809191"/>
    <n v="0.7498044661336609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50000000000003"/>
    <n v="3.41"/>
    <n v="3.4166666666666665"/>
    <n v="3.2066666666666666"/>
    <n v="3.3321666666666667"/>
    <n v="9.5992380666582708E-2"/>
    <n v="5.8662529372551994E-3"/>
    <n v="0.51800000000000002"/>
    <n v="0.44134375261393266"/>
    <n v="-0.65778003672265395"/>
    <n v="0.51183120777981461"/>
    <n v="0.55039804240737178"/>
    <n v="0.75235810874256059"/>
    <n v="-0.59711354904198111"/>
    <n v="0.94664550897813315"/>
    <n v="0.59579833345930933"/>
    <n v="-0.51785303585471998"/>
    <n v="0.15679647764379123"/>
    <n v="0.61742621127442909"/>
    <n v="-0.48219571353206581"/>
    <n v="-6.8942516382719268E-2"/>
    <n v="0.25997415931365775"/>
    <n v="0.51048444857974162"/>
    <n v="-0.11512918561215126"/>
    <n v="0.53181891341702814"/>
    <n v="-0.79734196309453531"/>
    <n v="0.483730579247446"/>
    <n v="-0.1065770217009526"/>
    <n v="-0.31551693690126714"/>
    <n v="0.19391098016775057"/>
    <n v="68.790000000000006"/>
    <n v="88.57"/>
    <n v="62.07"/>
    <n v="80.819999999999993"/>
    <n v="0.71574000000000004"/>
    <n v="71.39"/>
    <n v="74.385000000000005"/>
    <n v="82"/>
    <n v="66"/>
    <n v="68"/>
    <n v="72"/>
    <n v="84"/>
  </r>
  <r>
    <n v="111001030015"/>
    <s v="COLEGIO ENRIQUE OLAYA HERRERA (IED)"/>
    <s v="OFICIAL"/>
    <s v="URBANA"/>
    <n v="18"/>
    <s v="RAFAEL URIBE"/>
    <n v="36"/>
    <s v="SAN JOSE"/>
    <n v="18"/>
    <n v="1"/>
    <n v="1"/>
    <n v="5268"/>
    <n v="6"/>
    <x v="6"/>
    <x v="3"/>
    <n v="40.633251798561155"/>
    <n v="0.162539946046898"/>
    <n v="4953"/>
    <n v="327"/>
    <n v="6.6020593579648693E-2"/>
    <n v="-0.90502955142550323"/>
    <x v="2"/>
    <n v="0.923837784371909"/>
    <n v="0.91214407398393771"/>
    <n v="0.86694134755210861"/>
    <n v="0.88154337675104444"/>
    <n v="0.90662506000960152"/>
    <n v="0.8940609951845907"/>
    <n v="0.87817487075747358"/>
    <n v="0.8872183632931776"/>
    <n v="1.0054474378486333"/>
    <n v="79.759036144578317"/>
    <n v="-1.4557171081440359"/>
    <n v="79.816297691945366"/>
    <n v="-1.4589420322926612"/>
    <n v="78.268512414853873"/>
    <n v="-1.8570302348999923"/>
    <n v="79.144036497936128"/>
    <n v="-1.487879584577847"/>
    <n v="87.77604282846309"/>
    <n v="-0.15588508326017034"/>
    <n v="89.728296885354538"/>
    <n v="0.17729435460235382"/>
    <n v="-0.4591267235426781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966666666666665"/>
    <n v="3.3116666666666661"/>
    <n v="3.4966666666666666"/>
    <n v="3.3949999999999996"/>
    <n v="3.4089999999999998"/>
    <n v="0.24814024800337714"/>
    <n v="8.1940186605652415E-2"/>
    <n v="0.38100000000000001"/>
    <n v="-1.5151395397860035"/>
    <n v="-0.96495590385543606"/>
    <n v="-1.6897872659212632"/>
    <n v="0.45844850176424989"/>
    <n v="-0.37328338418596463"/>
    <n v="-0.77990731253770129"/>
    <n v="-0.36349037619399427"/>
    <n v="0.61156353220807236"/>
    <n v="-0.49173643357209729"/>
    <n v="0.56602241814152754"/>
    <n v="0.64461869740021815"/>
    <n v="-0.43909630381573428"/>
    <n v="0.75003633946246051"/>
    <n v="0.22814445939651731"/>
    <n v="0.57775033624358096"/>
    <n v="2.3114007057102905"/>
    <n v="0.56838115356444174"/>
    <n v="0.39883496833542109"/>
    <n v="0.45942715782036597"/>
    <n v="-0.39522963478714102"/>
    <n v="0.38431581424911393"/>
    <n v="0.18581771679677453"/>
    <n v="71.39"/>
    <n v="37.14"/>
    <n v="84"/>
    <n v="69.510000000000005"/>
    <n v="0.90771000000000002"/>
    <n v="76.88"/>
    <n v="64.2"/>
    <n v="121"/>
    <n v="137"/>
    <n v="173"/>
    <n v="166"/>
    <n v="276"/>
  </r>
  <r>
    <n v="111001094889"/>
    <s v="COLEGIO LA TOSCANA - LISBOA (IED)"/>
    <s v="OFICIAL"/>
    <s v="URBANA"/>
    <n v="11"/>
    <s v="SUBA"/>
    <n v="71"/>
    <s v="TIBABUYES"/>
    <n v="11"/>
    <n v="3"/>
    <n v="3"/>
    <n v="2163"/>
    <n v="4"/>
    <x v="16"/>
    <x v="4"/>
    <n v="39.701954445260732"/>
    <n v="0.25731464737793802"/>
    <n v="1979"/>
    <n v="291"/>
    <n v="0.14704396159676605"/>
    <n v="0.49537804459224954"/>
    <x v="7"/>
    <n v="0.85199610516066215"/>
    <n v="0.8402743753062224"/>
    <n v="0.86828774062816616"/>
    <n v="0.85635635635635632"/>
    <n v="0.8339901477832512"/>
    <n v="0.83221821924858463"/>
    <n v="0.84021164021164019"/>
    <n v="0.84219830394855855"/>
    <n v="9.766130980108402E-2"/>
    <n v="92.161520190023751"/>
    <n v="0.77003378366071162"/>
    <n v="94.436906377204892"/>
    <n v="1.066100949890491"/>
    <n v="91.358595194085026"/>
    <n v="0.49280565612601707"/>
    <n v="92.645971914264607"/>
    <n v="0.72531667736954741"/>
    <n v="93.532582067613916"/>
    <n v="0.86905740742563109"/>
    <n v="93.790546802595003"/>
    <n v="0.91256147803784382"/>
    <n v="0.8200857145293380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250000000000001"/>
    <n v="3.48"/>
    <n v="3.5016666666666674"/>
    <n v="3.2616666666666667"/>
    <n v="3.3736666666666668"/>
    <n v="0.17817203135391896"/>
    <n v="4.6956078280923325E-2"/>
    <n v="0.56299999999999994"/>
    <n v="1.0839842501175603"/>
    <n v="-0.57447565084244678"/>
    <n v="1.1088978868978963"/>
    <n v="0.46953871251693247"/>
    <n v="-0.23751760111377473"/>
    <n v="-0.75600452895787851"/>
    <n v="-0.19217219813064843"/>
    <n v="0.59737213009949952"/>
    <n v="-0.51521502628116866"/>
    <n v="0.19813194452789154"/>
    <n v="0.6349315613280363"/>
    <n v="-0.45423806333401395"/>
    <n v="0.46231126463238559"/>
    <n v="0.31681943827498166"/>
    <n v="0.51943817126552894"/>
    <n v="0.20786477894017333"/>
    <n v="0.5368580246913579"/>
    <n v="-0.63248147760570317"/>
    <n v="0.52434740190635798"/>
    <n v="0.37583044635577301"/>
    <n v="3.9743735684210219E-2"/>
    <n v="0.18276681392666341"/>
    <n v="63.01"/>
    <n v="94.12"/>
    <n v="53.57"/>
    <n v="75.34"/>
    <n v="0.46294999999999997"/>
    <n v="64.16"/>
    <n v="71.075000000000003"/>
    <n v="93"/>
    <n v="101"/>
    <n v="96"/>
    <n v="105"/>
    <n v="28"/>
  </r>
  <r>
    <n v="111001012360"/>
    <s v="COLEGIO EL JAPON (IED)"/>
    <s v="OFICIAL"/>
    <s v="URBANA"/>
    <n v="8"/>
    <s v="KENNEDY"/>
    <n v="47"/>
    <s v="KENNEDY CENTRAL"/>
    <n v="8"/>
    <n v="1"/>
    <n v="1"/>
    <n v="2440"/>
    <n v="4"/>
    <x v="2"/>
    <x v="0"/>
    <n v="39.051334332833484"/>
    <n v="0.198806086617245"/>
    <n v="1937"/>
    <n v="192"/>
    <n v="9.9122354155911196E-2"/>
    <n v="-0.22989057522092785"/>
    <x v="3"/>
    <n v="0.90598713508164275"/>
    <n v="0.8903420523138833"/>
    <n v="0.85788651743883393"/>
    <n v="0.85245046923879042"/>
    <n v="0.83680175246440303"/>
    <n v="0.83018867924528306"/>
    <n v="0.82151029748283755"/>
    <n v="0.83501683167875473"/>
    <n v="-4.7146160477500768E-2"/>
    <n v="93.739703459637553"/>
    <n v="1.0532546938350893"/>
    <n v="95.618885580604001"/>
    <n v="1.270233921155796"/>
    <n v="96.87993680884675"/>
    <n v="1.4839565076368768"/>
    <n v="92.725752508361197"/>
    <n v="0.7383940701422147"/>
    <n v="95.216808225301747"/>
    <n v="1.1689311477448907"/>
    <n v="95.401764979098942"/>
    <n v="1.2041919237268652"/>
    <n v="1.128430578606344"/>
    <n v="4"/>
    <n v="0.23005906138063265"/>
    <m/>
    <m/>
    <s v=" "/>
    <m/>
    <m/>
    <m/>
    <m/>
    <m/>
    <m/>
    <m/>
    <m/>
    <n v="3.6099999999999994"/>
    <n v="3.4916666666666667"/>
    <n v="3.4599999999999995"/>
    <n v="3.1866666666666661"/>
    <n v="3.3719999999999999"/>
    <n v="0.17487164377611381"/>
    <n v="0.17487164377611381"/>
    <n v="0.50800000000000001"/>
    <n v="0.29853475316868178"/>
    <n v="-0.67727383140365516"/>
    <n v="0.37211353108590928"/>
    <n v="0.42895812955715229"/>
    <n v="-0.73430298652476511"/>
    <n v="-0.84639596491719782"/>
    <n v="-0.84003381932493604"/>
    <n v="0.59712171670902581"/>
    <n v="-0.515634305785724"/>
    <n v="0.19156217531647896"/>
    <n v="0.62177882302790555"/>
    <n v="-0.47517083946735866"/>
    <n v="6.4544771768939163E-2"/>
    <n v="-4.7508849453876928E-2"/>
    <n v="0.5342574256910706"/>
    <n v="0.74245021413722023"/>
    <n v="0.58443433078129703"/>
    <n v="0.92403364832706858"/>
    <n v="0.430108455956279"/>
    <n v="-0.74344891456039219"/>
    <n v="5.3975680045368513E-2"/>
    <n v="0.1796868170340703"/>
    <n v="76.010000000000005"/>
    <n v="76.47"/>
    <n v="69.77"/>
    <n v="84.13"/>
    <n v="0.91474"/>
    <n v="77.17"/>
    <n v="76.414999999999992"/>
    <n v="74"/>
    <n v="89"/>
    <n v="76"/>
    <n v="58"/>
    <n v="46"/>
  </r>
  <r>
    <n v="111001010731"/>
    <s v="COLEGIO MANUELA BELTRAN (IED)"/>
    <s v="OFICIAL"/>
    <s v="URBANA"/>
    <n v="13"/>
    <s v="TEUSAQUILLO"/>
    <n v="100"/>
    <s v="GALERIAS"/>
    <n v="2"/>
    <n v="2"/>
    <n v="2"/>
    <n v="1753"/>
    <n v="3"/>
    <x v="4"/>
    <x v="3"/>
    <n v="39.904414019715162"/>
    <n v="0.16524472168905899"/>
    <n v="1453"/>
    <n v="114"/>
    <n v="7.8458362009635241E-2"/>
    <n v="-0.74480156999420555"/>
    <x v="1"/>
    <n v="0.914572864321608"/>
    <n v="0.8633993743482794"/>
    <n v="0.86200495049504955"/>
    <n v="0.87040498442367598"/>
    <n v="0.83354510800508264"/>
    <n v="0.83539694100509831"/>
    <n v="0.84795763993948559"/>
    <n v="0.84670679154719308"/>
    <n v="0.18857061911997583"/>
    <n v="92.972972972972983"/>
    <n v="0.91565717238580724"/>
    <n v="92.455550216242187"/>
    <n v="0.72391208640710847"/>
    <n v="90.386473429951693"/>
    <n v="0.31829746925401631"/>
    <n v="91.971901655795278"/>
    <n v="0.61482512705965087"/>
    <n v="90.948012232415891"/>
    <n v="0.40887893313974633"/>
    <n v="88.391278727165584"/>
    <n v="-6.4705895303594219E-2"/>
    <n v="0.25157609415781801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581666666666667"/>
    <n v="3.4883333333333333"/>
    <n v="3.5033333333333325"/>
    <n v="3.41"/>
    <n v="3.4708333333333332"/>
    <n v="0.37058462713993023"/>
    <n v="0.45735923343836826"/>
    <n v="0.40600000000000003"/>
    <n v="-1.1581170411728761"/>
    <n v="-0.90140211938040438"/>
    <n v="-1.2342788717238664"/>
    <n v="0.45076291028739796"/>
    <n v="-0.46736999520689204"/>
    <n v="-0.79681377551764643"/>
    <n v="-0.48466389665646248"/>
    <m/>
    <m/>
    <m/>
    <n v="0.6106187835225102"/>
    <n v="-0.49328243675275985"/>
    <n v="-0.27961342714731874"/>
    <n v="-0.53206165691537144"/>
    <n v="0.51313936871055765"/>
    <n v="-1.9356375942354963E-2"/>
    <n v="0.51541636047423067"/>
    <n v="-1.3339708831942467"/>
    <n v="0.50693509146876303"/>
    <n v="0.16902380710294071"/>
    <n v="-0.31955063659527461"/>
    <n v="0.17724641919007755"/>
    <n v="61.85"/>
    <n v="22.86"/>
    <n v="75"/>
    <n v="60.98"/>
    <n v="0.59053"/>
    <n v="67.05"/>
    <n v="53.402500000000003"/>
    <n v="162"/>
    <n v="196"/>
    <n v="147"/>
    <n v="107"/>
    <n v="110"/>
  </r>
  <r>
    <n v="111001012483"/>
    <s v="COLEGIO TABORA  (IED)"/>
    <s v="OFICIAL"/>
    <s v="URBANA"/>
    <n v="10"/>
    <s v="ENGATIVA"/>
    <n v="30"/>
    <s v="BOYACA REAL"/>
    <n v="10"/>
    <n v="3"/>
    <n v="3"/>
    <n v="1628"/>
    <n v="3"/>
    <x v="14"/>
    <x v="5"/>
    <n v="39.854525447042541"/>
    <n v="0.18218251786695999"/>
    <n v="1534"/>
    <n v="118"/>
    <n v="7.6923076923076927E-2"/>
    <n v="-0.5794835628576368"/>
    <x v="1"/>
    <n v="0.79807692307692313"/>
    <n v="0.79503722084367245"/>
    <n v="0.75313351498637604"/>
    <n v="0.79240506329113924"/>
    <n v="0.82271831910702564"/>
    <n v="0.76138681169272604"/>
    <n v="0.77431059506531208"/>
    <n v="0.78135765625648879"/>
    <n v="-1.1291317420141702"/>
    <n v="91.108786610878653"/>
    <n v="0.58111012175320276"/>
    <n v="88.901960784313729"/>
    <n v="0.1101916695753731"/>
    <n v="86.525129982668986"/>
    <n v="-0.37486265608905162"/>
    <n v="86.619718309859152"/>
    <n v="-0.26248851792769917"/>
    <n v="92.14631522323829"/>
    <n v="0.62223484039330834"/>
    <n v="92.033426183844014"/>
    <n v="0.59452269430986804"/>
    <n v="0.33449556064749469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5549999999999997"/>
    <n v="3.5950000000000002"/>
    <n v="3.4549999999999996"/>
    <n v="3.395"/>
    <n v="3.4689999999999999"/>
    <n v="0.3669542008043451"/>
    <n v="0.84700948044195934"/>
    <n v="0.437"/>
    <n v="-0.71540914289259905"/>
    <n v="-0.82782208388654688"/>
    <n v="-0.70690943039717369"/>
    <n v="0.40664305398924089"/>
    <n v="-1.0074829806975323"/>
    <n v="-0.89981949556960461"/>
    <n v="-1.222935748153323"/>
    <n v="0.55961653360525676"/>
    <n v="-0.58050349122830991"/>
    <n v="-0.82488526048673816"/>
    <n v="0.59996694568292164"/>
    <n v="-0.51088071581199357"/>
    <n v="-0.61401750700909219"/>
    <n v="-0.80835067362004032"/>
    <n v="0.52716371094746139"/>
    <n v="0.48655363024160875"/>
    <n v="0.57036779053623021"/>
    <n v="0.46383014661766137"/>
    <n v="0.389873928227573"/>
    <n v="-1.2213158519389722"/>
    <n v="-0.37419815593586592"/>
    <n v="0.17635661385565693"/>
    <n v="73.12"/>
    <n v="42.86"/>
    <n v="47.06"/>
    <n v="78.13"/>
    <n v="0.39551999999999998"/>
    <n v="62.14"/>
    <n v="62.81"/>
    <n v="128"/>
    <n v="128"/>
    <n v="115"/>
    <n v="120"/>
    <n v="171"/>
  </r>
  <r>
    <n v="111001107816"/>
    <s v="COLEGIO CUNDINAMARCA (IED)"/>
    <s v="OFICIAL"/>
    <s v="URBANA"/>
    <n v="19"/>
    <s v="CIUDAD BOLIVAR"/>
    <n v="69"/>
    <s v="ISMAEL PERDOMO"/>
    <n v="19"/>
    <n v="1"/>
    <n v="1"/>
    <n v="3736"/>
    <n v="6"/>
    <x v="6"/>
    <x v="3"/>
    <n v="40.758968221213351"/>
    <n v="0.177826314412765"/>
    <n v="3385"/>
    <n v="374"/>
    <n v="0.11048744460856721"/>
    <n v="-0.56600001012630263"/>
    <x v="1"/>
    <n v="0.93466898954703836"/>
    <n v="0.93547453703703709"/>
    <n v="0.91627497062279673"/>
    <n v="0.89642749924947462"/>
    <n v="0.90704053642182259"/>
    <n v="0.91557403261912373"/>
    <n v="0.9137987545067191"/>
    <n v="0.91053286374086206"/>
    <n v="1.4755618800966084"/>
    <n v="98.123324396782834"/>
    <n v="1.8399396977773503"/>
    <n v="88.687572590011612"/>
    <n v="7.3165891980268169E-2"/>
    <n v="93.326932309169464"/>
    <n v="0.84614713430234301"/>
    <n v="93.156565656565661"/>
    <n v="0.80901165345925774"/>
    <n v="77.792804977008387"/>
    <n v="-1.9333844181015254"/>
    <n v="77.28671328671328"/>
    <n v="-2.074631934996638"/>
    <n v="-1.16345105530702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66666666666672"/>
    <n v="3.5083333333333329"/>
    <n v="3.5416666666666665"/>
    <n v="3.3816666666666664"/>
    <n v="3.4595000000000002"/>
    <n v="0.34814199161085924"/>
    <n v="0.13194105840939346"/>
    <n v="0.53700000000000003"/>
    <n v="0.71268085155990946"/>
    <n v="-0.62175718447327233"/>
    <n v="0.77001743096173036"/>
    <n v="0.55742286492709936"/>
    <n v="0.83835562056651525"/>
    <n v="-0.58443114409549346"/>
    <n v="1.0375439811848557"/>
    <n v="0.59589995435794885"/>
    <n v="-0.51768248782268078"/>
    <n v="0.15946882675168866"/>
    <n v="0.64605235792374749"/>
    <n v="-0.43687472906629599"/>
    <n v="0.79225090245634966"/>
    <n v="0.6492515483411907"/>
    <n v="0.51580112631112995"/>
    <n v="7.6663086604862943E-2"/>
    <n v="0.56160899436452882"/>
    <n v="0.17727577015045909"/>
    <n v="0.46026756826255999"/>
    <n v="-0.38524804964563825"/>
    <n v="-0.12410867645670881"/>
    <n v="0.17062724128895468"/>
    <n v="67.05"/>
    <n v="45.71"/>
    <n v="86.11"/>
    <n v="64.63"/>
    <n v="0.85763999999999996"/>
    <n v="75.14"/>
    <n v="63.737500000000004"/>
    <n v="125"/>
    <n v="53"/>
    <n v="69"/>
    <n v="57"/>
    <n v="78"/>
  </r>
  <r>
    <n v="111001014176"/>
    <s v="COLEGIO SAN CRISTOBAL SUR (IED)"/>
    <s v="OFICIAL"/>
    <s v="URBANA"/>
    <n v="4"/>
    <s v="SAN CRISTOBAL"/>
    <n v="32"/>
    <s v="SAN BLAS"/>
    <n v="4"/>
    <n v="3"/>
    <n v="3"/>
    <n v="2078"/>
    <n v="4"/>
    <x v="16"/>
    <x v="4"/>
    <n v="37.939799851742002"/>
    <n v="0.18470099667774001"/>
    <n v="1844"/>
    <n v="80"/>
    <n v="4.3383947939262472E-2"/>
    <n v="-0.50400989688427833"/>
    <x v="4"/>
    <n v="0.91875347801892038"/>
    <n v="0.91796407185628748"/>
    <n v="0.89828431372549022"/>
    <n v="0.85531135531135527"/>
    <n v="0.93239795918367352"/>
    <n v="0.90777917189460477"/>
    <n v="0.86345148169668795"/>
    <n v="0.89058496398864462"/>
    <n v="1.0733316977654401"/>
    <n v="87.809812847749114"/>
    <n v="-1.0924003702696701E-2"/>
    <n v="88.511076764554346"/>
    <n v="4.2684291997033164E-2"/>
    <n v="82.896174863387984"/>
    <n v="-1.0263061289858619"/>
    <n v="81.354950781702371"/>
    <n v="-1.1254732274566297"/>
    <n v="84.866468842729972"/>
    <n v="-0.67393002031020033"/>
    <n v="87.015384615384619"/>
    <n v="-0.31374269174182151"/>
    <n v="-0.65540134117970084"/>
    <n v="4"/>
    <n v="0.23005906138063265"/>
    <n v="4"/>
    <n v="0.1365178344157767"/>
    <n v="4"/>
    <n v="-0.10476865036838208"/>
    <m/>
    <m/>
    <m/>
    <m/>
    <m/>
    <m/>
    <n v="-8.2540564547185641E-3"/>
    <n v="3.1833333333333336"/>
    <m/>
    <n v="3.4233333333333333"/>
    <n v="3.4649999999999999"/>
    <n v="3.3961666666666668"/>
    <n v="0.22272726365428183"/>
    <n v="0.10723660359978163"/>
    <n v="0.59099999999999997"/>
    <n v="1.4838494485642628"/>
    <n v="-0.52593926157603887"/>
    <n v="1.4567722568902461"/>
    <n v="0.55623560796403049"/>
    <n v="0.82382128259102039"/>
    <n v="-0.58656331915949855"/>
    <n v="1.0222620644968849"/>
    <n v="0.58339825764953324"/>
    <n v="-0.53888520809817075"/>
    <n v="-0.17276057475897638"/>
    <n v="0.66115251600454139"/>
    <n v="-0.41377073048924379"/>
    <n v="1.2312751592761115"/>
    <n v="0.79081152987115333"/>
    <n v="0.51176512486816383"/>
    <n v="-6.8930445018782815E-2"/>
    <n v="0.50413739889314602"/>
    <n v="-1.7029754518252147"/>
    <n v="0.53222146843221596"/>
    <n v="0.46935101855680689"/>
    <n v="-0.2900032152729175"/>
    <n v="0.16846063569788769"/>
    <n v="58.38"/>
    <n v="17.14"/>
    <n v="80"/>
    <n v="67.12"/>
    <n v="0.79215999999999998"/>
    <n v="73.7"/>
    <n v="51.900000000000006"/>
    <n v="170"/>
    <n v="136"/>
    <n v="183"/>
    <n v="198"/>
    <n v="119"/>
  </r>
  <r>
    <n v="111001011771"/>
    <s v="COLEGIO JOSE ASUNCION SILVA (IED)"/>
    <s v="OFICIAL"/>
    <s v="URBANA"/>
    <n v="10"/>
    <s v="ENGATIVA"/>
    <n v="29"/>
    <s v="EL MINUTO DE DIOS"/>
    <n v="10"/>
    <n v="2"/>
    <n v="2"/>
    <n v="821"/>
    <n v="1"/>
    <x v="3"/>
    <x v="2"/>
    <n v="38.659938016528905"/>
    <n v="0.18782522343594801"/>
    <n v="781"/>
    <n v="67"/>
    <n v="8.5787451984635082E-2"/>
    <n v="-0.35718151631074646"/>
    <x v="4"/>
    <n v="0.81520119225037257"/>
    <n v="0.80443388756927947"/>
    <n v="0.83723296032553407"/>
    <n v="0.83502824858757063"/>
    <n v="0.8362168396770473"/>
    <n v="0.85696517412935325"/>
    <n v="0.8679775280898876"/>
    <n v="0.85085545321540301"/>
    <n v="0.27222438517867636"/>
    <n v="73.153978248425872"/>
    <n v="-2.6410613866704025"/>
    <n v="77.385159010600702"/>
    <n v="-1.8788103016782169"/>
    <n v="84.050632911392412"/>
    <n v="-0.81906626643978486"/>
    <n v="81.976212259835307"/>
    <n v="-1.0236379320934987"/>
    <n v="81.192189105858176"/>
    <n v="-1.3281295781579601"/>
    <n v="80.448717948717956"/>
    <n v="-1.50230917803019"/>
    <n v="-1.2859967577221423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3083333333333336"/>
    <n v="3.5399999999999996"/>
    <n v="3.5749999999999997"/>
    <n v="3.3083333333333336"/>
    <n v="3.4346666666666668"/>
    <n v="0.29896621670156948"/>
    <n v="0.5332652956228654"/>
    <n v="0.45200000000000001"/>
    <n v="-0.50119564372472269"/>
    <n v="-0.79407309914990587"/>
    <n v="-0.46502067475242753"/>
    <n v="0.49150727455697918"/>
    <n v="3.1420392478049633E-2"/>
    <n v="-0.71027853877813996"/>
    <n v="0.13555922702219272"/>
    <n v="0.58076924348389669"/>
    <n v="-0.5434017723078014"/>
    <n v="-0.24353146664234837"/>
    <n v="0.59089153998745836"/>
    <n v="-0.526122797897565"/>
    <n v="-0.90364892027667287"/>
    <n v="-0.45390923017417784"/>
    <n v="0.54111737332354048"/>
    <n v="0.98991395186833242"/>
    <n v="0.59498880748880745"/>
    <n v="1.2693358374144035"/>
    <n v="0.509658250029147"/>
    <n v="0.20136685956826164"/>
    <n v="0.67946697138211842"/>
    <n v="0.16810581889449205"/>
    <n v="73.41"/>
    <n v="74.290000000000006"/>
    <n v="50"/>
    <n v="67.650000000000006"/>
    <n v="0.25914999999999999"/>
    <n v="58.67"/>
    <n v="69.945000000000007"/>
    <n v="101"/>
    <n v="115"/>
    <n v="122"/>
    <n v="272"/>
    <n v="239"/>
  </r>
  <r>
    <n v="111001014524"/>
    <s v="COLEGIO RAFAEL URIBE URIBE (IED)"/>
    <s v="OFICIAL"/>
    <s v="URBANA"/>
    <n v="19"/>
    <s v="CIUDAD BOLIVAR"/>
    <n v="67"/>
    <s v="LUCERO"/>
    <n v="19"/>
    <n v="1"/>
    <n v="1"/>
    <n v="1775"/>
    <n v="3"/>
    <x v="5"/>
    <x v="2"/>
    <n v="36.111891691394632"/>
    <n v="0.21155631013016299"/>
    <n v="1775"/>
    <n v="157"/>
    <n v="8.8450704225352117E-2"/>
    <n v="0.15863957492834796"/>
    <x v="5"/>
    <n v="0.92336217552533995"/>
    <n v="0.9285714285714286"/>
    <n v="0.9146567717996289"/>
    <n v="0.91976893453145059"/>
    <n v="0.92019643953345609"/>
    <n v="0.9072426937738246"/>
    <n v="0.92892459826946849"/>
    <n v="0.9189583581906684"/>
    <n v="1.6454538592458983"/>
    <n v="90.105030403537867"/>
    <n v="0.4009759433533735"/>
    <n v="88.035614913745135"/>
    <n v="-3.9430046436223366E-2"/>
    <n v="88.017917133258678"/>
    <n v="-0.10688842832605984"/>
    <n v="92.1264367816092"/>
    <n v="0.640156055718762"/>
    <n v="92.24441833137486"/>
    <n v="0.63970193995091462"/>
    <n v="90.684624017957347"/>
    <n v="0.35038953933432615"/>
    <n v="0.44940876603015123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383333333333332"/>
    <n v="3.3033333333333328"/>
    <n v="3.2633333333333336"/>
    <n v="3.3800000000000003"/>
    <n v="3.3055000000000003"/>
    <n v="4.3186179421708652E-2"/>
    <n v="-2.0536847685181828E-2"/>
    <m/>
    <m/>
    <m/>
    <m/>
    <m/>
    <m/>
    <m/>
    <m/>
    <n v="0.58877339578297416"/>
    <n v="-0.52971389638079203"/>
    <n v="-2.9053570971601671E-2"/>
    <n v="0.61649856339102815"/>
    <n v="-0.48369928664642531"/>
    <n v="-9.7513547795502406E-2"/>
    <n v="-7.0129557065942108E-2"/>
    <n v="0.49047412416334946"/>
    <n v="-0.83697575625567433"/>
    <n v="0.55768375143375148"/>
    <n v="4.8856804979734748E-2"/>
    <n v="0.41571217273982602"/>
    <n v="-0.91443408969823126"/>
    <n v="-0.6099551546063301"/>
    <n v="0.16657881535788127"/>
    <m/>
    <m/>
    <m/>
    <m/>
    <m/>
    <m/>
    <m/>
    <n v="354"/>
    <m/>
    <m/>
    <m/>
    <m/>
  </r>
  <r>
    <n v="111001098906"/>
    <s v="COLEGIO EDUARDO UMAÑA LUNA (IED)"/>
    <s v="OFICIAL"/>
    <s v="URBANA"/>
    <n v="8"/>
    <s v="KENNEDY"/>
    <n v="82"/>
    <s v="PATIO BONITO"/>
    <n v="8"/>
    <n v="1"/>
    <n v="1"/>
    <n v="1786"/>
    <n v="3"/>
    <x v="5"/>
    <x v="2"/>
    <n v="38.184506688963125"/>
    <n v="0.23203399433427699"/>
    <n v="1686"/>
    <n v="192"/>
    <n v="0.11387900355871886"/>
    <n v="0.25640283269763264"/>
    <x v="8"/>
    <n v="0.93231441048034935"/>
    <n v="0.90734320832020166"/>
    <n v="0.47981072555205045"/>
    <n v="0.87579617834394907"/>
    <n v="0.92619203135205752"/>
    <n v="0.91513157894736841"/>
    <n v="0.90473061760841"/>
    <n v="0.86479098559657408"/>
    <n v="0.5532209712948285"/>
    <n v="87.159956474428725"/>
    <n v="-0.12754728635824056"/>
    <n v="86.037053773158618"/>
    <n v="-0.38459028505130693"/>
    <n v="88.938422959041517"/>
    <n v="5.835404292514932E-2"/>
    <n v="93.736263736263737"/>
    <n v="0.904034002736258"/>
    <n v="91.651865008880989"/>
    <n v="0.53419878032846668"/>
    <n v="93.046153846153842"/>
    <n v="0.7778263733695574"/>
    <n v="0.6580323882861295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149999999999996"/>
    <n v="3.395"/>
    <n v="3.2583333333333333"/>
    <n v="3.1316666666666673"/>
    <n v="3.2506666666666666"/>
    <n v="-6.5396571888065524E-2"/>
    <n v="-7.4828223340068917E-2"/>
    <n v="0.504"/>
    <n v="0.24141115339058139"/>
    <n v="-0.68517901091076838"/>
    <n v="0.31545481826697419"/>
    <n v="0.43700168786719651"/>
    <n v="-0.63583416415492655"/>
    <n v="-0.82781822149767526"/>
    <n v="-0.70688174753662947"/>
    <n v="0.59134566884231454"/>
    <n v="-0.52535454449833097"/>
    <n v="3.9253931465179887E-2"/>
    <n v="0.63150159388460014"/>
    <n v="-0.45965481322866381"/>
    <n v="0.35938169644763068"/>
    <n v="4.5697990337977765E-2"/>
    <n v="0.52432637132112814"/>
    <n v="0.38420027322447592"/>
    <n v="0.57042174996720441"/>
    <n v="0.46559549322400118"/>
    <n v="0.51945024406006901"/>
    <n v="0.31766672594018713"/>
    <n v="0.37535206558218909"/>
    <n v="0.16662381526760614"/>
    <n v="60.4"/>
    <n v="91.18"/>
    <n v="46.51"/>
    <n v="61.76"/>
    <n v="8.9649999999999994E-2"/>
    <n v="54.34"/>
    <n v="66.58"/>
    <n v="111"/>
    <n v="159"/>
    <n v="218"/>
    <n v="147"/>
    <n v="235"/>
  </r>
  <r>
    <n v="111001014109"/>
    <s v="COLEGIO BRASILIA - BOSA (IED)"/>
    <s v="OFICIAL"/>
    <s v="URBANA"/>
    <n v="7"/>
    <s v="BOSA"/>
    <n v="84"/>
    <s v="BOSA OCCIDENTAL"/>
    <n v="7"/>
    <n v="3"/>
    <n v="3"/>
    <n v="3662"/>
    <n v="6"/>
    <x v="7"/>
    <x v="4"/>
    <n v="39.894474028808354"/>
    <n v="0.21105737704918201"/>
    <n v="3466"/>
    <n v="398"/>
    <n v="0.11482977495672245"/>
    <n v="-0.12714375762755006"/>
    <x v="3"/>
    <n v="0.90929064657878222"/>
    <n v="0.90576080150281779"/>
    <n v="0.88270820089001911"/>
    <n v="0.88160000000000005"/>
    <n v="0.89739517153748416"/>
    <n v="0.87793125602312883"/>
    <n v="0.86714824120603018"/>
    <n v="0.87961714076409003"/>
    <n v="0.8521761079446013"/>
    <n v="88.652266504411315"/>
    <n v="0.14026280458097568"/>
    <n v="90.639013452914796"/>
    <n v="0.41018825281993604"/>
    <n v="90.569800569800577"/>
    <n v="0.35120701614393723"/>
    <n v="88.988988988988993"/>
    <n v="0.12587513875594486"/>
    <n v="89.839438033115897"/>
    <n v="0.21149909193012328"/>
    <n v="89.985895627644581"/>
    <n v="0.22391971988092932"/>
    <n v="0.2133133448969914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99999999999997"/>
    <n v="3.4949999999999997"/>
    <n v="3.4466666666666659"/>
    <n v="3.2483333333333331"/>
    <n v="3.3693333333333331"/>
    <n v="0.16959102365162604"/>
    <n v="4.2665574429776865E-2"/>
    <n v="0.52900000000000003"/>
    <n v="0.59843365200370868"/>
    <n v="-0.63676684712383758"/>
    <n v="0.66243882824154665"/>
    <m/>
    <m/>
    <m/>
    <m/>
    <m/>
    <m/>
    <m/>
    <n v="0.6021211929044068"/>
    <n v="-0.50729653681793274"/>
    <n v="-0.5459106157309972"/>
    <n v="-6.2570838141979668E-2"/>
    <n v="0.50614953330922841"/>
    <n v="-0.2715056469296328"/>
    <n v="0.57587729770341067"/>
    <n v="0.64408019011494078"/>
    <n v="0.49058915151825699"/>
    <n v="-2.5117511403190983E-2"/>
    <n v="0.12636417194696017"/>
    <n v="0.1624931355457101"/>
    <n v="73.7"/>
    <n v="91.43"/>
    <n v="75.86"/>
    <n v="84.93"/>
    <n v="1.0395000000000001"/>
    <n v="80.06"/>
    <n v="79.722499999999997"/>
    <n v="59"/>
    <n v="55"/>
    <n v="62"/>
    <n v="96"/>
    <n v="126"/>
  </r>
  <r>
    <n v="111001014630"/>
    <s v="COLEGIO FRANCISCO DE PAULA SANTANDER (IED)"/>
    <s v="OFICIAL"/>
    <s v="URBANA"/>
    <n v="15"/>
    <s v="ANTONIO NARIÑO"/>
    <n v="38"/>
    <s v="RESTREPO"/>
    <n v="15"/>
    <n v="2"/>
    <n v="2"/>
    <n v="1197"/>
    <n v="2"/>
    <x v="0"/>
    <x v="0"/>
    <n v="37.676554878048719"/>
    <n v="0.18276008492568999"/>
    <n v="1197"/>
    <n v="61"/>
    <n v="5.0960735171261484E-2"/>
    <n v="-0.46092057373729867"/>
    <x v="4"/>
    <n v="0.84133333333333338"/>
    <n v="0.82047685834502104"/>
    <n v="0.83063949402670412"/>
    <n v="0.80015432098765427"/>
    <n v="0.8312829525483304"/>
    <n v="0.81588447653429608"/>
    <n v="0.81000926784059313"/>
    <n v="0.81631758754623662"/>
    <n v="-0.4241984050899541"/>
    <n v="81.618798955613585"/>
    <n v="-1.1219639083786104"/>
    <n v="77.604456824512539"/>
    <n v="-1.8409366113314898"/>
    <n v="83.101723179544194"/>
    <n v="-0.98940759909954479"/>
    <n v="86.725663716814154"/>
    <n v="-0.24512226846691887"/>
    <n v="87.083333333333329"/>
    <n v="-0.27922088725005784"/>
    <n v="88.694992412746586"/>
    <n v="-9.7337265560761589E-3"/>
    <n v="-0.23562497040078609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6916666666666669"/>
    <n v="3.53"/>
    <n v="3.6050000000000004"/>
    <n v="3.3783333333333334"/>
    <n v="3.508"/>
    <n v="0.44418327012497444"/>
    <n v="0.60587382233456788"/>
    <n v="0.42599999999999999"/>
    <n v="-0.87249904228237507"/>
    <n v="-0.85331593271276662"/>
    <n v="-0.88963123424671164"/>
    <n v="0.35831780765115051"/>
    <n v="-1.5990781322739187"/>
    <n v="-1.0263349555123076"/>
    <n v="-2.1297087196714286"/>
    <n v="0.58237914265633417"/>
    <n v="-0.54063359548763157"/>
    <n v="-0.20015638475232109"/>
    <n v="0.58500004112373616"/>
    <n v="-0.53614336145329811"/>
    <n v="-1.0940605692948844"/>
    <n v="-1.0125760105026069"/>
    <n v="0.53218463849091346"/>
    <n v="0.66767709697168731"/>
    <n v="0.57016460905349786"/>
    <n v="0.45718282409151784"/>
    <m/>
    <m/>
    <n v="0.5413805332435857"/>
    <n v="0.16155955457356377"/>
    <n v="69.94"/>
    <n v="54.29"/>
    <n v="60"/>
    <n v="71.430000000000007"/>
    <n v="0.50839000000000001"/>
    <n v="65.319999999999993"/>
    <n v="64.872500000000002"/>
    <n v="120"/>
    <n v="190"/>
    <n v="176"/>
    <n v="240"/>
    <n v="154"/>
  </r>
  <r>
    <n v="111001104264"/>
    <s v="COLEGIO GERARDO MOLINA RAMIREZ (IED)"/>
    <s v="OFICIAL"/>
    <s v="URBANA"/>
    <n v="11"/>
    <s v="SUBA"/>
    <n v="71"/>
    <s v="TIBABUYES"/>
    <n v="11"/>
    <n v="1"/>
    <n v="1"/>
    <n v="3293"/>
    <n v="6"/>
    <x v="6"/>
    <x v="3"/>
    <n v="41.246428235294132"/>
    <n v="0.21000000000000099"/>
    <n v="3193"/>
    <n v="320"/>
    <n v="0.10021922956467272"/>
    <n v="-0.34695246463069507"/>
    <x v="4"/>
    <n v="0.93276762402088775"/>
    <n v="0.88669950738916259"/>
    <n v="0.89939434724091516"/>
    <n v="0.8995497055767232"/>
    <n v="0.89461036731891519"/>
    <n v="0.88596187175043328"/>
    <n v="0.88055555555555554"/>
    <n v="0.88945109862865801"/>
    <n v="1.0504683950543008"/>
    <n v="84.05925925925925"/>
    <n v="-0.68399868485162152"/>
    <n v="85.59556786703601"/>
    <n v="-0.46083682943160842"/>
    <n v="92.130857648099024"/>
    <n v="0.63143656185360486"/>
    <n v="81.627056672760517"/>
    <n v="-1.0808704559002305"/>
    <n v="84.872907625542467"/>
    <n v="-0.67278360545595239"/>
    <n v="89.490445859872608"/>
    <n v="0.13424332552360102"/>
    <n v="-0.30116818642203091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216666666666668"/>
    <n v="3.4833333333333338"/>
    <n v="3.5883333333333334"/>
    <n v="3.4583333333333335"/>
    <n v="3.488666666666667"/>
    <n v="0.40589877422244108"/>
    <n v="0.16081944971518439"/>
    <n v="0.52800000000000002"/>
    <n v="0.5841527520591836"/>
    <n v="-0.63865899527587555"/>
    <n v="0.6488772540026907"/>
    <n v="0.36481200914659073"/>
    <n v="-1.5195764554240212"/>
    <n v="-1.0083731015140724"/>
    <n v="-2.0009709058791034"/>
    <n v="0.58596236286854309"/>
    <n v="-0.53449971865456503"/>
    <n v="-0.10404351797335594"/>
    <n v="0.58703246860229363"/>
    <n v="-0.5326751479029973"/>
    <n v="-1.0281572637984333"/>
    <n v="-0.77778241668693182"/>
    <n v="0.47920735050308239"/>
    <n v="-1.2434100428591548"/>
    <n v="0.57150391744870477"/>
    <n v="0.5009998823449987"/>
    <n v="0.61657298169905395"/>
    <n v="1.4711969847843049"/>
    <n v="0.63721644852382109"/>
    <n v="0.1565015049162371"/>
    <n v="59.54"/>
    <n v="71.430000000000007"/>
    <n v="50"/>
    <n v="57.32"/>
    <n v="7.2260000000000005E-2"/>
    <n v="53.18"/>
    <n v="60.922499999999999"/>
    <n v="138"/>
    <n v="131"/>
    <n v="149"/>
    <n v="193"/>
    <n v="138"/>
  </r>
  <r>
    <n v="111769000174"/>
    <s v="COLEGIO FILARMONICO SIMON BOLIVAR (IED)"/>
    <s v="OFICIAL"/>
    <s v="URBANA"/>
    <n v="11"/>
    <s v="SUBA"/>
    <n v="27"/>
    <s v="SUBA"/>
    <n v="11"/>
    <n v="2"/>
    <n v="1"/>
    <n v="2128"/>
    <n v="4"/>
    <x v="2"/>
    <x v="0"/>
    <n v="40.406846388606169"/>
    <n v="0.197978283350569"/>
    <n v="1260"/>
    <n v="132"/>
    <n v="0.10476190476190476"/>
    <n v="-0.355993325332986"/>
    <x v="4"/>
    <n v="0.90043290043290047"/>
    <n v="0.85787671232876717"/>
    <n v="0.86144578313253017"/>
    <n v="0.82947729220222799"/>
    <n v="0.84476843910806176"/>
    <n v="0.81903143585386573"/>
    <n v="0.80510638297872339"/>
    <n v="0.82580963382228301"/>
    <n v="-0.23280043579318088"/>
    <n v="86.240601503759393"/>
    <n v="-0.29253481130521591"/>
    <n v="92.711598746081506"/>
    <n v="0.76813278592018142"/>
    <n v="94.127243066884176"/>
    <n v="0.98981306630363075"/>
    <n v="88.494208494208493"/>
    <n v="4.4772222191228006E-2"/>
    <n v="94.596774193548384"/>
    <n v="1.0585350923348704"/>
    <n v="94.871794871794862"/>
    <n v="1.108267348862457"/>
    <n v="0.86880321831405261"/>
    <n v="3.5"/>
    <n v="-1.3577995583445217"/>
    <m/>
    <m/>
    <s v=" "/>
    <m/>
    <m/>
    <m/>
    <m/>
    <m/>
    <m/>
    <m/>
    <m/>
    <n v="3.5516666666666672"/>
    <n v="3.6199999999999997"/>
    <n v="3.5350000000000001"/>
    <n v="3.4933333333333336"/>
    <n v="3.5370000000000004"/>
    <n v="0.50161001397877625"/>
    <n v="0.50161001397877625"/>
    <m/>
    <m/>
    <m/>
    <m/>
    <n v="0.44068290160361873"/>
    <n v="-0.59076893710677747"/>
    <n v="-0.81942970615412747"/>
    <n v="-0.64675882668459361"/>
    <n v="0.58136490295067922"/>
    <n v="-0.54237665912138866"/>
    <n v="-0.22746877581883679"/>
    <n v="0.61542809325079428"/>
    <n v="-0.48543716674486209"/>
    <n v="-0.13053690157184294"/>
    <n v="-0.26286084886849126"/>
    <n v="0.53970932539932659"/>
    <n v="0.93912044426468178"/>
    <n v="0.57236349772664763"/>
    <n v="0.52912206783040128"/>
    <n v="0.41068991454162801"/>
    <n v="-0.97408363150669763"/>
    <n v="-0.14048110655129209"/>
    <n v="0.15448510688233008"/>
    <n v="42.77"/>
    <n v="32.35"/>
    <n v="25"/>
    <n v="46.03"/>
    <n v="-0.58396999999999999"/>
    <n v="32.08"/>
    <n v="37.4925"/>
    <n v="225"/>
    <n v="180"/>
    <n v="167"/>
    <n v="114"/>
    <m/>
  </r>
  <r>
    <n v="111001015458"/>
    <s v="COLEGIO FLORIDABLANCA (IED)"/>
    <s v="OFICIAL"/>
    <s v="URBANA"/>
    <n v="10"/>
    <s v="ENGATIVA"/>
    <n v="30"/>
    <s v="BOYACA REAL"/>
    <n v="10"/>
    <n v="3"/>
    <n v="3"/>
    <n v="2021"/>
    <n v="4"/>
    <x v="16"/>
    <x v="4"/>
    <n v="39.724886363636337"/>
    <n v="0.16385765858689999"/>
    <n v="2021"/>
    <n v="162"/>
    <n v="8.0158337456704601E-2"/>
    <n v="-0.73176199025985145"/>
    <x v="1"/>
    <n v="0.89143135345666991"/>
    <n v="0.8597748208802457"/>
    <n v="0.83859095688748686"/>
    <n v="0.86840644086618546"/>
    <n v="0.86484951731970472"/>
    <n v="0.8571428571428571"/>
    <n v="0.84913793103448276"/>
    <n v="0.85611705887867651"/>
    <n v="0.37831959477877197"/>
    <n v="92.720816688859301"/>
    <n v="0.87040518317270277"/>
    <n v="93.822393822393821"/>
    <n v="0.95997194750815329"/>
    <n v="92.459016393442624"/>
    <n v="0.69034521894673806"/>
    <n v="89.419291338582667"/>
    <n v="0.19640899351547733"/>
    <n v="95.277207392197127"/>
    <n v="1.179685121613786"/>
    <n v="93.351063829787222"/>
    <n v="0.833015072031695"/>
    <n v="0.7954278858945831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833333333333335"/>
    <n v="3.74"/>
    <n v="3.5916666666666668"/>
    <n v="3.581666666666667"/>
    <n v="3.6165000000000003"/>
    <n v="0.65903850144005849"/>
    <n v="0.28738931332399309"/>
    <n v="0.53700000000000003"/>
    <n v="0.71268085155990946"/>
    <n v="-0.62175718447327233"/>
    <n v="0.77001743096173036"/>
    <n v="0.45576241537465334"/>
    <n v="-0.40616631402523001"/>
    <n v="-0.78578362416050374"/>
    <n v="-0.40560760482508917"/>
    <n v="0.5774636438725621"/>
    <n v="-0.5491097929011215"/>
    <n v="-0.33297151211243198"/>
    <n v="0.57938345943515213"/>
    <n v="-0.54579074180178921"/>
    <n v="-1.2773809574791479"/>
    <n v="-0.61496361449423365"/>
    <n v="0.4508509747913329"/>
    <n v="-2.2663296186476307"/>
    <n v="0.54103188303988692"/>
    <n v="-0.49592876498642674"/>
    <n v="0.51180515303315999"/>
    <n v="0.22686570400094005"/>
    <n v="-0.4886117012249841"/>
    <n v="0.15246617728126372"/>
    <n v="62.43"/>
    <n v="25.71"/>
    <n v="38.24"/>
    <n v="72.599999999999994"/>
    <n v="0.13605999999999999"/>
    <n v="55.78"/>
    <n v="51.587499999999999"/>
    <n v="171"/>
    <n v="138"/>
    <n v="143"/>
    <n v="111"/>
    <n v="53"/>
  </r>
  <r>
    <n v="111001008389"/>
    <s v="COLEGIO TECNICO DOMINGO FAUSTINO SARMIENTO  (IED)"/>
    <s v="OFICIAL"/>
    <s v="URBANA"/>
    <n v="12"/>
    <s v="BARRIOS UNIDOS"/>
    <n v="21"/>
    <s v="LOS ANDES"/>
    <n v="12"/>
    <n v="4"/>
    <n v="3"/>
    <n v="1564"/>
    <n v="3"/>
    <x v="14"/>
    <x v="5"/>
    <n v="40.596317991631636"/>
    <n v="0.157281077770973"/>
    <n v="1464"/>
    <n v="127"/>
    <n v="8.674863387978142E-2"/>
    <n v="-0.85898257203266581"/>
    <x v="2"/>
    <n v="0.8820541760722348"/>
    <n v="0.87696793002915452"/>
    <n v="0.8170134638922889"/>
    <n v="0.86856010568031705"/>
    <n v="0.8473722102231821"/>
    <n v="0.82808902532617035"/>
    <n v="0.83920704845814975"/>
    <n v="0.84024417515490035"/>
    <n v="5.8258185124545225E-2"/>
    <n v="83.945435466946478"/>
    <n v="-0.70442551276129217"/>
    <n v="86.307692307692307"/>
    <n v="-0.33784982799895458"/>
    <n v="86.24733475479745"/>
    <n v="-0.42473042299454289"/>
    <n v="84.924078091106296"/>
    <n v="-0.54043271466952914"/>
    <n v="91.607142857142847"/>
    <n v="0.52623607362448499"/>
    <n v="93.126684636118597"/>
    <n v="0.79240244414109573"/>
    <n v="0.32427221451042365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5433333333333334"/>
    <n v="3.5383333333333336"/>
    <n v="3.7066666666666666"/>
    <n v="3.56"/>
    <n v="3.5980000000000008"/>
    <n v="0.62240419932642765"/>
    <n v="0.89800204173827103"/>
    <n v="0.40300000000000002"/>
    <n v="-1.2009597410064514"/>
    <n v="-0.90881871703545403"/>
    <n v="-1.2874357767951463"/>
    <n v="0.3684891623153011"/>
    <n v="-1.4745609376345516"/>
    <n v="-0.99834397805578956"/>
    <n v="-1.9290892711436514"/>
    <n v="0.56001341162892282"/>
    <n v="-0.57979454620236071"/>
    <n v="-0.81377666788094216"/>
    <n v="0.56974455300235316"/>
    <n v="-0.5625671712313931"/>
    <n v="-1.5961681768367744"/>
    <n v="-1.3971617030072374"/>
    <n v="0.5280339844546762"/>
    <n v="0.51794762134503636"/>
    <n v="0.51365202313118985"/>
    <n v="-1.3916932661909336"/>
    <n v="0.30997029795117997"/>
    <n v="-2.1703341514222738"/>
    <n v="-1.3990855312994097"/>
    <n v="0.14728641653517577"/>
    <n v="69.650000000000006"/>
    <n v="34.29"/>
    <n v="55.56"/>
    <n v="75"/>
    <n v="0.49263000000000001"/>
    <n v="64.739999999999995"/>
    <n v="59.582500000000003"/>
    <n v="143"/>
    <n v="147"/>
    <n v="175"/>
    <n v="187"/>
    <n v="156"/>
  </r>
  <r>
    <n v="111001001538"/>
    <s v="COLEGIO NUEVA CONSTITUCION (IED)"/>
    <s v="OFICIAL"/>
    <s v="URBANA"/>
    <n v="10"/>
    <s v="ENGATIVA"/>
    <n v="73"/>
    <s v="GARCES NAVAS"/>
    <n v="10"/>
    <n v="1"/>
    <n v="1"/>
    <n v="2238"/>
    <n v="4"/>
    <x v="2"/>
    <x v="0"/>
    <n v="41.819733218588617"/>
    <n v="0.202343499197431"/>
    <n v="1812"/>
    <n v="114"/>
    <n v="6.2913907284768214E-2"/>
    <n v="-0.65229095767801737"/>
    <x v="1"/>
    <n v="0.81404958677685946"/>
    <n v="0.79849056603773583"/>
    <n v="0.78549141965678626"/>
    <n v="0.77593032462391132"/>
    <n v="0.8172119487908962"/>
    <n v="0.81647940074906367"/>
    <n v="0.83985973115137347"/>
    <n v="0.81445884995012252"/>
    <n v="-0.46167805816008062"/>
    <n v="92.155651636812848"/>
    <n v="0.76898061257861972"/>
    <n v="84"/>
    <n v="-0.73639836944588466"/>
    <n v="82.83185840707965"/>
    <n v="-1.0378517486710725"/>
    <n v="83.676268861454048"/>
    <n v="-0.7449698152803077"/>
    <n v="88.963963963963963"/>
    <n v="5.5622351463435568E-2"/>
    <n v="94.952893674293406"/>
    <n v="1.1229462298870088"/>
    <n v="0.21308605947066539"/>
    <n v="3.5"/>
    <n v="-1.3577995583445217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3949999999999996"/>
    <n v="3.6383333333333332"/>
    <n v="3.7283333333333335"/>
    <n v="3.56"/>
    <n v="3.6096666666666666"/>
    <n v="0.64550691237105862"/>
    <n v="7.7605763986516557E-2"/>
    <n v="0.44700000000000001"/>
    <n v="-0.57260014344734811"/>
    <n v="-0.80519668436856817"/>
    <n v="-0.54474663415082325"/>
    <n v="0.4807702756910876"/>
    <n v="-0.10002138905170017"/>
    <n v="-0.7323657202781263"/>
    <n v="-2.2746004688404205E-2"/>
    <n v="0.6296620900954143"/>
    <n v="-0.4625719684195963"/>
    <n v="1.0230058937097415"/>
    <n v="0.64169208998803962"/>
    <n v="-0.44364670095266251"/>
    <n v="0.66356928422039019"/>
    <n v="0.51330561744831538"/>
    <n v="0.50157575993537562"/>
    <n v="-0.43649860537021146"/>
    <n v="0.55911253184401322"/>
    <n v="9.5601046031250622E-2"/>
    <n v="0.59932855531429896"/>
    <n v="1.2663843104838213"/>
    <n v="0.57457274797724356"/>
    <n v="0.14371367783527625"/>
    <n v="55.78"/>
    <n v="40"/>
    <n v="32.35"/>
    <n v="55.56"/>
    <n v="-0.27871000000000001"/>
    <n v="41.62"/>
    <n v="48.295000000000002"/>
    <n v="186"/>
    <n v="251"/>
    <n v="270"/>
    <n v="293"/>
    <n v="266"/>
  </r>
  <r>
    <n v="111001011029"/>
    <s v="COLEGIO REINO DE HOLANDA (IED)"/>
    <s v="OFICIAL"/>
    <s v="URBANA"/>
    <n v="18"/>
    <s v="RAFAEL URIBE"/>
    <n v="53"/>
    <s v="MARCO FIDEL SUAREZ"/>
    <n v="18"/>
    <n v="3"/>
    <n v="3"/>
    <n v="2310"/>
    <n v="4"/>
    <x v="16"/>
    <x v="4"/>
    <n v="34.245207736389631"/>
    <n v="0.22454288025889901"/>
    <n v="2047"/>
    <n v="227"/>
    <n v="0.11089399120664387"/>
    <n v="0.58607538391529246"/>
    <x v="7"/>
    <n v="0.84161126319906143"/>
    <n v="0.87401574803149606"/>
    <n v="0.83965517241379306"/>
    <n v="0.85355648535564854"/>
    <n v="0.83525287931897851"/>
    <n v="0.84083601286173637"/>
    <n v="0.84139054861488316"/>
    <n v="0.84167573370842141"/>
    <n v="8.7124184310074085E-2"/>
    <n v="89.742744063324537"/>
    <n v="0.33596000446050162"/>
    <n v="89.80782429649966"/>
    <n v="0.26663825490577486"/>
    <n v="92.796934865900383"/>
    <n v="0.75100587084741033"/>
    <n v="92.405063291139243"/>
    <n v="0.68582766725865962"/>
    <n v="93.087971274685827"/>
    <n v="0.78989517564751044"/>
    <n v="92.805408015451476"/>
    <n v="0.7342513846254225"/>
    <n v="0.7429352270808951"/>
    <n v="4"/>
    <n v="0.23005906138063265"/>
    <m/>
    <m/>
    <n v="4"/>
    <n v="-0.10476865036838208"/>
    <n v="4"/>
    <n v="-0.23979404319523162"/>
    <n v="4"/>
    <n v="-0.2179191660846721"/>
    <n v="4"/>
    <n v="6.7474131606072324E-2"/>
    <n v="-0.14632254366307862"/>
    <n v="3.5033333333333339"/>
    <n v="3.4316666666666666"/>
    <n v="3.6083333333333338"/>
    <n v="3.4649999999999999"/>
    <n v="3.5051666666666668"/>
    <n v="0.43857261124270669"/>
    <n v="0.14612503378981404"/>
    <n v="0.42"/>
    <n v="-0.95818444194952557"/>
    <n v="-0.86750056770472306"/>
    <n v="-0.99129662460597012"/>
    <n v="0.44205645993716725"/>
    <n v="-0.57395390744609776"/>
    <n v="-0.81631766764776226"/>
    <n v="-0.62445394469488613"/>
    <n v="0.61027244759224542"/>
    <n v="-0.49384978612955666"/>
    <n v="0.53290790046534997"/>
    <n v="0.65572516679449777"/>
    <n v="-0.42201353088056759"/>
    <n v="1.0746447256372826"/>
    <n v="0.36570980899494376"/>
    <m/>
    <m/>
    <n v="0.56023075264309286"/>
    <n v="0.13218496207991912"/>
    <n v="0.39671595666712001"/>
    <n v="-1.1400528333219861"/>
    <n v="-0.63115771516122399"/>
    <n v="0.14363895504799312"/>
    <n v="66.47"/>
    <n v="82.86"/>
    <n v="76"/>
    <n v="76.709999999999994"/>
    <n v="0.89329999999999998"/>
    <n v="76.3"/>
    <n v="73.025000000000006"/>
    <n v="86"/>
    <n v="93"/>
    <n v="91"/>
    <n v="92"/>
    <n v="209"/>
  </r>
  <r>
    <n v="111001032255"/>
    <s v="COLEGIO TOMAS CARRASQUILLA (IED)"/>
    <s v="OFICIAL"/>
    <s v="URBANA"/>
    <n v="12"/>
    <s v="BARRIOS UNIDOS"/>
    <n v="22"/>
    <s v="DOCE DE OCTUBRE"/>
    <n v="12"/>
    <n v="2"/>
    <n v="2"/>
    <n v="1892"/>
    <n v="3"/>
    <x v="4"/>
    <x v="3"/>
    <n v="38.355171650055198"/>
    <n v="0.19054495912806499"/>
    <n v="1844"/>
    <n v="125"/>
    <n v="6.7787418655097617E-2"/>
    <n v="-0.3797166351802525"/>
    <x v="4"/>
    <n v="0.86251516376870196"/>
    <n v="0.85385259631490784"/>
    <n v="0.86561264822134387"/>
    <n v="0.80926180651077484"/>
    <n v="0.81243469174503657"/>
    <n v="0.80480824270177442"/>
    <n v="0.82682215743440235"/>
    <n v="0.81968618205352217"/>
    <n v="-0.35627394187850148"/>
    <n v="86.02277188849628"/>
    <n v="-0.33162653346803583"/>
    <n v="88.854727132974631"/>
    <n v="0.10203421167439521"/>
    <n v="92.945036915504502"/>
    <n v="0.77759206724996011"/>
    <n v="93.841166936790927"/>
    <n v="0.9212294168835008"/>
    <n v="89.717328963539529"/>
    <n v="0.18975776980801606"/>
    <n v="91.473632331197635"/>
    <n v="0.49320002235772548"/>
    <n v="0.5162124299871911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583333333333329"/>
    <n v="3.4199999999999995"/>
    <n v="3.3983333333333334"/>
    <n v="3.3249999999999997"/>
    <n v="3.3693333333333335"/>
    <n v="0.16959102365162693"/>
    <n v="4.2665574429777309E-2"/>
    <n v="0.49"/>
    <n v="4.1478554167230085E-2"/>
    <n v="-0.71334988787746478"/>
    <n v="0.11354597780644057"/>
    <n v="0.4830185397685185"/>
    <n v="-7.2498257180500417E-2"/>
    <n v="-0.72770024145232493"/>
    <n v="1.0692834330500344E-2"/>
    <n v="0.60765033461338647"/>
    <n v="-0.49815566999751848"/>
    <n v="0.46543819837806322"/>
    <n v="0.61637282590551634"/>
    <n v="-0.4839032616709727"/>
    <n v="-0.101389499538793"/>
    <n v="0.11256882434464588"/>
    <n v="0.53637863649049233"/>
    <n v="0.81897015001193585"/>
    <n v="0.56002105566017968"/>
    <n v="0.12532447725897064"/>
    <n v="0.57028329940780098"/>
    <n v="0.92141275821398938"/>
    <n v="0.66209775228707302"/>
    <n v="0.13815842030743974"/>
    <n v="62.14"/>
    <n v="42.86"/>
    <n v="33.33"/>
    <n v="62.2"/>
    <n v="-0.14087"/>
    <n v="45.38"/>
    <n v="53.129999999999995"/>
    <n v="163"/>
    <n v="166"/>
    <n v="145"/>
    <n v="123"/>
    <n v="80"/>
  </r>
  <r>
    <n v="111102000265"/>
    <s v="COLEGIO LUIS LOPEZ DE MESA (IED)"/>
    <s v="OFICIAL"/>
    <s v="URBANA"/>
    <n v="7"/>
    <s v="BOSA"/>
    <n v="85"/>
    <s v="BOSA CENTRAL"/>
    <n v="7"/>
    <n v="1"/>
    <n v="1"/>
    <n v="2949"/>
    <n v="5"/>
    <x v="15"/>
    <x v="0"/>
    <n v="37.24036855036848"/>
    <n v="0.20310842564619"/>
    <n v="2900"/>
    <n v="332"/>
    <n v="0.11448275862068966"/>
    <n v="7.3908729234940115E-2"/>
    <x v="5"/>
    <n v="0.93210109392682006"/>
    <n v="0.91595990747879719"/>
    <n v="0.91173054587688729"/>
    <n v="0.88763197586726994"/>
    <n v="0.92698295033358047"/>
    <n v="0.89816232771822357"/>
    <n v="0.87854710556186155"/>
    <n v="0.89781915463260975"/>
    <n v="1.2192021832744253"/>
    <n v="95.588235294117652"/>
    <n v="1.3849923815472913"/>
    <n v="91.988864831425914"/>
    <n v="0.64331348198608762"/>
    <n v="90.64039408866995"/>
    <n v="0.36387944817593826"/>
    <n v="85.780885780885782"/>
    <n v="-0.39998739940498679"/>
    <n v="89.775641025641022"/>
    <n v="0.2001401380477478"/>
    <n v="90.415664720027479"/>
    <n v="0.30170791379700285"/>
    <n v="0.13711567186972196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18"/>
    <n v="3.2466666666666666"/>
    <n v="3.3566666666666669"/>
    <n v="3.2916666666666665"/>
    <n v="3.2910000000000004"/>
    <n v="1.4472807494808176E-2"/>
    <n v="-0.1116259716133616"/>
    <n v="0.501"/>
    <n v="0.19856845355700611"/>
    <n v="-0.69114917789727226"/>
    <n v="0.27266490104054869"/>
    <n v="0.52700907382877182"/>
    <n v="0.46603157220164088"/>
    <n v="-0.64053751269759329"/>
    <n v="0.63541337515886431"/>
    <m/>
    <m/>
    <m/>
    <n v="0.64803580325739962"/>
    <n v="-0.43380933221576307"/>
    <n v="0.85049984883135243"/>
    <n v="0.67040691717144529"/>
    <n v="0.505311484783179"/>
    <n v="-0.30173716351944196"/>
    <n v="0.53622139287813875"/>
    <n v="-0.65330964036916694"/>
    <n v="0.44949658302539702"/>
    <n v="-0.51317542989324283"/>
    <n v="-0.51292803976125989"/>
    <n v="0.13341160576261077"/>
    <n v="57.23"/>
    <n v="85.71"/>
    <n v="44.83"/>
    <n v="58.73"/>
    <n v="4.3E-3"/>
    <n v="50.58"/>
    <n v="62.6875"/>
    <n v="130"/>
    <n v="197"/>
    <n v="226"/>
    <n v="227"/>
    <n v="197"/>
  </r>
  <r>
    <n v="111001077917"/>
    <s v="COLEGIO BRASILIA - USME (IED)"/>
    <s v="OFICIAL"/>
    <s v="URBANA"/>
    <n v="5"/>
    <s v="USME"/>
    <n v="57"/>
    <s v="GRAN YOMASA"/>
    <n v="5"/>
    <n v="1"/>
    <n v="1"/>
    <n v="1377"/>
    <n v="2"/>
    <x v="1"/>
    <x v="1"/>
    <n v="37.414070021881749"/>
    <n v="0.19865963855421601"/>
    <n v="1328"/>
    <n v="142"/>
    <n v="0.10692771084337349"/>
    <n v="-2.2600757522566281E-2"/>
    <x v="5"/>
    <n v="0.89672977624784855"/>
    <n v="0.91275167785234901"/>
    <n v="0.87592440427280194"/>
    <n v="0.85822147651006708"/>
    <n v="0.91736930860033727"/>
    <n v="0.85509688289806229"/>
    <n v="0.86461794019933558"/>
    <n v="0.87295912640817397"/>
    <n v="0.71792366224309545"/>
    <n v="89.016018306636155"/>
    <n v="0.20554173541699955"/>
    <n v="95.034377387318571"/>
    <n v="1.1692868030667978"/>
    <n v="91.723666210670316"/>
    <n v="0.55834053409535656"/>
    <n v="92.394366197183103"/>
    <n v="0.68407423209344642"/>
    <n v="95.162569389373502"/>
    <n v="1.1592740108300392"/>
    <n v="92.962962962962962"/>
    <n v="0.76276882579715977"/>
    <n v="0.84553863339610069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3383333333333334"/>
    <n v="3.2383333333333333"/>
    <n v="3.4283333333333328"/>
    <n v="3.5249999999999999"/>
    <n v="3.42"/>
    <n v="0.26992280601688812"/>
    <n v="1.6099027647678371E-2"/>
    <n v="0.48099999999999998"/>
    <n v="-8.7049545333495751E-2"/>
    <n v="-0.73188800887637595"/>
    <n v="-1.9322108608909885E-2"/>
    <n v="0.39650343287172307"/>
    <n v="-1.1316116949099411"/>
    <n v="-0.9250705800084642"/>
    <n v="-1.4039175892741553"/>
    <m/>
    <m/>
    <m/>
    <n v="0.62830439654081383"/>
    <n v="-0.46473052207931331"/>
    <n v="0.2629326208229818"/>
    <n v="-0.29357338809253763"/>
    <n v="0.50583029794380463"/>
    <n v="-0.28302164981714784"/>
    <n v="0.56754310424015297"/>
    <n v="0.37141719346514679"/>
    <n v="0.433870208804575"/>
    <n v="-0.69877044026807889"/>
    <n v="-0.29456439205792495"/>
    <n v="0.12996507825993087"/>
    <n v="56.07"/>
    <n v="54.29"/>
    <n v="77.78"/>
    <n v="50"/>
    <n v="0.44219999999999998"/>
    <n v="63.87"/>
    <n v="57.574999999999996"/>
    <n v="146"/>
    <n v="208"/>
    <n v="236"/>
    <n v="242"/>
    <n v="153"/>
  </r>
  <r>
    <n v="111001011070"/>
    <s v="COLEGIO MIGUEL ANTONIO CARO (IED)"/>
    <s v="OFICIAL"/>
    <s v="URBANA"/>
    <n v="10"/>
    <s v="ENGATIVA"/>
    <n v="29"/>
    <s v="EL MINUTO DE DIOS"/>
    <n v="10"/>
    <n v="1"/>
    <n v="1"/>
    <n v="1347"/>
    <n v="2"/>
    <x v="1"/>
    <x v="1"/>
    <n v="41.990031645569587"/>
    <n v="0.200383522727272"/>
    <n v="1126"/>
    <n v="95"/>
    <n v="8.4369449378330366E-2"/>
    <n v="-0.59236031916706422"/>
    <x v="1"/>
    <n v="0.78369384359400995"/>
    <n v="0.78112286411716847"/>
    <n v="0.78414096916299558"/>
    <n v="0.82481060606060608"/>
    <n v="0.81346153846153846"/>
    <n v="0.7848360655737705"/>
    <n v="0.81573705179282874"/>
    <n v="0.80575812744898934"/>
    <n v="-0.63711974583222097"/>
    <n v="91.409193669932179"/>
    <n v="0.6350211993359528"/>
    <n v="86.578171091445427"/>
    <n v="-0.29113696060419147"/>
    <n v="86.932344763670073"/>
    <n v="-0.30176243786347562"/>
    <n v="87.614297589359936"/>
    <n v="-9.9460101946723556E-2"/>
    <n v="90.180180180180187"/>
    <n v="0.27216767949371984"/>
    <n v="92.134831460674164"/>
    <n v="0.61287704663064624"/>
    <n v="0.276732858324682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99999999999997"/>
    <n v="3.5283333333333329"/>
    <n v="3.4599999999999995"/>
    <n v="3.3716666666666661"/>
    <n v="3.4353333333333329"/>
    <n v="0.30028637173269035"/>
    <n v="0.10801324847030902"/>
    <n v="0.38"/>
    <n v="-1.5294204397305284"/>
    <n v="-0.96758402626170559"/>
    <n v="-1.7086237809600231"/>
    <n v="0.45526145890215702"/>
    <n v="-0.41229899709954337"/>
    <n v="-0.78688339012083186"/>
    <n v="-0.41348994622647073"/>
    <n v="0.61453230662533664"/>
    <n v="-0.48689377751693491"/>
    <n v="0.64190290432557751"/>
    <n v="0.62096617688587885"/>
    <n v="-0.47647866409415274"/>
    <n v="3.9693370704573801E-2"/>
    <n v="-4.5112147761793731E-2"/>
    <n v="0.51810900162125162"/>
    <n v="0.15991670325884755"/>
    <n v="0.59111848014239987"/>
    <n v="1.1427135005392721"/>
    <n v="0.59904586883752697"/>
    <n v="1.2630268330006944"/>
    <n v="1.0063108073138984"/>
    <n v="0.12910809574072524"/>
    <n v="55.49"/>
    <n v="58.82"/>
    <n v="29.41"/>
    <n v="48.39"/>
    <n v="-0.46159"/>
    <n v="36.42"/>
    <n v="51.555"/>
    <n v="172"/>
    <n v="221"/>
    <n v="231"/>
    <n v="268"/>
    <n v="254"/>
  </r>
  <r>
    <n v="111001013102"/>
    <s v="COLEGIO SAN PEDRO CLAVER (IED)"/>
    <s v="OFICIAL"/>
    <s v="URBANA"/>
    <n v="8"/>
    <s v="KENNEDY"/>
    <n v="47"/>
    <s v="KENNEDY CENTRAL"/>
    <n v="8"/>
    <n v="2"/>
    <n v="2"/>
    <n v="2692"/>
    <n v="5"/>
    <x v="10"/>
    <x v="5"/>
    <n v="37.581793275217848"/>
    <n v="0.22938189845474599"/>
    <n v="2566"/>
    <n v="363"/>
    <n v="0.14146531566640685"/>
    <n v="0.4191491853602578"/>
    <x v="8"/>
    <n v="0.89230171073094866"/>
    <n v="0.8775822494261668"/>
    <n v="0.87217427044800655"/>
    <n v="0.83211678832116787"/>
    <n v="0.83792677910324964"/>
    <n v="0.82630272952853601"/>
    <n v="0.81539735099337751"/>
    <n v="0.83081518879377292"/>
    <n v="-0.1318682417346429"/>
    <n v="80.699966021066942"/>
    <n v="-1.2868577486764969"/>
    <n v="86.11638203668565"/>
    <n v="-0.37088994743747994"/>
    <n v="82.180293501048212"/>
    <n v="-1.1548159136307377"/>
    <n v="94.768535942792624"/>
    <n v="1.0732409288810112"/>
    <n v="89.239766081871338"/>
    <n v="0.10472847198492162"/>
    <n v="90.408805031446533"/>
    <n v="0.30046631035227894"/>
    <n v="0.25077166014951657"/>
    <n v="4"/>
    <n v="0.23005906138063265"/>
    <n v="4"/>
    <n v="0.1365178344157767"/>
    <n v="4.5"/>
    <n v="1.3847682483473183"/>
    <n v="4"/>
    <n v="-0.23979404319523162"/>
    <n v="4"/>
    <n v="-0.2179191660846721"/>
    <n v="4"/>
    <n v="6.7474131606072324E-2"/>
    <n v="0.13917066001528272"/>
    <n v="3.206666666666667"/>
    <n v="3.1766666666666672"/>
    <n v="3.2916666666666665"/>
    <n v="3.19"/>
    <n v="3.2195"/>
    <n v="-0.12711381959301249"/>
    <n v="6.0284202111351159E-3"/>
    <n v="0.56999999999999995"/>
    <n v="1.183950549729236"/>
    <n v="-0.56211891815354131"/>
    <n v="1.1974621716394465"/>
    <n v="0.51954484525991562"/>
    <n v="0.37465487438411299"/>
    <n v="-0.65480214828035566"/>
    <n v="0.53317459737737971"/>
    <n v="0.59829938443081843"/>
    <n v="-0.51366400745043017"/>
    <n v="0.22243514954935728"/>
    <n v="0.65383236670449485"/>
    <n v="-0.42490428040423828"/>
    <n v="1.0197144434591088"/>
    <n v="0.70099745888787135"/>
    <n v="0.53511424040016342"/>
    <n v="0.77335869650689759"/>
    <n v="0.55124666778162978"/>
    <n v="-0.16174000033930583"/>
    <n v="0.50424699219045899"/>
    <n v="0.13709715499571989"/>
    <n v="0.17469831669744773"/>
    <n v="0.12733910935559167"/>
    <n v="64.739999999999995"/>
    <n v="94.29"/>
    <n v="55.81"/>
    <n v="71.88"/>
    <n v="0.44077"/>
    <n v="63.58"/>
    <n v="71.837500000000006"/>
    <n v="90"/>
    <n v="84"/>
    <n v="82"/>
    <n v="141"/>
    <n v="158"/>
  </r>
  <r>
    <n v="111001107760"/>
    <s v="COLEGIO PAULO FREIRE (IED) (LOTE CIUDADELA NUEVO MILENIO)"/>
    <s v="OFICIAL"/>
    <s v="URBANA"/>
    <n v="5"/>
    <s v="USME"/>
    <n v="56"/>
    <s v="DANUBIO"/>
    <n v="5"/>
    <n v="1"/>
    <n v="1"/>
    <n v="3016"/>
    <n v="6"/>
    <x v="6"/>
    <x v="3"/>
    <n v="41.377428719543865"/>
    <n v="0.180702106318956"/>
    <n v="2866"/>
    <n v="259"/>
    <n v="9.0369853454291701E-2"/>
    <n v="-0.6943429238260117"/>
    <x v="1"/>
    <n v="0.87463126843657812"/>
    <n v="0.8845113943607571"/>
    <n v="0.88455715367146104"/>
    <n v="0.86563614744351958"/>
    <n v="0.90565302144249515"/>
    <n v="0.86075949367088611"/>
    <n v="0.88470496894409933"/>
    <n v="0.88003310587312444"/>
    <n v="0.86056364366157401"/>
    <n v="88.518155053974496"/>
    <n v="0.11619515173681852"/>
    <n v="87.674714104193143"/>
    <n v="-0.10175919264627399"/>
    <n v="89.541160593792171"/>
    <n v="0.16655309337396543"/>
    <n v="91.243432574430827"/>
    <n v="0.49541668685408613"/>
    <n v="90.309798270893367"/>
    <n v="0.29524597067081643"/>
    <n v="91.990032039871835"/>
    <n v="0.58666835544288765"/>
    <n v="0.4389797800866137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716666666666666"/>
    <n v="3.2733333333333334"/>
    <n v="3.2533333333333325"/>
    <n v="3.1350000000000002"/>
    <n v="3.2218333333333335"/>
    <n v="-0.1224932769840856"/>
    <n v="-0.10337657588807896"/>
    <n v="0.41599999999999998"/>
    <n v="-1.0153080417276259"/>
    <n v="-0.87707001872087387"/>
    <n v="-1.0598836537140479"/>
    <n v="0.36744459943008345"/>
    <n v="-1.4873484221325732"/>
    <n v="-1.0011827215432594"/>
    <n v="-1.9494353685192325"/>
    <n v="0.57991632433941631"/>
    <n v="-0.54487145422967254"/>
    <n v="-0.26656018838041357"/>
    <n v="0.62822615578188645"/>
    <n v="-0.46485505667003035"/>
    <n v="0.26056620334093583"/>
    <n v="-0.47161701425300107"/>
    <n v="0.52738445163691394"/>
    <n v="0.49451656509299369"/>
    <n v="0.55935901021951762"/>
    <n v="0.10366487761503693"/>
    <n v="0.56266658400209402"/>
    <n v="0.8309487545514691"/>
    <n v="0.5454771535788443"/>
    <n v="0.11998715744021439"/>
    <n v="52.02"/>
    <n v="42.86"/>
    <n v="75"/>
    <n v="51.22"/>
    <n v="0.41403000000000001"/>
    <n v="63.29"/>
    <n v="52.547499999999999"/>
    <n v="167"/>
    <n v="199"/>
    <n v="190"/>
    <n v="221"/>
    <n v="272"/>
  </r>
  <r>
    <n v="111001107832"/>
    <s v="COLEGIO GERMAN ARCINIEGAS (IED)"/>
    <s v="OFICIAL"/>
    <s v="URBANA"/>
    <n v="7"/>
    <s v="BOSA"/>
    <n v="84"/>
    <s v="BOSA OCCIDENTAL"/>
    <n v="7"/>
    <n v="1"/>
    <n v="1"/>
    <n v="2795"/>
    <n v="5"/>
    <x v="15"/>
    <x v="0"/>
    <n v="41.15449530516436"/>
    <n v="0.20413087345056299"/>
    <n v="2718"/>
    <n v="394"/>
    <n v="0.14495952906548934"/>
    <n v="-0.19222159285693879"/>
    <x v="3"/>
    <n v="0.89539114614918136"/>
    <n v="0.90419161676646709"/>
    <n v="0.89309366130558188"/>
    <n v="0.87707006369426754"/>
    <n v="0.87438342650443934"/>
    <n v="0.8834628190899001"/>
    <n v="0.87439222042139386"/>
    <n v="0.87892993188447932"/>
    <n v="0.83831920288798312"/>
    <n v="88.249286393910566"/>
    <n v="6.7943958046680047E-2"/>
    <n v="88.248847926267288"/>
    <n v="-2.6037737803064486E-3"/>
    <n v="89.544392523364493"/>
    <n v="0.16713326572538567"/>
    <n v="87.526684964928336"/>
    <n v="-0.11382129735408131"/>
    <n v="87.125"/>
    <n v="-0.27180220471568617"/>
    <n v="89.133858267716533"/>
    <n v="6.9700981138376306E-2"/>
    <n v="-5.9711201857633026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016666666666672"/>
    <n v="3.3349999999999995"/>
    <n v="3.4783333333333331"/>
    <n v="3.1783333333333332"/>
    <n v="3.3120000000000003"/>
    <n v="5.6057690975146734E-2"/>
    <n v="-1.4101091908462787E-2"/>
    <n v="0.44900000000000001"/>
    <n v="-0.54403834355829794"/>
    <n v="-0.80073239123988271"/>
    <n v="-0.51274975133619094"/>
    <n v="0.44928973421341944"/>
    <n v="-0.48540454006335726"/>
    <n v="-0.80008731156807655"/>
    <n v="-0.50812627835403912"/>
    <n v="0.61574207652259871"/>
    <n v="-0.48492711007467926"/>
    <n v="0.67271898541430508"/>
    <n v="0.63074336921157625"/>
    <n v="-0.46085620406228139"/>
    <n v="0.33655275988411698"/>
    <n v="0.1835365687735114"/>
    <n v="0.48686747129587182"/>
    <n v="-0.96708109336643344"/>
    <n v="0.56045386904761885"/>
    <n v="0.1394844791511253"/>
    <n v="0.52644806488774198"/>
    <n v="0.40078009637148143"/>
    <n v="4.8819173257791587E-2"/>
    <n v="0.11931992192847525"/>
    <n v="56.36"/>
    <n v="65.709999999999994"/>
    <n v="37.93"/>
    <n v="57.14"/>
    <n v="-0.14913000000000001"/>
    <n v="44.8"/>
    <n v="55.80749999999999"/>
    <n v="157"/>
    <n v="158"/>
    <n v="169"/>
    <n v="235"/>
    <n v="302"/>
  </r>
  <r>
    <n v="111001086649"/>
    <s v="COLEGIO ALFONSO LOPEZ PUMAREJO (IED)"/>
    <s v="OFICIAL"/>
    <s v="URBANA"/>
    <n v="8"/>
    <s v="KENNEDY"/>
    <n v="45"/>
    <s v="CARVAJAL"/>
    <n v="8"/>
    <n v="2"/>
    <n v="2"/>
    <n v="2361"/>
    <n v="4"/>
    <x v="8"/>
    <x v="3"/>
    <n v="38.512028596961493"/>
    <n v="0.179654310703873"/>
    <n v="2239"/>
    <n v="225"/>
    <n v="0.10049129075480125"/>
    <n v="-0.3554116790210099"/>
    <x v="4"/>
    <n v="0.86010792860107932"/>
    <n v="0.84822934232715008"/>
    <n v="0.82233721431651574"/>
    <n v="0.80917091245947192"/>
    <n v="0.80461982675649668"/>
    <n v="0.78720310227823553"/>
    <n v="0.79281901989325565"/>
    <n v="0.79917980518940734"/>
    <n v="-0.76976527717998677"/>
    <n v="91.359593392630245"/>
    <n v="0.62611992915217185"/>
    <n v="90.22608695652174"/>
    <n v="0.33887404324629727"/>
    <n v="84.605961616986519"/>
    <n v="-0.71937772010053136"/>
    <n v="70.050960407683263"/>
    <n v="-2.9783890109681641"/>
    <n v="83.460559796437664"/>
    <n v="-0.92424984958962386"/>
    <n v="82.791666666666657"/>
    <n v="-1.0782355244394093"/>
    <n v="-1.3761847388563369"/>
    <n v="4.5"/>
    <n v="1.8179176811057871"/>
    <n v="4.5"/>
    <n v="1.6711665937103672"/>
    <n v="4.5"/>
    <n v="1.3847682483473183"/>
    <n v="4.5"/>
    <n v="1.2122921072647792"/>
    <n v="4.5"/>
    <n v="1.1339867716628336"/>
    <n v="4.5"/>
    <n v="1.4209258302925829"/>
    <n v="1.3270647600795735"/>
    <n v="3.4983333333333331"/>
    <n v="3.4766666666666666"/>
    <n v="3.4649999999999999"/>
    <n v="3.331666666666667"/>
    <n v="3.4173333333333336"/>
    <n v="0.26464218589240124"/>
    <n v="0.79585347298598741"/>
    <n v="0.47299999999999998"/>
    <n v="-0.20129674488969648"/>
    <n v="-0.74865989049020409"/>
    <n v="-0.13953104541243128"/>
    <n v="0.45142514505256148"/>
    <n v="-0.4592629516641617"/>
    <n v="-0.79534571155873701"/>
    <n v="-0.47414185674923054"/>
    <n v="0.57302019093095213"/>
    <n v="-0.55683432566142144"/>
    <n v="-0.45400866501354337"/>
    <n v="0.60913061852969719"/>
    <n v="-0.49572255392553044"/>
    <n v="-0.32598075290506778"/>
    <n v="-0.37537637655717937"/>
    <n v="0.54362843013588791"/>
    <n v="1.0804970784067103"/>
    <n v="0.57006422227010489"/>
    <n v="0.45389855173755433"/>
    <n v="0.48061317551272797"/>
    <n v="-0.14360253832505843"/>
    <n v="0.28046771204007914"/>
    <n v="0.1178194014238157"/>
    <n v="67.34"/>
    <n v="65.709999999999994"/>
    <n v="58.14"/>
    <n v="65.849999999999994"/>
    <n v="0.37389"/>
    <n v="61.27"/>
    <n v="65.415000000000006"/>
    <n v="115"/>
    <n v="74"/>
    <n v="72"/>
    <n v="78"/>
    <n v="68"/>
  </r>
  <r>
    <n v="211850001121"/>
    <s v="COLEGIO RUR PASQUILLA (IED)"/>
    <s v="OFICIAL"/>
    <s v="RURAL"/>
    <n v="19"/>
    <s v="CIUDAD BOLIVAR"/>
    <s v="UPR 3"/>
    <s v="RIO TUNJUELO"/>
    <n v="19"/>
    <n v="3"/>
    <n v="3"/>
    <n v="1133"/>
    <n v="2"/>
    <x v="17"/>
    <x v="5"/>
    <n v="37.198807785887979"/>
    <n v="0.24011925042589399"/>
    <n v="1133"/>
    <n v="122"/>
    <n v="0.10767872903795234"/>
    <n v="0.41236442675576035"/>
    <x v="8"/>
    <n v="0.85945945945945945"/>
    <n v="0.88811795316565478"/>
    <n v="0.81328847771236334"/>
    <n v="0.81786030061892134"/>
    <n v="0.87859128822984245"/>
    <n v="0.88568683957732952"/>
    <n v="0.87464114832535889"/>
    <n v="0.86354020490198313"/>
    <n v="0.52800018348804711"/>
    <n v="92.65639165911152"/>
    <n v="0.85884346159416702"/>
    <n v="91.271186440677965"/>
    <n v="0.51936728911317176"/>
    <n v="92.25"/>
    <n v="0.65282412519906807"/>
    <n v="88.302193338748978"/>
    <n v="1.3297680860929889E-2"/>
    <n v="88.61924686192468"/>
    <n v="-5.7539703973103085E-3"/>
    <n v="89.602169981916816"/>
    <n v="0.15446538854467781"/>
    <n v="0.1280019129907708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616666666666666"/>
    <n v="3.223333333333334"/>
    <n v="3.1416666666666662"/>
    <n v="3.0616666666666661"/>
    <n v="3.1280000000000001"/>
    <n v="-0.30830509761448827"/>
    <n v="-0.19628248620328029"/>
    <m/>
    <m/>
    <m/>
    <m/>
    <m/>
    <m/>
    <m/>
    <m/>
    <m/>
    <m/>
    <m/>
    <n v="0.65265947187106266"/>
    <n v="-0.42669976831146761"/>
    <n v="0.98559642092411948"/>
    <n v="0.98559642092411948"/>
    <n v="0.51927004244966701"/>
    <n v="0.20179974937689113"/>
    <n v="0.53472318073767366"/>
    <n v="-0.70232542259659714"/>
    <n v="0.53449972436798299"/>
    <n v="0.49640994649875975"/>
    <n v="7.7867296345778964E-2"/>
    <n v="0.1167919836169494"/>
    <m/>
    <m/>
    <m/>
    <m/>
    <m/>
    <m/>
    <m/>
    <n v="361"/>
    <m/>
    <m/>
    <m/>
    <m/>
  </r>
  <r>
    <n v="111001107069"/>
    <s v="COLEGIO VIRGINIA GUTIERREZ DE PINEDA (IED)"/>
    <s v="OFICIAL"/>
    <s v="URBANA"/>
    <n v="11"/>
    <s v="SUBA"/>
    <n v="28"/>
    <s v="EL RINCON"/>
    <n v="11"/>
    <n v="1"/>
    <n v="1"/>
    <n v="2090"/>
    <n v="4"/>
    <x v="2"/>
    <x v="0"/>
    <n v="38.267622950819543"/>
    <n v="0.19014974262985401"/>
    <n v="1988"/>
    <n v="228"/>
    <n v="0.11468812877263582"/>
    <n v="-0.1616842769416322"/>
    <x v="3"/>
    <n v="0.902555910543131"/>
    <n v="0.89728884254431696"/>
    <n v="0.89298334174659266"/>
    <n v="0.88719832109129071"/>
    <n v="0.87215601300108347"/>
    <n v="0.8606232294617564"/>
    <n v="0.84066852367688027"/>
    <n v="0.86416564940707286"/>
    <n v="0.54061166943118766"/>
    <n v="85.465663217309512"/>
    <n v="-0.4316053052352502"/>
    <n v="87.89571694599627"/>
    <n v="-6.35910365352267E-2"/>
    <n v="89.691670501610673"/>
    <n v="0.19357153086681883"/>
    <n v="83.462768387391506"/>
    <n v="-0.77996616480718939"/>
    <n v="86.044483209768856"/>
    <n v="-0.46418646967045857"/>
    <n v="89.194597298649327"/>
    <n v="8.0694744068785157E-2"/>
    <n v="-0.2436141231483795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6483333333333334"/>
    <n v="3.6599999999999997"/>
    <n v="3.67"/>
    <n v="3.4266666666666672"/>
    <n v="3.5685000000000002"/>
    <n v="0.56398733919928412"/>
    <n v="0.23986373220360591"/>
    <n v="0.497"/>
    <n v="0.14144485377890573"/>
    <n v="-0.69916525288550835"/>
    <n v="0.21521136816569911"/>
    <n v="0.50776146749521445"/>
    <n v="0.23040337681242615"/>
    <n v="-0.67774349385257326"/>
    <n v="0.36874732418432732"/>
    <n v="0.55022325584250664"/>
    <n v="-0.59743116340509117"/>
    <n v="-1.0901281313631646"/>
    <n v="0.63954137309436687"/>
    <n v="-0.44700396405223475"/>
    <n v="0.59977426915741017"/>
    <n v="8.1418699074501111E-3"/>
    <n v="0.52108403041941043"/>
    <n v="0.26723701905330033"/>
    <n v="0.55685608512514539"/>
    <n v="2.1778722748320205E-2"/>
    <n v="0.420075696342879"/>
    <n v="-0.86260836244153072"/>
    <n v="-0.37132316058560921"/>
    <n v="0.11165889805238406"/>
    <n v="65.319999999999993"/>
    <n v="82.86"/>
    <n v="57.14"/>
    <n v="65.08"/>
    <n v="0.34186"/>
    <n v="60.69"/>
    <n v="68.547499999999999"/>
    <n v="105"/>
    <n v="70"/>
    <n v="74"/>
    <n v="88"/>
    <n v="211"/>
  </r>
  <r>
    <n v="111001044385"/>
    <s v="COLEGIO GUILLERMO CANO ISAZA (IED)"/>
    <s v="OFICIAL"/>
    <s v="URBANA"/>
    <n v="19"/>
    <s v="CIUDAD BOLIVAR"/>
    <n v="67"/>
    <s v="LUCERO"/>
    <n v="19"/>
    <n v="1"/>
    <n v="1"/>
    <n v="3367"/>
    <n v="6"/>
    <x v="6"/>
    <x v="3"/>
    <n v="35.5660247349823"/>
    <n v="0.21800159872102401"/>
    <n v="2512"/>
    <n v="198"/>
    <n v="7.882165605095541E-2"/>
    <n v="0.23631866693094403"/>
    <x v="8"/>
    <n v="0.91523895401262401"/>
    <n v="0.93744454303460512"/>
    <n v="0.91945701357466059"/>
    <n v="0.89735401459854014"/>
    <n v="0.90411558669001746"/>
    <n v="0.89742470536883456"/>
    <n v="0.90004308487720808"/>
    <n v="0.90174102269062173"/>
    <n v="1.2982828746578672"/>
    <n v="87.543655413271253"/>
    <n v="-5.8688640607600519E-2"/>
    <n v="90.726615816940992"/>
    <n v="0.42531756373091156"/>
    <n v="90.629921259842519"/>
    <n v="0.36199944256601835"/>
    <n v="86.185243328100469"/>
    <n v="-0.33370633788372567"/>
    <n v="85.783365570599614"/>
    <n v="-0.51067804252936244"/>
    <n v="84.344034879112172"/>
    <n v="-0.79725692062842624"/>
    <n v="-0.50264750433032257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9"/>
    <n v="3.4016666666666668"/>
    <n v="3.3166666666666669"/>
    <n v="3.2366666666666668"/>
    <n v="3.3090000000000002"/>
    <n v="5.0116993335098114E-2"/>
    <n v="-1.7071440728487097E-2"/>
    <n v="0.45400000000000001"/>
    <n v="-0.47263384383567247"/>
    <n v="-0.78965808094078904"/>
    <n v="-0.43337695956852434"/>
    <n v="0.54776067426958308"/>
    <n v="0.72007158520738657"/>
    <n v="-0.60191681321203427"/>
    <n v="0.91221912246032666"/>
    <n v="0.60701980539044664"/>
    <n v="-0.49919386013459044"/>
    <n v="0.44917060236150813"/>
    <n v="0.62520085066592301"/>
    <n v="-0.46968231980566599"/>
    <n v="0.1688381155154445"/>
    <n v="0.34139255544984315"/>
    <n v="0.51584864814998155"/>
    <n v="7.8377375473542982E-2"/>
    <n v="0.53210405421053564"/>
    <n v="-0.78801324477672652"/>
    <n v="0.49710414623428301"/>
    <n v="5.2261315881110541E-2"/>
    <n v="-0.19459784039775407"/>
    <n v="0.10926804030821068"/>
    <n v="55.2"/>
    <n v="51.43"/>
    <n v="80.56"/>
    <n v="56.1"/>
    <n v="0.60274000000000005"/>
    <n v="67.63"/>
    <n v="57.365000000000002"/>
    <n v="149"/>
    <n v="134"/>
    <n v="129"/>
    <n v="175"/>
    <n v="293"/>
  </r>
  <r>
    <n v="111001032450"/>
    <s v="COLEGIO BERNARDO JARAMILLO (IED)"/>
    <s v="OFICIAL"/>
    <s v="URBANA"/>
    <n v="6"/>
    <s v="TUNJUELITO"/>
    <n v="54"/>
    <s v="MARRUECOS"/>
    <n v="6"/>
    <n v="1"/>
    <n v="1"/>
    <n v="1992"/>
    <n v="3"/>
    <x v="5"/>
    <x v="2"/>
    <n v="35.703074581430627"/>
    <n v="0.21542476970317201"/>
    <n v="1896"/>
    <n v="138"/>
    <n v="7.2784810126582278E-2"/>
    <n v="0.16903001612298194"/>
    <x v="8"/>
    <n v="0.83373610439826007"/>
    <n v="0.85514485514485516"/>
    <n v="0.80060728744939269"/>
    <n v="0.84826012549914431"/>
    <n v="0.86227192466156566"/>
    <n v="0.88121212121212122"/>
    <n v="0.87287173666288309"/>
    <n v="0.86191868380401937"/>
    <n v="0.49530377258818298"/>
    <n v="91.037376048817691"/>
    <n v="0.56829477592336219"/>
    <n v="91.907514450867055"/>
    <n v="0.62926391592833697"/>
    <n v="92.220714608774315"/>
    <n v="0.64756702602364991"/>
    <n v="93.229840448469176"/>
    <n v="0.82102263488786908"/>
    <n v="92.804621848739501"/>
    <n v="0.73944526915010234"/>
    <n v="92.235682819383257"/>
    <n v="0.63113113978672875"/>
    <n v="0.7032472662396609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449999999999998"/>
    <n v="3.4499999999999997"/>
    <n v="3.4250000000000003"/>
    <n v="3.2583333333333333"/>
    <n v="3.365333333333334"/>
    <n v="0.16167009346489661"/>
    <n v="3.870510933641215E-2"/>
    <n v="0.44700000000000001"/>
    <n v="-0.57260014344734811"/>
    <n v="-0.80519668436856817"/>
    <n v="-0.54474663415082325"/>
    <n v="0.39413516107899338"/>
    <n v="-1.160603954988493"/>
    <n v="-0.93106138008801931"/>
    <n v="-1.4468553898589163"/>
    <n v="0.59865888566103931"/>
    <n v="-0.51306331609800193"/>
    <n v="0.2318474950369579"/>
    <n v="0.60472990017538664"/>
    <n v="-0.50297336662907444"/>
    <n v="-0.46376134737214209"/>
    <n v="-0.45979603182463502"/>
    <n v="0.49222717734798438"/>
    <n v="-0.77373663013497029"/>
    <n v="0.54524424264007598"/>
    <n v="-0.35811643838066459"/>
    <n v="0.52921081968943295"/>
    <n v="0.43359343482332291"/>
    <n v="-4.5385540129531998E-2"/>
    <n v="0.10602373802741569"/>
    <n v="52.6"/>
    <n v="45.71"/>
    <n v="75"/>
    <n v="55.88"/>
    <n v="0.49837999999999999"/>
    <n v="65.03"/>
    <n v="53.985000000000007"/>
    <n v="161"/>
    <n v="194"/>
    <n v="178"/>
    <n v="164"/>
    <n v="198"/>
  </r>
  <r>
    <n v="111001009652"/>
    <s v="COLEGIO CENTRO INTEGRAL  JOSE MARIA CORDOBA (IED)"/>
    <s v="OFICIAL"/>
    <s v="URBANA"/>
    <n v="6"/>
    <s v="TUNJUELITO"/>
    <n v="42"/>
    <s v="VENECIA"/>
    <n v="6"/>
    <n v="2"/>
    <n v="2"/>
    <n v="3525"/>
    <n v="6"/>
    <x v="9"/>
    <x v="4"/>
    <n v="37.491074306177282"/>
    <n v="0.19749640287769801"/>
    <n v="3202"/>
    <n v="276"/>
    <n v="8.619612742036227E-2"/>
    <n v="-0.13622466626029839"/>
    <x v="3"/>
    <n v="0.87612146307798477"/>
    <n v="0.8634635326650536"/>
    <n v="0.80587833219412164"/>
    <n v="0.85299204427533726"/>
    <n v="0.83660130718954251"/>
    <n v="0.82734604105571852"/>
    <n v="0.82682753726046843"/>
    <n v="0.83074167274069133"/>
    <n v="-0.13335062212569077"/>
    <n v="77.888198757763973"/>
    <n v="-1.7914577522654722"/>
    <n v="82.792310116608888"/>
    <n v="-0.94497168744903903"/>
    <n v="78.017634539373674"/>
    <n v="-1.9020659956365911"/>
    <n v="85.035569105691053"/>
    <n v="-0.52215744604238845"/>
    <n v="89.475235849056602"/>
    <n v="0.14665348276547399"/>
    <n v="93.792000000000002"/>
    <n v="0.91282450672823112"/>
    <n v="0.1144877587487978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6850000000000005"/>
    <n v="3.5716666666666668"/>
    <n v="3.456666666666667"/>
    <n v="3.4849999999999999"/>
    <n v="3.5138333333333334"/>
    <n v="0.45573462664729081"/>
    <n v="0.18573737592760925"/>
    <n v="0.47799999999999998"/>
    <n v="-0.12989224516707104"/>
    <n v="-0.73814454649068106"/>
    <n v="-6.4164527128414001E-2"/>
    <n v="0.55270044400827645"/>
    <n v="0.78054398935965119"/>
    <n v="-0.59293911679915623"/>
    <n v="0.97656487480853515"/>
    <n v="0.60325462402257868"/>
    <n v="-0.50541590932182512"/>
    <n v="0.35167614642443246"/>
    <n v="0.59978947843002695"/>
    <n v="-0.51117655461830824"/>
    <n v="-0.6196390625873438"/>
    <n v="4.6543741141257866E-2"/>
    <n v="0.53284251217910339"/>
    <n v="0.69140903933577436"/>
    <n v="0.56745698157430624"/>
    <n v="0.36859958858799052"/>
    <n v="0.46262288080599301"/>
    <n v="-0.35727391759445809"/>
    <n v="7.0224725646323011E-2"/>
    <n v="0.10510688839014061"/>
    <n v="69.08"/>
    <n v="51.43"/>
    <n v="100"/>
    <n v="82.19"/>
    <n v="1.4264300000000001"/>
    <n v="91.62"/>
    <n v="70.302499999999995"/>
    <n v="99"/>
    <n v="96"/>
    <n v="109"/>
    <n v="125"/>
    <n v="162"/>
  </r>
  <r>
    <n v="111001106984"/>
    <s v="COLEGIO GENERAL GUSTAVO ROJAS PINILLA (IED)"/>
    <s v="OFICIAL"/>
    <s v="URBANA"/>
    <n v="8"/>
    <s v="KENNEDY"/>
    <n v="46"/>
    <s v="CASTILLA"/>
    <n v="8"/>
    <n v="2"/>
    <n v="2"/>
    <n v="3394"/>
    <n v="6"/>
    <x v="9"/>
    <x v="4"/>
    <n v="43.573531621790856"/>
    <n v="0.16888126491646799"/>
    <n v="3200"/>
    <n v="280"/>
    <n v="8.7499999999999994E-2"/>
    <n v="-1.0564108735815634"/>
    <x v="2"/>
    <n v="0.87183595001602054"/>
    <n v="0.86341303635768096"/>
    <n v="0.85723727693324525"/>
    <n v="0.83361572348356494"/>
    <n v="0.82608695652173914"/>
    <n v="0.85885577252483725"/>
    <n v="0.85323641398407757"/>
    <n v="0.84666834484663966"/>
    <n v="0.18779537843971753"/>
    <n v="88.237002613999422"/>
    <n v="6.5739509809393123E-2"/>
    <n v="87.099567099567096"/>
    <n v="-0.20108959256449607"/>
    <n v="84.548825710754016"/>
    <n v="-0.72963433997038052"/>
    <n v="87.519500780031194"/>
    <n v="-0.11499890713143696"/>
    <n v="84.143138542350627"/>
    <n v="-0.80271780909433066"/>
    <n v="88.906908855011352"/>
    <n v="2.8623143672761097E-2"/>
    <n v="-0.32532930068252019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5116666666666667"/>
    <n v="3.6150000000000007"/>
    <n v="3.53"/>
    <n v="3.4983333333333335"/>
    <n v="3.5325000000000006"/>
    <n v="0.49269896751870423"/>
    <n v="0.63013167103143275"/>
    <n v="0.41799999999999998"/>
    <n v="-0.98674624183857584"/>
    <n v="-0.87227384645738082"/>
    <n v="-1.0255080969461248"/>
    <n v="0.44558689914087163"/>
    <n v="-0.53073445438351774"/>
    <n v="-0.80836299129302602"/>
    <n v="-0.56744047362253114"/>
    <n v="0.53918627020427745"/>
    <n v="-0.61769418297923318"/>
    <n v="-1.4076331863017115"/>
    <n v="0.60722490705662058"/>
    <n v="-0.49885603421528091"/>
    <n v="-0.38552342690927432"/>
    <n v="-0.79253823107334198"/>
    <n v="0.50214746331518478"/>
    <n v="-0.41587514542258097"/>
    <n v="0.51104239851678368"/>
    <n v="-1.4770702220573886"/>
    <n v="0.45372333518767"/>
    <n v="-0.46297414197300224"/>
    <n v="-0.75778316668823387"/>
    <n v="0.10408392051516908"/>
    <n v="58.09"/>
    <n v="14.29"/>
    <n v="39.53"/>
    <n v="65.75"/>
    <n v="3.5650000000000001E-2"/>
    <n v="51.45"/>
    <n v="45.48"/>
    <n v="196"/>
    <n v="195"/>
    <n v="202"/>
    <n v="229"/>
    <n v="177"/>
  </r>
  <r>
    <n v="111001014664"/>
    <s v="COLEGIO EL LIBERTADOR (IED)"/>
    <s v="OFICIAL"/>
    <s v="URBANA"/>
    <n v="18"/>
    <s v="RAFAEL URIBE"/>
    <n v="39"/>
    <s v="QUIROGA"/>
    <n v="18"/>
    <n v="3"/>
    <n v="3"/>
    <n v="2134"/>
    <n v="4"/>
    <x v="16"/>
    <x v="4"/>
    <n v="36.935689802913416"/>
    <n v="0.21000914076782401"/>
    <n v="2010"/>
    <n v="226"/>
    <n v="0.11243781094527364"/>
    <n v="0.16493101254984677"/>
    <x v="8"/>
    <n v="0.87183098591549291"/>
    <n v="0.84280476626947753"/>
    <n v="0.83817229890528322"/>
    <n v="0.82013685239491696"/>
    <n v="0.81659619450317122"/>
    <n v="0.82223415682062295"/>
    <n v="0.81115879828326176"/>
    <n v="0.81906317534053441"/>
    <n v="-0.3688362720922751"/>
    <n v="91.464471403812837"/>
    <n v="0.64494134638318901"/>
    <n v="93.518104604380866"/>
    <n v="0.90741987043408101"/>
    <n v="96.204690831556505"/>
    <n v="1.3627412900199911"/>
    <n v="94.075079149706013"/>
    <n v="0.95957159667362513"/>
    <n v="93.936112615051442"/>
    <n v="0.94090536801026781"/>
    <n v="92.373306573005522"/>
    <n v="0.65604103541200254"/>
    <n v="0.8728764729046054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533333333333331"/>
    <n v="3.4600000000000004"/>
    <n v="3.4483333333333337"/>
    <n v="3.3033333333333332"/>
    <n v="3.3831666666666669"/>
    <n v="0.19698424054740568"/>
    <n v="5.6362182877666686E-2"/>
    <n v="0.42799999999999999"/>
    <n v="-0.8439372423933249"/>
    <n v="-0.84863208340034024"/>
    <n v="-0.85606072862553784"/>
    <n v="0.46998358396093926"/>
    <n v="-0.23207150804043725"/>
    <n v="-0.75505751263070298"/>
    <n v="-0.185384657624073"/>
    <m/>
    <m/>
    <m/>
    <n v="0.61269956045373375"/>
    <n v="-0.48988057664309209"/>
    <n v="-0.21497097569153129"/>
    <n v="-0.33431303085809511"/>
    <n v="0.49209987940888111"/>
    <n v="-0.77832873863254204"/>
    <n v="0.54858027396370979"/>
    <n v="-0.24897422784407133"/>
    <n v="0.59883079951909501"/>
    <n v="1.2604724469466027"/>
    <n v="0.39987820739357149"/>
    <n v="9.9381763607309187E-2"/>
    <n v="47.98"/>
    <n v="54.29"/>
    <n v="68"/>
    <n v="56.16"/>
    <n v="0.37690000000000001"/>
    <n v="61.56"/>
    <n v="52.952499999999993"/>
    <n v="164"/>
    <n v="164"/>
    <n v="138"/>
    <n v="124"/>
    <n v="146"/>
  </r>
  <r>
    <n v="111001104183"/>
    <s v="COLEGIO LEONARDO POSADA PEDRAZA (IED)"/>
    <s v="OFICIAL"/>
    <s v="URBANA"/>
    <n v="7"/>
    <s v="BOSA"/>
    <n v="87"/>
    <s v="TINTAL SUR"/>
    <n v="7"/>
    <n v="1"/>
    <n v="1"/>
    <n v="3629"/>
    <n v="6"/>
    <x v="6"/>
    <x v="3"/>
    <n v="43.912902542372805"/>
    <n v="0.14801547816473201"/>
    <n v="3480"/>
    <n v="284"/>
    <n v="8.1609195402298856E-2"/>
    <n v="-1.3247769434741536"/>
    <x v="0"/>
    <n v="0.93441618142813365"/>
    <n v="0.9334582942830365"/>
    <n v="0.92920918367346939"/>
    <n v="0.92201257861635222"/>
    <n v="0.92077020202020199"/>
    <n v="0.9248355778264955"/>
    <n v="0.92281033396345302"/>
    <n v="0.9234288402095"/>
    <n v="1.7355968226595255"/>
    <n v="87.688821752265866"/>
    <n v="-3.2637076477917588E-2"/>
    <n v="88.398486759142486"/>
    <n v="2.3239506273726975E-2"/>
    <n v="87.640449438202253"/>
    <n v="-0.17464866731811179"/>
    <n v="90.328102710413688"/>
    <n v="0.34537859446018726"/>
    <n v="90.388548057259712"/>
    <n v="0.3092672426236508"/>
    <n v="89.389671361502337"/>
    <n v="0.11600314408673416"/>
    <n v="0.1907922825820151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83333333333332"/>
    <n v="3.5016666666666669"/>
    <n v="3.4450000000000003"/>
    <n v="2.3183333333333329"/>
    <n v="3.0040000000000004"/>
    <n v="-0.55385393340315447"/>
    <n v="-0.31905690409761339"/>
    <n v="0.5"/>
    <n v="0.184287553612481"/>
    <n v="-0.69314718055994529"/>
    <n v="0.25834463684237391"/>
    <n v="0.48430563358395173"/>
    <n v="-5.6741721652318673E-2"/>
    <n v="-0.72503909721452731"/>
    <n v="2.9766026407096108E-2"/>
    <n v="0.58182292146684977"/>
    <n v="-0.541589136194777"/>
    <n v="-0.21512893134677774"/>
    <n v="0.62714182381133221"/>
    <n v="-0.46658256965083778"/>
    <n v="0.22773984646525791"/>
    <n v="5.834492814772646E-2"/>
    <n v="0.51861395143895317"/>
    <n v="0.17813211479692065"/>
    <n v="0.57603025921824369"/>
    <n v="0.64908450699219256"/>
    <n v="0.46655848444423698"/>
    <n v="-0.31053061119790187"/>
    <n v="7.5086469458090971E-2"/>
    <n v="9.7949110807113063E-2"/>
    <n v="63.29"/>
    <n v="60"/>
    <n v="51.72"/>
    <n v="63.41"/>
    <n v="0.21375"/>
    <n v="57.51"/>
    <n v="61.022500000000001"/>
    <n v="136"/>
    <n v="116"/>
    <n v="66"/>
    <n v="76"/>
    <n v="147"/>
  </r>
  <r>
    <n v="111001086614"/>
    <s v="COLEGIO CHUNIZA (IED)"/>
    <s v="OFICIAL"/>
    <s v="URBANA"/>
    <n v="5"/>
    <s v="USME"/>
    <n v="58"/>
    <s v="COMUNEROS"/>
    <n v="5"/>
    <n v="1"/>
    <n v="1"/>
    <n v="2134"/>
    <n v="4"/>
    <x v="2"/>
    <x v="0"/>
    <n v="41.761709245742068"/>
    <n v="0.17779888785912801"/>
    <n v="2035"/>
    <n v="146"/>
    <n v="7.1744471744471738E-2"/>
    <n v="-0.84810434328091178"/>
    <x v="2"/>
    <n v="0.90453834115805942"/>
    <n v="0.91911385883565178"/>
    <n v="0.89770354906054284"/>
    <n v="0.91056034482758619"/>
    <n v="0.88332445391582315"/>
    <n v="0.85046220772158787"/>
    <n v="0.86723313860860329"/>
    <n v="0.87580479092633479"/>
    <n v="0.77530374597175589"/>
    <n v="87.029501525941001"/>
    <n v="-0.15095874303683418"/>
    <n v="86.7142220240749"/>
    <n v="-0.267640370274004"/>
    <n v="89.52903520804756"/>
    <n v="0.16437643283668998"/>
    <n v="89.501693275278186"/>
    <n v="0.20991606880863845"/>
    <n v="86.022560078469837"/>
    <n v="-0.46808984770086054"/>
    <n v="86.969851814001018"/>
    <n v="-0.32198412754152295"/>
    <n v="-0.2107997482814706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900000000000005"/>
    <n v="3.4416666666666669"/>
    <n v="3.5766666666666667"/>
    <n v="3.4083333333333332"/>
    <n v="3.4536666666666669"/>
    <n v="0.33659063508854287"/>
    <n v="0.12616538014823528"/>
    <n v="0.48"/>
    <n v="-0.10133044527802085"/>
    <n v="-0.73396917508020043"/>
    <n v="-3.4238430011208389E-2"/>
    <n v="0.49364123147981021"/>
    <n v="5.7544182109405019E-2"/>
    <n v="-0.70594627770816198"/>
    <n v="0.1666097978029909"/>
    <m/>
    <m/>
    <m/>
    <n v="0.58759552136994619"/>
    <n v="-0.53171645661420808"/>
    <n v="-1.0099401257919278"/>
    <n v="-0.46183480955730832"/>
    <n v="0.52471837614098293"/>
    <n v="0.39834134005576199"/>
    <n v="0.56750743659487801"/>
    <n v="0.3702502842630761"/>
    <n v="0.48771043365167999"/>
    <n v="-5.9308147360294015E-2"/>
    <n v="0.16108927960992825"/>
    <n v="9.6052498541980794E-2"/>
    <n v="68.209999999999994"/>
    <n v="48.57"/>
    <n v="83.33"/>
    <n v="68.25"/>
    <n v="0.87289000000000005"/>
    <n v="75.430000000000007"/>
    <n v="65.105000000000004"/>
    <n v="118"/>
    <n v="150"/>
    <n v="127"/>
    <n v="170"/>
    <n v="221"/>
  </r>
  <r>
    <n v="111001000272"/>
    <s v="COLEGIO INSTITUTO TECNICO  LAUREANO GOMEZ  (IED)"/>
    <s v="OFICIAL"/>
    <s v="URBANA"/>
    <n v="10"/>
    <s v="ENGATIVA"/>
    <n v="29"/>
    <s v="EL MINUTO DE DIOS"/>
    <n v="10"/>
    <n v="2"/>
    <n v="2"/>
    <n v="2846"/>
    <n v="5"/>
    <x v="10"/>
    <x v="5"/>
    <n v="43.025434500648394"/>
    <n v="0.16024660471765501"/>
    <n v="2787"/>
    <n v="262"/>
    <n v="9.4007893792608543E-2"/>
    <n v="-1.0540067625124423"/>
    <x v="2"/>
    <n v="0.87320402298850575"/>
    <n v="0.84741442097596509"/>
    <n v="0.86304088924176259"/>
    <n v="0.85979462875197477"/>
    <n v="0.8396558466953461"/>
    <n v="0.80147630147630144"/>
    <n v="0.82171736619175972"/>
    <n v="0.83008873780264492"/>
    <n v="-0.14651642616737209"/>
    <n v="85.401021327726042"/>
    <n v="-0.44320594449921991"/>
    <n v="80.799735624586916"/>
    <n v="-1.2890980057075823"/>
    <n v="77.744904667981601"/>
    <n v="-1.9510244668059875"/>
    <n v="78.435305917753269"/>
    <n v="-1.6040525495952609"/>
    <n v="79.357317499126793"/>
    <n v="-1.654825496758064"/>
    <n v="82.39804810038342"/>
    <n v="-1.1494804741244549"/>
    <n v="-1.4721527952768523"/>
    <n v="4"/>
    <n v="0.23005906138063265"/>
    <n v="4"/>
    <n v="0.1365178344157767"/>
    <n v="4.5"/>
    <n v="1.3847682483473183"/>
    <n v="4.5"/>
    <n v="1.2122921072647792"/>
    <n v="4.5"/>
    <n v="1.1339867716628336"/>
    <n v="4.5"/>
    <n v="1.4209258302925829"/>
    <n v="1.1735998841501145"/>
    <n v="3.2800000000000002"/>
    <n v="3.4083333333333332"/>
    <n v="3.5066666666666664"/>
    <n v="3.3633333333333333"/>
    <n v="3.407"/>
    <n v="0.24417978291001197"/>
    <n v="0.7088898335300633"/>
    <n v="0.47599999999999998"/>
    <n v="-0.15845404505612121"/>
    <n v="-0.74233742475071707"/>
    <n v="-9.4216100910688341E-2"/>
    <n v="0.49925598939646282"/>
    <n v="0.12627975642035591"/>
    <n v="-0.69463630997006554"/>
    <n v="0.24767161474055902"/>
    <m/>
    <m/>
    <m/>
    <n v="0.59972704350569106"/>
    <n v="-0.51128065476741091"/>
    <n v="-0.62161718297383051"/>
    <n v="-0.25535032724688522"/>
    <n v="0.49525133020470269"/>
    <n v="-0.66464422746829166"/>
    <n v="0.55237112759757734"/>
    <n v="-0.12495196747443262"/>
    <n v="0.47781091062065301"/>
    <n v="-0.17688513954579979"/>
    <n v="-0.25885700550888802"/>
    <n v="8.783534749003194E-2"/>
    <n v="59.25"/>
    <n v="20"/>
    <n v="35.29"/>
    <n v="62.5"/>
    <n v="-9.9900000000000003E-2"/>
    <n v="47.69"/>
    <n v="46.547499999999999"/>
    <n v="191"/>
    <n v="191"/>
    <n v="189"/>
    <n v="236"/>
    <n v="161"/>
  </r>
  <r>
    <n v="111001018309"/>
    <s v="COLEGIO ATENAS (IED)"/>
    <s v="OFICIAL"/>
    <s v="URBANA"/>
    <n v="4"/>
    <s v="SAN CRISTOBAL"/>
    <n v="34"/>
    <s v="20 DE JULIO"/>
    <n v="4"/>
    <n v="1"/>
    <n v="1"/>
    <n v="923"/>
    <n v="1"/>
    <x v="13"/>
    <x v="1"/>
    <n v="35.986950240770376"/>
    <n v="0.21528969957081501"/>
    <n v="853"/>
    <n v="96"/>
    <n v="0.11254396248534584"/>
    <n v="0.31792176980767933"/>
    <x v="8"/>
    <n v="0.91012838801711837"/>
    <n v="0.85650887573964496"/>
    <n v="0.82445141065830718"/>
    <n v="0.78911564625850339"/>
    <n v="0.80551905387647826"/>
    <n v="0.83094928478543562"/>
    <n v="0.80200501253132828"/>
    <n v="0.81025512373565922"/>
    <n v="-0.54644214774930788"/>
    <n v="85.478547854785475"/>
    <n v="-0.42929302704584688"/>
    <n v="86.15384615384616"/>
    <n v="-0.36441973076208195"/>
    <n v="90.876777251184834"/>
    <n v="0.40631322408704312"/>
    <n v="89.301634472511154"/>
    <n v="0.17712303723197975"/>
    <n v="92.717086834733891"/>
    <n v="0.72385980164091857"/>
    <n v="89.453621346886919"/>
    <n v="0.12757808968471565"/>
    <n v="0.34424510622126209"/>
    <m/>
    <m/>
    <m/>
    <m/>
    <m/>
    <m/>
    <n v="4"/>
    <n v="-0.23979404319523162"/>
    <n v="4"/>
    <n v="-0.2179191660846721"/>
    <n v="4"/>
    <n v="6.7474131606072324E-2"/>
    <n v="-0.12536881358940216"/>
    <n v="3.2183333333333333"/>
    <n v="3.0950000000000002"/>
    <n v="3.293333333333333"/>
    <n v="3.15"/>
    <n v="3.1888333333333332"/>
    <n v="-0.18784095102461862"/>
    <n v="-0.15660488230701039"/>
    <m/>
    <m/>
    <m/>
    <m/>
    <n v="0.57863462592160697"/>
    <n v="1.0980288951310104"/>
    <n v="-0.54708404391406362"/>
    <n v="1.3052214731248655"/>
    <m/>
    <m/>
    <m/>
    <n v="0.64027484966022763"/>
    <n v="-0.44585774222268637"/>
    <n v="0.62155487934875087"/>
    <n v="0.89502151685919662"/>
    <n v="0.51270833245740544"/>
    <n v="-3.4905451244006666E-2"/>
    <n v="0.6064192552767822"/>
    <n v="1.643296456478309"/>
    <n v="0.51737259305926098"/>
    <n v="0.29299039004798483"/>
    <n v="0.63250304171868377"/>
    <n v="8.7363498477724136E-2"/>
    <n v="66.180000000000007"/>
    <n v="85.71"/>
    <n v="86.67"/>
    <n v="56.45"/>
    <n v="0.71965000000000001"/>
    <n v="71.680000000000007"/>
    <n v="72.4375"/>
    <n v="88"/>
    <n v="104"/>
    <n v="119"/>
    <n v="144"/>
    <m/>
  </r>
  <r>
    <n v="111001045730"/>
    <s v="COLEGIO EL PARAISO DE MANUELA BELTRAN (IED)"/>
    <s v="OFICIAL"/>
    <s v="URBANA"/>
    <n v="19"/>
    <s v="CIUDAD BOLIVAR"/>
    <n v="70"/>
    <s v="JERUSALEN"/>
    <n v="19"/>
    <n v="2"/>
    <n v="2"/>
    <n v="2799"/>
    <n v="5"/>
    <x v="10"/>
    <x v="5"/>
    <n v="36.405892274211091"/>
    <n v="0.24296067006555"/>
    <n v="2406"/>
    <n v="334"/>
    <n v="0.13881961762261014"/>
    <n v="0.66552852699421639"/>
    <x v="7"/>
    <n v="0.83395107487027431"/>
    <n v="0.88888888888888884"/>
    <n v="0.80853761622992393"/>
    <n v="0.79214195183776936"/>
    <n v="0.84015852047556139"/>
    <n v="0.8394784172661871"/>
    <n v="0.85080469769464984"/>
    <n v="0.83281777211871177"/>
    <n v="-9.1488078111955126E-2"/>
    <n v="95.16678012253233"/>
    <n v="1.3093579989047082"/>
    <n v="89.268292682926827"/>
    <n v="0.17345878858905817"/>
    <n v="89.438775510204081"/>
    <n v="0.1481736722367126"/>
    <n v="88.563535911602216"/>
    <n v="5.6136161974312565E-2"/>
    <n v="88.548057259713701"/>
    <n v="-1.8429163802543669E-2"/>
    <n v="92.382564536605997"/>
    <n v="0.65771672656938363"/>
    <n v="0.28360254110552413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2366666666666668"/>
    <n v="3.1416666666666671"/>
    <n v="3.1533333333333338"/>
    <n v="3.14"/>
    <n v="3.1540000000000004"/>
    <n v="-0.25681905140073508"/>
    <n v="-0.24727190106113323"/>
    <n v="0.60399999999999998"/>
    <n v="1.669501147843089"/>
    <n v="-0.50418108104732218"/>
    <n v="1.6127194432798553"/>
    <n v="0.490652283849078"/>
    <n v="2.0953640712347423E-2"/>
    <n v="-0.71201958159863954"/>
    <n v="0.12308066849187831"/>
    <n v="0.65227908043549476"/>
    <n v="-0.42728277115963986"/>
    <n v="1.5759589456358203"/>
    <n v="0.64134515178686446"/>
    <n v="-0.44418750865229101"/>
    <n v="0.65329280772131226"/>
    <n v="0.91999288480563224"/>
    <n v="0.52249279039168706"/>
    <n v="0.31805621286980407"/>
    <n v="0.5709056935199408"/>
    <n v="0.48142827894948104"/>
    <n v="0.55180132168682805"/>
    <n v="0.70190164204599237"/>
    <n v="0.55899054728180131"/>
    <n v="8.5251286354558697E-2"/>
    <n v="52.31"/>
    <n v="85.29"/>
    <n v="77.78"/>
    <n v="56.25"/>
    <n v="0.55527000000000004"/>
    <n v="66.760000000000005"/>
    <n v="64.167500000000004"/>
    <n v="122"/>
    <n v="187"/>
    <n v="203"/>
    <n v="185"/>
    <n v="122"/>
  </r>
  <r>
    <n v="111001024732"/>
    <s v="COLEGIO INEM FRANCISCO DE PAULA SANTANDER (IED)"/>
    <s v="OFICIAL"/>
    <s v="URBANA"/>
    <n v="8"/>
    <s v="KENNEDY"/>
    <n v="47"/>
    <s v="KENNEDY CENTRAL"/>
    <n v="8"/>
    <n v="2"/>
    <n v="2"/>
    <n v="7158"/>
    <n v="6"/>
    <x v="9"/>
    <x v="4"/>
    <n v="40.778366606170593"/>
    <n v="0.19769252508125101"/>
    <n v="6827"/>
    <n v="748"/>
    <n v="0.10956496264830819"/>
    <n v="-0.37636643247342971"/>
    <x v="4"/>
    <n v="0.860080058224163"/>
    <n v="0.87411444141689376"/>
    <n v="0.84347679892400806"/>
    <n v="0.83175237144283576"/>
    <n v="0.85270406449445746"/>
    <n v="0.83985039102346137"/>
    <n v="0.8176100628930818"/>
    <n v="0.83489696513150746"/>
    <n v="-4.9563153933131009E-2"/>
    <n v="86.655817737998376"/>
    <n v="-0.2180200689146698"/>
    <n v="80.189573459715632"/>
    <n v="-1.394475676744988"/>
    <n v="84.461035930937939"/>
    <n v="-0.74539371895646245"/>
    <n v="85.729564553093965"/>
    <n v="-0.40839981925481356"/>
    <n v="87.795275590551185"/>
    <n v="-0.15246072111159459"/>
    <n v="85.910703725606155"/>
    <n v="-0.51368990244749135"/>
    <n v="-0.4074335130590839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833333333333335"/>
    <n v="3.5016666666666665"/>
    <n v="3.5366666666666666"/>
    <n v="3.3916666666666662"/>
    <n v="3.4763333333333333"/>
    <n v="0.38147590614668575"/>
    <n v="0.14860801567730672"/>
    <n v="0.39100000000000001"/>
    <n v="-1.3723305403407524"/>
    <n v="-0.9390477189967712"/>
    <n v="-1.5040957956331933"/>
    <n v="0.58000849066640503"/>
    <n v="1.1148476758622663"/>
    <n v="-0.54471253646881368"/>
    <n v="1.3222187543589574"/>
    <n v="0.60459672881162585"/>
    <n v="-0.50319360715153882"/>
    <n v="0.38649781602234479"/>
    <n v="0.62711520980654756"/>
    <n v="-0.4666250075309139"/>
    <n v="0.22693343805507327"/>
    <n v="0.32075689133720492"/>
    <n v="0.5036295168578282"/>
    <n v="-0.36241198085784981"/>
    <n v="0.56388942746841841"/>
    <n v="0.25188283638994124"/>
    <n v="0.52556002330497098"/>
    <n v="0.39023279445495279"/>
    <n v="0.19819885197288878"/>
    <n v="8.2048892378388194E-2"/>
    <n v="57.51"/>
    <n v="61.76"/>
    <n v="34.880000000000003"/>
    <n v="64.38"/>
    <n v="-7.324E-2"/>
    <n v="48.27"/>
    <n v="56.262499999999996"/>
    <n v="153"/>
    <n v="126"/>
    <n v="131"/>
    <n v="149"/>
    <n v="185"/>
  </r>
  <r>
    <n v="111001011045"/>
    <s v="COLEGIO SILVERIA ESPINOSA DE RENDON (IED)"/>
    <s v="OFICIAL"/>
    <s v="URBANA"/>
    <n v="16"/>
    <s v="PUENTE ARANDA"/>
    <n v="111"/>
    <s v="PUENTE ARANDA"/>
    <n v="16"/>
    <n v="3"/>
    <n v="3"/>
    <n v="2103"/>
    <n v="4"/>
    <x v="16"/>
    <x v="4"/>
    <n v="39.379673659673578"/>
    <n v="0.17353697749196101"/>
    <n v="1841"/>
    <n v="226"/>
    <n v="0.12275936990765889"/>
    <n v="-0.40661631709961765"/>
    <x v="4"/>
    <n v="0.84077079107505071"/>
    <n v="0.83298538622129437"/>
    <n v="0.80541103017689908"/>
    <n v="0.80612244897959184"/>
    <n v="0.81730221969265793"/>
    <n v="0.81796549672813801"/>
    <n v="0.77949940405244333"/>
    <n v="0.80326110970092768"/>
    <n v="-0.68746970329956569"/>
    <n v="83.650190114068451"/>
    <n v="-0.75741027009390072"/>
    <n v="83.276450511945384"/>
    <n v="-0.86135852646838207"/>
    <n v="87.78966131907309"/>
    <n v="-0.14786324212629465"/>
    <n v="86.824769433465093"/>
    <n v="-0.22887716027567256"/>
    <n v="90.935530780416869"/>
    <n v="0.40665663082097669"/>
    <n v="89.960435212660727"/>
    <n v="0.21931138546821813"/>
    <n v="0.1491597871658162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733333333333337"/>
    <n v="3.5533333333333332"/>
    <n v="3.64"/>
    <n v="3.3649999999999998"/>
    <n v="3.5060000000000002"/>
    <n v="0.44022280503160932"/>
    <n v="0.17798146511976851"/>
    <n v="0.499"/>
    <n v="0.17000665366795592"/>
    <n v="-0.69514918323061836"/>
    <n v="0.24399570342747298"/>
    <n v="0.46064353127024638"/>
    <n v="-0.3464119471687655"/>
    <n v="-0.77513078613895758"/>
    <n v="-0.32925562703302169"/>
    <n v="0.55465778646047104"/>
    <n v="-0.58940395638438559"/>
    <n v="-0.96434831869572624"/>
    <n v="0.64579028490282009"/>
    <n v="-0.43728046427867329"/>
    <n v="0.7845410854960736"/>
    <n v="-1.6939616474145436E-2"/>
    <n v="0.52904593958879409"/>
    <n v="0.55445259387860069"/>
    <n v="0.56093390708369606"/>
    <n v="0.15518949127974133"/>
    <n v="0.54260372248233502"/>
    <n v="0.59266142447160042"/>
    <n v="0.45377807839544276"/>
    <n v="7.6306800783327744E-2"/>
    <n v="51.45"/>
    <n v="52.94"/>
    <n v="40"/>
    <n v="57.53"/>
    <n v="-0.10464"/>
    <n v="46.82"/>
    <n v="50.664999999999999"/>
    <n v="176"/>
    <n v="168"/>
    <n v="165"/>
    <n v="167"/>
    <n v="87"/>
  </r>
  <r>
    <n v="111001000132"/>
    <s v="COLEGIO AQUILEO PARRA (IED)"/>
    <s v="OFICIAL"/>
    <s v="URBANA"/>
    <n v="1"/>
    <s v="USAQUEN"/>
    <n v="9"/>
    <s v="VERBENAL"/>
    <n v="1"/>
    <n v="1"/>
    <n v="1"/>
    <n v="3062"/>
    <n v="6"/>
    <x v="6"/>
    <x v="3"/>
    <n v="36.58125832716501"/>
    <n v="0.22719127516778501"/>
    <n v="2732"/>
    <n v="258"/>
    <n v="9.443631039531479E-2"/>
    <n v="0.29023888515829055"/>
    <x v="8"/>
    <n v="0.87191358024691357"/>
    <n v="0.83339897597479318"/>
    <n v="0.79448220711715312"/>
    <n v="0.80803011292346294"/>
    <n v="0.8314606741573034"/>
    <n v="0.83284823284823284"/>
    <n v="0.81413510347520501"/>
    <n v="0.81939746173631511"/>
    <n v="-0.36209570894548299"/>
    <n v="84.119553474973003"/>
    <n v="-0.67317827952767062"/>
    <n v="83.36393683437386"/>
    <n v="-0.84624925644819804"/>
    <n v="83.680297397769522"/>
    <n v="-0.88554618840126631"/>
    <n v="78.180473372781066"/>
    <n v="-1.6458239267026464"/>
    <n v="83.452380952380949"/>
    <n v="-0.92570607953094142"/>
    <n v="84.870259481037905"/>
    <n v="-0.70201028213461425"/>
    <n v="-0.97623534089378405"/>
    <n v="4"/>
    <n v="0.23005906138063265"/>
    <n v="4"/>
    <n v="0.1365178344157767"/>
    <n v="4"/>
    <n v="-0.10476865036838208"/>
    <n v="4"/>
    <n v="-0.23979404319523162"/>
    <n v="4.5"/>
    <n v="1.1339867716628336"/>
    <n v="4"/>
    <n v="6.7474131606072324E-2"/>
    <n v="0.25371660964480414"/>
    <n v="3.5916666666666668"/>
    <n v="3.5033333333333334"/>
    <n v="3.4766666666666666"/>
    <n v="3.4549999999999996"/>
    <n v="3.4848333333333334"/>
    <n v="0.39830788279348989"/>
    <n v="0.32601224621914704"/>
    <n v="0.47899999999999998"/>
    <n v="-0.11561134522254593"/>
    <n v="-0.73605468157122189"/>
    <n v="-4.9185859509866259E-2"/>
    <n v="0.43486461120145126"/>
    <n v="-0.66199614551673491"/>
    <n v="-0.83272053495559706"/>
    <n v="-0.74201804900971557"/>
    <m/>
    <m/>
    <m/>
    <n v="0.62637861379867799"/>
    <n v="-0.4678002763336539"/>
    <n v="0.20460087466931978"/>
    <n v="-0.13014214927022805"/>
    <n v="0.50260162958370913"/>
    <n v="-0.39949168473427227"/>
    <n v="0.55023987508696981"/>
    <n v="-0.19467841415719267"/>
    <n v="0.64454946398406499"/>
    <n v="1.8034746741934928"/>
    <n v="0.7634354759027342"/>
    <n v="7.4876407708728401E-2"/>
    <n v="41.62"/>
    <n v="23.53"/>
    <n v="41.67"/>
    <n v="41.46"/>
    <n v="-0.36524000000000001"/>
    <n v="38.729999999999997"/>
    <n v="36.375"/>
    <n v="229"/>
    <n v="241"/>
    <n v="205"/>
    <n v="173"/>
    <n v="145"/>
  </r>
  <r>
    <n v="111001029912"/>
    <s v="COLEGIO JUAN FRANCISCO BERBEO (IED)"/>
    <s v="OFICIAL"/>
    <s v="URBANA"/>
    <n v="12"/>
    <s v="BARRIOS UNIDOS"/>
    <n v="98"/>
    <s v="LOS ALCAZARES"/>
    <n v="12"/>
    <n v="2"/>
    <n v="2"/>
    <n v="1291"/>
    <n v="2"/>
    <x v="0"/>
    <x v="0"/>
    <n v="37.745230769230638"/>
    <n v="0.167641886490807"/>
    <n v="1268"/>
    <n v="313"/>
    <n v="0.24684542586750788"/>
    <n v="0.27094298490744861"/>
    <x v="8"/>
    <n v="0.8041666666666667"/>
    <n v="0.86865342163355408"/>
    <n v="0.82905027932960895"/>
    <n v="0.82653946227233299"/>
    <n v="0.86755555555555552"/>
    <n v="0.78915135608048992"/>
    <n v="0.79096989966555187"/>
    <n v="0.81497586730470994"/>
    <n v="-0.45125290125698558"/>
    <n v="93.62786745964317"/>
    <n v="1.0331845953119805"/>
    <n v="89.944649446494466"/>
    <n v="0.29026855595670603"/>
    <n v="92.959183673469397"/>
    <n v="0.78013158973948249"/>
    <n v="92.642140468227424"/>
    <n v="0.72468863836729513"/>
    <n v="90.349075975359341"/>
    <n v="0.30223930235350194"/>
    <n v="88.900308324768744"/>
    <n v="2.742844788015758E-2"/>
    <n v="0.3245940565055208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7083333333333335"/>
    <n v="3.2250000000000001"/>
    <n v="3.8116666666666661"/>
    <n v="3.8533333333333335"/>
    <n v="3.7006666666666668"/>
    <n v="0.82570807411919356"/>
    <n v="0.37072409966356062"/>
    <n v="0.44500000000000001"/>
    <n v="-0.60116194333639827"/>
    <n v="-0.80968099681589678"/>
    <n v="-0.5768870012247076"/>
    <n v="0.56457072687111154"/>
    <n v="0.92585937462150325"/>
    <n v="-0.57168961206070201"/>
    <n v="1.1288662343712526"/>
    <n v="0.54571059777511877"/>
    <n v="-0.60566648446337401"/>
    <n v="-1.2191689219264528"/>
    <n v="0.58865056974193253"/>
    <n v="-0.529922531579469"/>
    <n v="-0.97585180110042002"/>
    <n v="-0.58800685026632404"/>
    <n v="0.52028157456550517"/>
    <n v="0.23828946207317372"/>
    <n v="0.54731182795698907"/>
    <n v="-0.29047293924376377"/>
    <n v="0.46865591294925601"/>
    <n v="-0.28561937717467062"/>
    <n v="-0.18229367794582968"/>
    <n v="7.3242128211328028E-2"/>
    <n v="64.45"/>
    <n v="100"/>
    <n v="44.44"/>
    <n v="63.49"/>
    <n v="8.3519999999999997E-2"/>
    <n v="53.47"/>
    <n v="70.592500000000001"/>
    <n v="96"/>
    <n v="59"/>
    <n v="61"/>
    <n v="42"/>
    <n v="102"/>
  </r>
  <r>
    <n v="111850000740"/>
    <s v="COLEGIO FRANCISCO ANTONIO ZEA DE USME (IED)"/>
    <s v="OFICIAL"/>
    <s v="URBANA"/>
    <n v="5"/>
    <s v="USME"/>
    <n v="61"/>
    <s v="CIUDAD USME"/>
    <n v="5"/>
    <n v="4"/>
    <n v="3"/>
    <n v="2192"/>
    <n v="4"/>
    <x v="16"/>
    <x v="4"/>
    <n v="39.03009202453984"/>
    <n v="0.19791058823529301"/>
    <n v="2002"/>
    <n v="270"/>
    <n v="0.13486513486513488"/>
    <n v="-7.4403721013365037E-2"/>
    <x v="3"/>
    <n v="0.88594470046082952"/>
    <n v="0.8790544255085212"/>
    <n v="0.90336830480397567"/>
    <n v="0.88156424581005588"/>
    <n v="0.8807390817469205"/>
    <n v="0.86061946902654862"/>
    <n v="0.82802197802197797"/>
    <n v="0.86228074436452062"/>
    <n v="0.50260437501121025"/>
    <n v="84.883720930232556"/>
    <n v="-0.53604071992268831"/>
    <n v="88.51774530271399"/>
    <n v="4.3835977665113914E-2"/>
    <n v="87.396351575456052"/>
    <n v="-0.21846732977254854"/>
    <n v="92.696025778732547"/>
    <n v="0.73352135487100378"/>
    <n v="84.93687418371789"/>
    <n v="-0.66139446334587659"/>
    <n v="85.461887935386173"/>
    <n v="-0.59492554814888754"/>
    <n v="-0.31153102026637208"/>
    <n v="4"/>
    <n v="0.23005906138063265"/>
    <n v="4"/>
    <n v="0.1365178344157767"/>
    <n v="4.5"/>
    <n v="1.3847682483473183"/>
    <n v="4.5"/>
    <n v="1.2122921072647792"/>
    <n v="4.5"/>
    <n v="1.1339867716628336"/>
    <n v="4"/>
    <n v="6.7474131606072324E-2"/>
    <n v="0.76756437454416127"/>
    <n v="3.581666666666667"/>
    <n v="3.4083333333333337"/>
    <n v="3.4766666666666666"/>
    <n v="3.2483333333333335"/>
    <n v="3.3821666666666665"/>
    <n v="0.19500400800072221"/>
    <n v="0.48128419127244171"/>
    <n v="0.51400000000000001"/>
    <n v="0.38422015283583233"/>
    <n v="-0.66553201352697189"/>
    <n v="0.45627054313713561"/>
    <m/>
    <m/>
    <m/>
    <m/>
    <n v="0.56181595807639217"/>
    <n v="-0.57658095945305854"/>
    <n v="-0.76342237425488102"/>
    <n v="0.5769902675503108"/>
    <n v="-0.54992987994677645"/>
    <n v="-1.3560332324053697"/>
    <n v="-0.81578921985172204"/>
    <n v="0.51680475440268947"/>
    <n v="0.11286767184888173"/>
    <n v="0.57911752278071715"/>
    <n v="0.75008798598543081"/>
    <n v="0.32517742867088201"/>
    <n v="-1.9897185112353262"/>
    <n v="-0.74725932545225748"/>
    <n v="6.9145196816328192E-2"/>
    <n v="77.17"/>
    <n v="100"/>
    <n v="86.11"/>
    <n v="90.41"/>
    <n v="1.3239700000000001"/>
    <n v="88.44"/>
    <n v="85.694999999999993"/>
    <n v="39"/>
    <n v="37"/>
    <n v="41"/>
    <n v="47"/>
    <n v="21"/>
  </r>
  <r>
    <n v="111001034134"/>
    <s v="COLEGIO CLEMENCIA DE CAYCEDO (IED)"/>
    <s v="OFICIAL"/>
    <s v="URBANA"/>
    <n v="18"/>
    <s v="RAFAEL URIBE"/>
    <n v="39"/>
    <s v="QUIROGA"/>
    <n v="18"/>
    <n v="1"/>
    <n v="1"/>
    <n v="1266"/>
    <n v="2"/>
    <x v="1"/>
    <x v="1"/>
    <n v="38.726008119079708"/>
    <n v="0.1620970042796"/>
    <n v="1054"/>
    <n v="42"/>
    <n v="3.9848197343453511E-2"/>
    <n v="-0.82614335925803528"/>
    <x v="1"/>
    <n v="0.85676215856095939"/>
    <n v="0.83041345480028028"/>
    <n v="0.8056648308418568"/>
    <n v="0.7624584717607974"/>
    <n v="0.8262108262108262"/>
    <n v="0.78152929493545187"/>
    <n v="0.82842105263157895"/>
    <n v="0.80408605861380722"/>
    <n v="-0.6708354031595446"/>
    <n v="92.194835680751169"/>
    <n v="0.77601258459492395"/>
    <n v="93.796526054590572"/>
    <n v="0.95550447101914859"/>
    <n v="92.743009320905458"/>
    <n v="0.741325551539326"/>
    <n v="90.963855421686745"/>
    <n v="0.44958924876466927"/>
    <n v="87.450039968025578"/>
    <n v="-0.21392936470535498"/>
    <n v="94.871794871794862"/>
    <n v="1.108267348862457"/>
    <n v="0.54317853504024283"/>
    <n v="4"/>
    <n v="0.23005906138063265"/>
    <m/>
    <m/>
    <s v=" "/>
    <m/>
    <m/>
    <m/>
    <m/>
    <m/>
    <m/>
    <m/>
    <m/>
    <n v="3.52"/>
    <n v="3.4866666666666668"/>
    <n v="3.605"/>
    <n v="3.3616666666666668"/>
    <n v="3.4755000000000003"/>
    <n v="0.37982571235778406"/>
    <n v="0.37982571235778406"/>
    <n v="0.51300000000000001"/>
    <n v="0.36993925289130719"/>
    <n v="-0.66747943381136754"/>
    <n v="0.44231281750521828"/>
    <n v="0.39767406268645533"/>
    <n v="-1.1172809056193649"/>
    <n v="-0.92212254718432074"/>
    <n v="-1.3827881835454632"/>
    <n v="0.58149082039110178"/>
    <n v="-0.54216009323382897"/>
    <n v="-0.22407536430009145"/>
    <n v="0.59837951379390097"/>
    <n v="-0.51353008787798482"/>
    <n v="-0.66436111304904932"/>
    <n v="-0.56529340946821804"/>
    <n v="0.532763013437489"/>
    <n v="0.6885412250609686"/>
    <n v="0.59632820116774565"/>
    <n v="1.3131556858260254"/>
    <n v="0.48437973746436502"/>
    <n v="-9.8866946138864986E-2"/>
    <n v="0.48222147769056889"/>
    <n v="6.861532810232715E-2"/>
    <n v="67.63"/>
    <n v="28.57"/>
    <n v="80"/>
    <n v="58.06"/>
    <n v="0.62827999999999995"/>
    <n v="68.790000000000006"/>
    <n v="58.155000000000001"/>
    <n v="144"/>
    <n v="175"/>
    <n v="134"/>
    <n v="94"/>
    <n v="75"/>
  </r>
  <r>
    <n v="111001032395"/>
    <s v="COLEGIO REPUBLICA EE.UU DE AMERICA (IED)"/>
    <s v="OFICIAL"/>
    <s v="URBANA"/>
    <n v="18"/>
    <s v="RAFAEL URIBE"/>
    <n v="39"/>
    <s v="QUIROGA"/>
    <n v="18"/>
    <n v="1"/>
    <n v="1"/>
    <n v="909"/>
    <n v="1"/>
    <x v="13"/>
    <x v="1"/>
    <n v="38.348736842105218"/>
    <n v="0.19835754189944099"/>
    <n v="753"/>
    <n v="70"/>
    <n v="9.2961487383798141E-2"/>
    <n v="-0.18786178495726741"/>
    <x v="3"/>
    <n v="0.83176100628930816"/>
    <n v="0.83468834688346882"/>
    <n v="0.80800000000000005"/>
    <n v="0.81402439024390238"/>
    <n v="0.88208955223880592"/>
    <n v="0.84310850439882701"/>
    <n v="0.85919540229885061"/>
    <n v="0.84785731577370849"/>
    <n v="0.21176983182688117"/>
    <n v="92.716763005780351"/>
    <n v="0.86967770884618811"/>
    <n v="89.473684210526315"/>
    <n v="0.20893080254753577"/>
    <n v="90.328467153284677"/>
    <n v="0.30788460685155694"/>
    <n v="89.107763615295482"/>
    <n v="0.145344314903671"/>
    <n v="91.188251001335118"/>
    <n v="0.45165305695718172"/>
    <n v="86.114819759679577"/>
    <n v="-0.47674490588701962"/>
    <n v="4.6552783982365398E-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849999999999998"/>
    <n v="3.4783333333333331"/>
    <n v="3.5033333333333334"/>
    <n v="3.3716666666666666"/>
    <n v="3.4338333333333333"/>
    <n v="0.2973160229126669"/>
    <n v="0.1065280740602973"/>
    <n v="0.433"/>
    <n v="-0.77253274267069938"/>
    <n v="-0.83701755097964725"/>
    <n v="-0.77281600833068342"/>
    <n v="0.43873973897772256"/>
    <n v="-0.61455703288102526"/>
    <n v="-0.82384889142090201"/>
    <n v="-0.67843240837853824"/>
    <m/>
    <m/>
    <m/>
    <n v="0.64119676131398051"/>
    <n v="-0.44441890923582023"/>
    <n v="0.64889571304210469"/>
    <n v="-3.3645067658645833E-2"/>
    <n v="0.43975025195433182"/>
    <n v="-2.6667738365829141"/>
    <n v="0.52943955860622538"/>
    <n v="-0.87518536997808438"/>
    <n v="0.60876854893029597"/>
    <n v="1.3785034552285313"/>
    <n v="-0.10665865069574243"/>
    <n v="6.2779211013989825E-2"/>
    <n v="28.03"/>
    <n v="22.86"/>
    <n v="28"/>
    <n v="22.58"/>
    <n v="-0.95398000000000005"/>
    <n v="21.97"/>
    <n v="25.2225"/>
    <n v="268"/>
    <n v="212"/>
    <n v="223"/>
    <n v="150"/>
    <n v="63"/>
  </r>
  <r>
    <n v="111848003910"/>
    <s v="COLEGIO GENERAL SANTANDER (IED)"/>
    <s v="OFICIAL"/>
    <s v="URBANA"/>
    <n v="1"/>
    <s v="USAQUEN"/>
    <n v="14"/>
    <s v="USAQUEN"/>
    <n v="1"/>
    <n v="1"/>
    <n v="1"/>
    <n v="1069"/>
    <n v="2"/>
    <x v="1"/>
    <x v="1"/>
    <n v="38.154654300168566"/>
    <n v="0.22290780141843899"/>
    <n v="1022"/>
    <n v="104"/>
    <n v="0.10176125244618395"/>
    <n v="0.11463904779613368"/>
    <x v="5"/>
    <n v="0.83018867924528306"/>
    <n v="0.80848748639825896"/>
    <n v="0.78848283499446292"/>
    <n v="0.67045454545454541"/>
    <n v="0.81656804733727806"/>
    <n v="0.82559456398640996"/>
    <n v="0.83193277310924374"/>
    <n v="0.79870854771445932"/>
    <n v="-0.77926773019147233"/>
    <n v="90.526315789473685"/>
    <n v="0.47657985624816945"/>
    <n v="89.947643979057588"/>
    <n v="0.29078572481035664"/>
    <n v="89.073881373569193"/>
    <n v="8.2670546461982394E-2"/>
    <n v="89.073881373569193"/>
    <n v="0.13979044070543314"/>
    <n v="100"/>
    <n v="2.0205706984048906"/>
    <n v="95.071868583162228"/>
    <n v="1.1444806851241704"/>
    <n v="1.100188626358420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083333333333332"/>
    <n v="3.356666666666666"/>
    <n v="3.32"/>
    <n v="3.2533333333333339"/>
    <n v="3.3094999999999999"/>
    <n v="5.1107109608438971E-2"/>
    <n v="-1.6576382591816669E-2"/>
    <m/>
    <m/>
    <m/>
    <m/>
    <n v="0.45584665255891976"/>
    <n v="-0.40513508679783394"/>
    <n v="-0.78559881427330691"/>
    <n v="-0.40428301879698408"/>
    <m/>
    <m/>
    <m/>
    <n v="0.6056342815708966"/>
    <n v="-0.50147897084728266"/>
    <n v="-0.43536470445737996"/>
    <n v="-0.42293203019322162"/>
    <n v="0.51504063173770076"/>
    <n v="4.9229228542413357E-2"/>
    <n v="0.59224249482401692"/>
    <n v="1.1794869703080277"/>
    <n v="0.54535289917379803"/>
    <n v="0.62531349521840573"/>
    <n v="0.67634868441009388"/>
    <n v="6.3504002502069168E-2"/>
    <n v="52.89"/>
    <n v="48.57"/>
    <n v="58.33"/>
    <n v="45.16"/>
    <n v="3.0400000000000002E-3"/>
    <n v="50.29"/>
    <n v="51.16"/>
    <n v="174"/>
    <n v="203"/>
    <n v="224"/>
    <n v="163"/>
    <m/>
  </r>
  <r>
    <n v="111001041459"/>
    <s v="COLEGIO RICAURTE (CONCEJO) (IED)"/>
    <s v="OFICIAL"/>
    <s v="URBANA"/>
    <n v="14"/>
    <s v="LOS MARTIRES"/>
    <n v="102"/>
    <s v="LA SABANA"/>
    <n v="14"/>
    <n v="2"/>
    <n v="2"/>
    <n v="1278"/>
    <n v="2"/>
    <x v="0"/>
    <x v="0"/>
    <n v="37.002305025996435"/>
    <n v="0.193524844720496"/>
    <n v="1199"/>
    <n v="125"/>
    <n v="0.1042535446205171"/>
    <n v="-4.1757585677012474E-2"/>
    <x v="5"/>
    <n v="0.77516531961792801"/>
    <n v="0.82706164931945558"/>
    <n v="0.82622950819672136"/>
    <n v="0.82469775474956819"/>
    <n v="0.82262210796915169"/>
    <n v="0.80860805860805862"/>
    <n v="0.84784520668425678"/>
    <n v="0.82735761228322935"/>
    <n v="-0.20158694132382182"/>
    <n v="87.903225806451616"/>
    <n v="5.8398941887554887E-3"/>
    <n v="87.433358720487433"/>
    <n v="-0.14344232164299303"/>
    <n v="87.012065294535134"/>
    <n v="-0.28745159141294091"/>
    <n v="87.012065294535134"/>
    <n v="-0.19817619135405168"/>
    <n v="91.697553743513708"/>
    <n v="0.54233358555176081"/>
    <n v="87.359098228663441"/>
    <n v="-0.25153053717974694"/>
    <n v="-6.292536618474967E-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949999999999993"/>
    <n v="3.3833333333333333"/>
    <n v="3.5266666666666668"/>
    <n v="3.4583333333333335"/>
    <n v="3.4775"/>
    <n v="0.38378617745114918"/>
    <n v="0.14976315132953844"/>
    <n v="0.45600000000000002"/>
    <n v="-0.44407204394662225"/>
    <n v="-0.78526246946775091"/>
    <n v="-0.40187233808707862"/>
    <n v="0.45682469460387809"/>
    <n v="-0.39316194696555667"/>
    <n v="-0.78345556211054868"/>
    <n v="-0.38892170933158715"/>
    <m/>
    <m/>
    <m/>
    <n v="0.58246420556535905"/>
    <n v="-0.54048754510359331"/>
    <n v="-1.1766091373359906"/>
    <n v="-0.78535554908488714"/>
    <n v="0.51900381612999047"/>
    <n v="0.19219597924929976"/>
    <n v="0.53312150141860304"/>
    <n v="-0.75472625595079335"/>
    <n v="0.67222955478052604"/>
    <n v="2.1322321112002296"/>
    <n v="0.87813737466473674"/>
    <n v="6.049436911946332E-2"/>
    <n v="42.2"/>
    <n v="31.43"/>
    <n v="62.5"/>
    <n v="44.44"/>
    <n v="6.5420000000000006E-2"/>
    <n v="52.6"/>
    <n v="42.107500000000002"/>
    <n v="207"/>
    <n v="162"/>
    <n v="160"/>
    <n v="205"/>
    <n v="195"/>
  </r>
  <r>
    <n v="111001033898"/>
    <s v="COLEGIO MANUEL ZAPATA OLIVELLA (IED)"/>
    <s v="OFICIAL"/>
    <s v="URBANA"/>
    <n v="8"/>
    <s v="KENNEDY"/>
    <n v="82"/>
    <s v="PATIO BONITO"/>
    <n v="8"/>
    <n v="1"/>
    <n v="1"/>
    <n v="2003"/>
    <n v="4"/>
    <x v="2"/>
    <x v="0"/>
    <n v="38.180058774139319"/>
    <n v="0.203226600985221"/>
    <n v="2003"/>
    <n v="239"/>
    <n v="0.11932101847229157"/>
    <n v="-2.4761037774106084E-3"/>
    <x v="5"/>
    <n v="0.86904109589041101"/>
    <n v="0.88637617209045783"/>
    <n v="0.87892129884424874"/>
    <n v="0.87032013022246335"/>
    <n v="0.86419098143236073"/>
    <n v="0.85088691796008864"/>
    <n v="0.85486531061022542"/>
    <n v="0.86045966837735621"/>
    <n v="0.46588413200544582"/>
    <n v="83.216783216783213"/>
    <n v="-0.83518951049543932"/>
    <n v="99.900891972249752"/>
    <n v="2.0097551286270963"/>
    <n v="94.108108108108112"/>
    <n v="0.9863780984991003"/>
    <n v="87.825624667729926"/>
    <n v="-6.4820008843396559E-2"/>
    <n v="87.592008412197686"/>
    <n v="-0.18865211309228117"/>
    <n v="85.788381742738579"/>
    <n v="-0.53583017798648724"/>
    <n v="-0.1852538970410485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4"/>
    <m/>
    <n v="3.48"/>
    <n v="3.3933333333333331"/>
    <n v="3.3886666666666665"/>
    <n v="0.20787551955416028"/>
    <n v="6.1807822381043986E-2"/>
    <n v="0.48699999999999999"/>
    <n v="-1.3641456663451943E-3"/>
    <n v="-0.71949115589954726"/>
    <n v="6.952972986492538E-2"/>
    <n v="0.49540408422557114"/>
    <n v="7.9124933711560222E-2"/>
    <n v="-0.70238151766217172"/>
    <n v="0.19215946628710764"/>
    <n v="0.58582381567635189"/>
    <n v="-0.53473619045355636"/>
    <n v="-0.10774883895256343"/>
    <n v="0.63161409810741131"/>
    <n v="-0.45947667559040634"/>
    <n v="0.36276668385519101"/>
    <n v="0.15816688810022145"/>
    <n v="0.53717728382505747"/>
    <n v="0.84778031958305866"/>
    <n v="0.54420526312376793"/>
    <n v="-0.39210788213862746"/>
    <n v="0.44656829156334998"/>
    <n v="-0.5479548532322146"/>
    <n v="-0.22205372734108381"/>
    <n v="5.799683565596387E-2"/>
    <n v="60.12"/>
    <n v="88.57"/>
    <n v="44.19"/>
    <n v="60.32"/>
    <n v="2.1409999999999998E-2"/>
    <n v="51.16"/>
    <n v="64.992499999999993"/>
    <n v="119"/>
    <n v="78"/>
    <n v="80"/>
    <n v="130"/>
    <n v="202"/>
  </r>
  <r>
    <n v="111001083011"/>
    <s v="COLEGIO MIGUEL DE CERVANTES SAAVEDRA (IED)"/>
    <s v="OFICIAL"/>
    <s v="URBANA"/>
    <n v="5"/>
    <s v="USME"/>
    <n v="57"/>
    <s v="GRAN YOMASA"/>
    <n v="5"/>
    <n v="2"/>
    <n v="2"/>
    <n v="3582"/>
    <n v="6"/>
    <x v="9"/>
    <x v="4"/>
    <n v="40.310638617580828"/>
    <n v="0.20747379454926801"/>
    <n v="2879"/>
    <n v="246"/>
    <n v="8.5446335533171242E-2"/>
    <n v="-0.33976867458289922"/>
    <x v="4"/>
    <n v="0.87496062992125989"/>
    <n v="0.88913595933926304"/>
    <n v="0.84480431848852899"/>
    <n v="0.85967349774227164"/>
    <n v="0.86918285086112124"/>
    <n v="0.83772744151503897"/>
    <n v="0.84471575734452498"/>
    <n v="0.85011461426453505"/>
    <n v="0.25728608139797249"/>
    <n v="84.079462786793513"/>
    <n v="-0.68037295800027331"/>
    <n v="87.27172108467073"/>
    <n v="-0.17135784737531978"/>
    <n v="88.048151332760099"/>
    <n v="-0.10146100603064069"/>
    <n v="86.137118695258224"/>
    <n v="-0.34159478159419127"/>
    <n v="87.064835515809648"/>
    <n v="-0.2825143937089436"/>
    <n v="88.21782178217822"/>
    <n v="-9.6101597581657219E-2"/>
    <n v="-0.20166001406724832"/>
    <n v="4"/>
    <n v="0.23005906138063265"/>
    <m/>
    <m/>
    <s v=" "/>
    <m/>
    <m/>
    <m/>
    <m/>
    <m/>
    <n v="4"/>
    <n v="6.7474131606072324E-2"/>
    <n v="6.7474131606072324E-2"/>
    <n v="3.145"/>
    <n v="3.3550000000000004"/>
    <n v="3.3816666666666664"/>
    <n v="3.2533333333333334"/>
    <n v="3.3013333333333335"/>
    <n v="3.4935210477196589E-2"/>
    <n v="5.1204671041634453E-2"/>
    <n v="0.52"/>
    <n v="0.46990555250298288"/>
    <n v="-0.65392646740666394"/>
    <n v="0.53945085601247944"/>
    <n v="0.41462823079528549"/>
    <n v="-0.90972886166239109"/>
    <n v="-0.88037298965535293"/>
    <n v="-1.0835570037572122"/>
    <n v="0.5341329637273976"/>
    <n v="-0.62711047527204744"/>
    <n v="-1.5551788366825978"/>
    <n v="0.61688375883586299"/>
    <n v="-0.48307467017444133"/>
    <n v="-8.5644529474036876E-2"/>
    <n v="-0.6635777779445885"/>
    <n v="0.49630006988929937"/>
    <n v="-0.62681229985577713"/>
    <n v="0.55783188614199108"/>
    <n v="5.3703207170243072E-2"/>
    <n v="0.65412159040209195"/>
    <n v="1.9171631649948797"/>
    <n v="0.84933008467735738"/>
    <n v="5.5774632278753858E-2"/>
    <n v="44.51"/>
    <n v="35.29"/>
    <n v="66.67"/>
    <n v="50.68"/>
    <n v="0.25366"/>
    <n v="58.38"/>
    <n v="45.672499999999999"/>
    <n v="194"/>
    <n v="246"/>
    <n v="220"/>
    <n v="231"/>
    <n v="182"/>
  </r>
  <r>
    <n v="111001104302"/>
    <s v="COLEGIO ORLANDO HIGUITA ROJAS (IED)"/>
    <s v="OFICIAL"/>
    <s v="URBANA"/>
    <n v="7"/>
    <s v="BOSA"/>
    <n v="84"/>
    <s v="BOSA OCCIDENTAL"/>
    <n v="7"/>
    <n v="2"/>
    <n v="2"/>
    <n v="3485"/>
    <n v="6"/>
    <x v="9"/>
    <x v="4"/>
    <n v="40.659304310712749"/>
    <n v="0.20357471264367899"/>
    <n v="3381"/>
    <n v="485"/>
    <n v="0.14344868382135462"/>
    <n v="-0.15212820533057575"/>
    <x v="3"/>
    <n v="0.92722461131326495"/>
    <n v="0.92560027054447069"/>
    <n v="0.90875169606512896"/>
    <n v="0.89610829103214895"/>
    <n v="0.9066363044892648"/>
    <n v="0.90019762845849804"/>
    <n v="0.88998682476943347"/>
    <n v="0.89866412870464274"/>
    <n v="1.2362402714581782"/>
    <n v="92.059771462056844"/>
    <n v="0.75177394787438723"/>
    <n v="94.670542635658919"/>
    <n v="1.1064509522394115"/>
    <n v="93.653403485695492"/>
    <n v="0.90475285138791561"/>
    <n v="93.411230120090877"/>
    <n v="0.85075547916614369"/>
    <n v="90.944055944055947"/>
    <n v="0.40817452240318181"/>
    <n v="87.519898121617317"/>
    <n v="-0.22242576097207181"/>
    <n v="0.2941084333041461"/>
    <n v="4"/>
    <n v="0.23005906138063265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3149999999999995"/>
    <n v="3.4416666666666664"/>
    <n v="3.3466666666666662"/>
    <n v="3.3116666666666661"/>
    <n v="3.3484999999999996"/>
    <n v="0.12833617892906746"/>
    <n v="-5.4694285896231959E-2"/>
    <n v="0.433"/>
    <n v="-0.77253274267069938"/>
    <n v="-0.83701755097964725"/>
    <n v="-0.77281600833068342"/>
    <n v="0.4626953688971599"/>
    <n v="-0.32129345768582074"/>
    <n v="-0.7706863919864434"/>
    <n v="-0.29740136594826466"/>
    <n v="0.58535517813659366"/>
    <n v="-0.53553647387265046"/>
    <n v="-0.12028862997512831"/>
    <n v="0.60335064490130097"/>
    <n v="-0.50525675059544128"/>
    <n v="-0.50715041465957034"/>
    <n v="-0.37570862887908796"/>
    <n v="0.50134152010210242"/>
    <n v="-0.44494850437424038"/>
    <n v="0.54518752613683885"/>
    <n v="-0.35997198586709039"/>
    <n v="0.435944587318845"/>
    <n v="-0.67413297181655052"/>
    <n v="-0.53404778254325047"/>
    <n v="5.0226893719382271E-2"/>
    <n v="56.65"/>
    <n v="82.86"/>
    <n v="41.38"/>
    <n v="63.01"/>
    <n v="1.9439999999999999E-2"/>
    <n v="50.87"/>
    <n v="61.757499999999993"/>
    <n v="132"/>
    <n v="124"/>
    <n v="130"/>
    <n v="128"/>
    <n v="179"/>
  </r>
  <r>
    <n v="111001092410"/>
    <s v="COLEGIO LA ESTANCIA -  SAN ISIDRO LABRADOR (IED)"/>
    <s v="OFICIAL"/>
    <s v="URBANA"/>
    <n v="19"/>
    <s v="CIUDAD BOLIVAR"/>
    <n v="69"/>
    <s v="ISMAEL PERDOMO"/>
    <n v="19"/>
    <n v="2"/>
    <n v="2"/>
    <n v="3065"/>
    <n v="6"/>
    <x v="9"/>
    <x v="4"/>
    <n v="37.947178276269135"/>
    <n v="0.25185282908238099"/>
    <n v="2761"/>
    <n v="525"/>
    <n v="0.19014849692140529"/>
    <n v="0.82275811270116883"/>
    <x v="9"/>
    <n v="0.88747060799462552"/>
    <n v="0.86941697920218208"/>
    <n v="0.85037491479209271"/>
    <n v="0.85387323943661975"/>
    <n v="0.87773079633544748"/>
    <n v="0.87238805970149258"/>
    <n v="0.8794354838709677"/>
    <n v="0.87059229674845517"/>
    <n v="0.67019882216464655"/>
    <n v="84.124783362218366"/>
    <n v="-0.67223972349665673"/>
    <n v="84.144818976279652"/>
    <n v="-0.7113874996788444"/>
    <n v="89.971255190035137"/>
    <n v="0.24376052863874256"/>
    <n v="92.365456821026285"/>
    <n v="0.67933549492187584"/>
    <n v="88.281660535995798"/>
    <n v="-6.5860669117574433E-2"/>
    <n v="86.778725539387864"/>
    <n v="-0.35657797799649893"/>
    <n v="-2.1462400856224473E-3"/>
    <n v="3.5"/>
    <n v="-1.3577995583445217"/>
    <m/>
    <m/>
    <s v=" "/>
    <m/>
    <m/>
    <m/>
    <n v="4"/>
    <n v="-0.2179191660846721"/>
    <n v="4"/>
    <n v="6.7474131606072324E-2"/>
    <n v="-4.6683187470225457E-2"/>
    <n v="3.0983333333333332"/>
    <n v="3.1866666666666661"/>
    <n v="3.2333333333333338"/>
    <n v="3.1799999999999997"/>
    <n v="3.1891666666666669"/>
    <n v="-0.18718087350905688"/>
    <n v="-0.11693203048964117"/>
    <n v="0.41399999999999998"/>
    <n v="-1.0438698416166761"/>
    <n v="-0.88188930515682273"/>
    <n v="-1.0944248764555324"/>
    <n v="0.42763370007912804"/>
    <n v="-0.75051658329201854"/>
    <n v="-0.84948829077790311"/>
    <n v="-0.86219741506955039"/>
    <n v="0.63678993683959273"/>
    <n v="-0.45131544727847239"/>
    <n v="1.1993864351316288"/>
    <n v="0.62417477894860041"/>
    <n v="-0.47132485536293101"/>
    <n v="0.13762650727700984"/>
    <n v="0.13298456279082921"/>
    <n v="0.51899061199228891"/>
    <n v="0.19171965706082147"/>
    <n v="0.56859210139546401"/>
    <n v="0.40573637613173386"/>
    <n v="0.47547350803140298"/>
    <n v="-0.20464655442500945"/>
    <n v="5.7741567039179709E-2"/>
    <n v="4.888132374380854E-2"/>
    <n v="41.33"/>
    <n v="87.88"/>
    <n v="72.22"/>
    <n v="46.58"/>
    <n v="0.27977999999999997"/>
    <n v="59.25"/>
    <n v="57.447499999999998"/>
    <n v="147"/>
    <n v="254"/>
    <n v="248"/>
    <n v="247"/>
    <n v="234"/>
  </r>
  <r>
    <n v="111001075272"/>
    <s v="COLEGIO NUEVA COLOMBIA (IED)"/>
    <s v="OFICIAL"/>
    <s v="URBANA"/>
    <n v="11"/>
    <s v="SUBA"/>
    <n v="28"/>
    <s v="EL RINCON"/>
    <n v="11"/>
    <n v="2"/>
    <n v="2"/>
    <n v="2463"/>
    <n v="4"/>
    <x v="8"/>
    <x v="3"/>
    <n v="41.000800304878027"/>
    <n v="0.203315853166599"/>
    <n v="2463"/>
    <n v="247"/>
    <n v="0.10028420625253756"/>
    <n v="-0.3865545387004668"/>
    <x v="4"/>
    <n v="0.90171149144254281"/>
    <n v="0.89193976970770594"/>
    <n v="0.86642100414555501"/>
    <n v="0.84952553095345684"/>
    <n v="0.85011389521640091"/>
    <n v="0.82975810132359651"/>
    <n v="0.79585398828301035"/>
    <n v="0.83028943091665641"/>
    <n v="-0.14246964285463359"/>
    <n v="94.181117533718691"/>
    <n v="1.1324709028978257"/>
    <n v="93.736263736263737"/>
    <n v="0.94509690542068792"/>
    <n v="93.584632113084453"/>
    <n v="0.89240751772104687"/>
    <n v="92.343883661248924"/>
    <n v="0.67579928806667877"/>
    <n v="93.789341166596728"/>
    <n v="0.9147729492615807"/>
    <n v="92.035398230088489"/>
    <n v="0.59487963462594839"/>
    <n v="0.7367843480142939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133333333333327"/>
    <n v="3.2616666666666667"/>
    <n v="3.3283333333333331"/>
    <n v="3.2283333333333335"/>
    <n v="3.2835000000000001"/>
    <n v="-3.7893660531336569E-4"/>
    <n v="-4.2319405698692837E-2"/>
    <n v="0.45700000000000002"/>
    <n v="-0.42979114400209717"/>
    <n v="-0.78307188808793227"/>
    <n v="-0.38617180640478482"/>
    <n v="0.39253150920120966"/>
    <n v="-1.1802357778472092"/>
    <n v="-0.93513846676215528"/>
    <n v="-1.4760770517832176"/>
    <m/>
    <m/>
    <m/>
    <n v="0.63368748969275634"/>
    <n v="-0.45619936453483806"/>
    <n v="0.42504244299443988"/>
    <n v="-0.30753625531870232"/>
    <n v="0.50274357981850515"/>
    <n v="-0.39437101362183347"/>
    <n v="0.55841742760425528"/>
    <n v="7.2859888673680442E-2"/>
    <n v="0.54290547669001499"/>
    <n v="0.59624537008262957"/>
    <n v="0.24110644891905222"/>
    <n v="4.4825909495654861E-2"/>
    <n v="45.09"/>
    <n v="38.24"/>
    <n v="28.57"/>
    <n v="43.9"/>
    <n v="-0.55791000000000002"/>
    <n v="32.950000000000003"/>
    <n v="40.342500000000001"/>
    <n v="214"/>
    <n v="209"/>
    <n v="201"/>
    <n v="161"/>
    <n v="135"/>
  </r>
  <r>
    <n v="111279000168"/>
    <s v="COLEGIO INSTITUTO TECNICO INTERNACIONAL  (IED)"/>
    <s v="OFICIAL"/>
    <s v="URBANA"/>
    <n v="9"/>
    <s v="FONTIBON"/>
    <n v="75"/>
    <s v="FONTIBON"/>
    <n v="9"/>
    <n v="1"/>
    <n v="1"/>
    <n v="3106"/>
    <n v="6"/>
    <x v="6"/>
    <x v="3"/>
    <n v="37.877660332541438"/>
    <n v="0.16691454664057301"/>
    <n v="3032"/>
    <n v="196"/>
    <n v="6.464379947229551E-2"/>
    <n v="-0.57639813695542919"/>
    <x v="1"/>
    <n v="0.91917483936422051"/>
    <n v="0.89107204412271634"/>
    <n v="0.89375000000000004"/>
    <n v="0.87870139136639314"/>
    <n v="0.85576923076923073"/>
    <n v="0.85048112509252405"/>
    <n v="0.82858148539246745"/>
    <n v="0.85352878174967639"/>
    <n v="0.32612947980661405"/>
    <n v="90.749917409976874"/>
    <n v="0.51670742298563466"/>
    <n v="88.382687927107057"/>
    <n v="2.0510978972536658E-2"/>
    <n v="87.148315387287255"/>
    <n v="-0.26299297159332191"/>
    <n v="87.240455458807759"/>
    <n v="-0.16073916901261498"/>
    <n v="85.62136254707292"/>
    <n v="-0.53952241855702832"/>
    <n v="87.625418060200673"/>
    <n v="-0.20332665498698796"/>
    <n v="-0.3016345185237588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016666666666665"/>
    <n v="3.4133333333333336"/>
    <n v="3.42"/>
    <n v="3.1999999999999997"/>
    <n v="3.3388333333333335"/>
    <n v="0.10919393097780165"/>
    <n v="1.2467028092864672E-2"/>
    <n v="0.48899999999999999"/>
    <n v="2.7197654222704992E-2"/>
    <n v="-0.71539278950726504"/>
    <n v="9.8903909697040326E-2"/>
    <n v="0.48399261088839479"/>
    <n v="-6.0573729206492177E-2"/>
    <n v="-0.72568563914155837"/>
    <n v="2.5132073017917336E-2"/>
    <n v="0.55453461635925261"/>
    <n v="-0.5896260460802969"/>
    <n v="-0.96782828380376917"/>
    <n v="0.61636182869742595"/>
    <n v="-0.48392110364215379"/>
    <n v="-0.10172853427824982"/>
    <n v="-0.31612309327914317"/>
    <n v="0.53235207734388645"/>
    <n v="0.67371723701619479"/>
    <n v="0.56633145074535129"/>
    <n v="0.33177651626581001"/>
    <n v="0.55148267072332802"/>
    <n v="0.69811701305650242"/>
    <n v="0.58333490881123318"/>
    <n v="4.2696861148300479E-2"/>
    <n v="54.05"/>
    <n v="11.43"/>
    <n v="60"/>
    <n v="53.66"/>
    <n v="0.18690999999999999"/>
    <n v="56.36"/>
    <n v="43.972499999999997"/>
    <n v="202"/>
    <n v="125"/>
    <n v="113"/>
    <n v="102"/>
    <n v="85"/>
  </r>
  <r>
    <n v="111001000078"/>
    <s v="COLEGIO DE CULTURA POPULAR (IED)"/>
    <s v="OFICIAL"/>
    <s v="URBANA"/>
    <n v="16"/>
    <s v="PUENTE ARANDA"/>
    <n v="40"/>
    <s v="CIUDAD MONTES"/>
    <n v="16"/>
    <n v="3"/>
    <n v="3"/>
    <n v="1291"/>
    <n v="2"/>
    <x v="17"/>
    <x v="5"/>
    <n v="40.930737864077607"/>
    <n v="0.15083993660855799"/>
    <n v="1220"/>
    <n v="91"/>
    <n v="7.4590163934426232E-2"/>
    <n v="-1.0130244513736022"/>
    <x v="2"/>
    <n v="0.85319516407599305"/>
    <n v="0.81421800947867295"/>
    <n v="0.84237461617195497"/>
    <n v="0.77558348294434465"/>
    <n v="0.81704980842911878"/>
    <n v="0.785375118708452"/>
    <n v="0.77911275415896486"/>
    <n v="0.79406255166947348"/>
    <n v="-0.87294976486666687"/>
    <n v="89.808481532147738"/>
    <n v="0.34775725647244499"/>
    <n v="89.399293286219077"/>
    <n v="0.19608316498306899"/>
    <n v="85.343511450381683"/>
    <n v="-0.58697817006239128"/>
    <n v="95.388556789069199"/>
    <n v="1.1748728636367707"/>
    <n v="94.319880418535135"/>
    <n v="1.0092346040332674"/>
    <n v="94.815465729349739"/>
    <n v="1.0980717756271825"/>
    <n v="0.918275847181968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76"/>
    <n v="3.5249999999999999"/>
    <n v="3.7750000000000004"/>
    <n v="3.645"/>
    <n v="3.6715"/>
    <n v="0.76795129150761177"/>
    <n v="0.34184570835776973"/>
    <n v="0.49299999999999999"/>
    <n v="8.4321254000805368E-2"/>
    <n v="-0.70724610493944695"/>
    <n v="0.15729355928553054"/>
    <n v="0.46541449697294196"/>
    <n v="-0.28800603324324803"/>
    <n v="-0.76482687910844505"/>
    <n v="-0.25540453879024411"/>
    <n v="0.41884973755878979"/>
    <n v="-0.87024304495816296"/>
    <n v="-5.3648686814306714"/>
    <n v="0.63226911158589216"/>
    <n v="-0.45844016599505738"/>
    <n v="0.38246253231479937"/>
    <n v="-1.4918271433327774"/>
    <n v="0.4904365574796461"/>
    <n v="-0.83833092577903823"/>
    <n v="0.56009871221796492"/>
    <n v="0.12786510339737037"/>
    <n v="0.58516756288608696"/>
    <n v="1.0981936925265277"/>
    <n v="0.41979019212666724"/>
    <n v="4.2583995567533769E-2"/>
    <n v="32.659999999999997"/>
    <n v="22.86"/>
    <n v="26.67"/>
    <n v="30.49"/>
    <n v="-0.83504"/>
    <n v="24.86"/>
    <n v="28.259999999999998"/>
    <n v="261"/>
    <n v="177"/>
    <n v="162"/>
    <n v="121"/>
    <n v="204"/>
  </r>
  <r>
    <n v="111001013161"/>
    <s v="COLEGIO SAN JOSE (IED)"/>
    <s v="OFICIAL"/>
    <s v="URBANA"/>
    <n v="8"/>
    <s v="KENNEDY"/>
    <n v="47"/>
    <s v="KENNEDY CENTRAL"/>
    <n v="8"/>
    <n v="2"/>
    <n v="2"/>
    <n v="2884"/>
    <n v="5"/>
    <x v="10"/>
    <x v="5"/>
    <n v="37.598826923076935"/>
    <n v="0.22120833333333301"/>
    <n v="2720"/>
    <n v="476"/>
    <n v="0.17499999999999999"/>
    <n v="0.48881375692062734"/>
    <x v="7"/>
    <n v="0.84304207119741104"/>
    <n v="0.79468732706142775"/>
    <n v="0.79809843400447422"/>
    <n v="0.83221099887766559"/>
    <n v="0.80010251153254741"/>
    <n v="0.78928571428571426"/>
    <n v="0.75817757009345799"/>
    <n v="0.78943669513807269"/>
    <n v="-0.96622570565117649"/>
    <n v="93.082352941176467"/>
    <n v="0.93528651122489914"/>
    <n v="90.661831368993646"/>
    <n v="0.4141290065945058"/>
    <n v="93.148988856789103"/>
    <n v="0.81420402759870381"/>
    <n v="94.856661045531197"/>
    <n v="1.0876861281765784"/>
    <n v="90.791599353796443"/>
    <n v="0.38102987336139199"/>
    <n v="90.503246753246756"/>
    <n v="0.31756025940392074"/>
    <n v="0.54029069416517195"/>
    <n v="4"/>
    <n v="0.23005906138063265"/>
    <m/>
    <m/>
    <s v=" "/>
    <m/>
    <m/>
    <m/>
    <m/>
    <m/>
    <n v="4"/>
    <n v="6.7474131606072324E-2"/>
    <n v="6.7474131606072324E-2"/>
    <n v="3.2616666666666667"/>
    <n v="3.4116666666666671"/>
    <n v="3.2866666666666666"/>
    <n v="3.2583333333333329"/>
    <n v="3.2978333333333332"/>
    <n v="2.8004396563806239E-2"/>
    <n v="4.7739264084939281E-2"/>
    <n v="0.47599999999999998"/>
    <n v="-0.15845404505612121"/>
    <n v="-0.74233742475071707"/>
    <n v="-9.4216100910688341E-2"/>
    <n v="0.55348293193137721"/>
    <n v="0.79012316580574438"/>
    <n v="-0.59152436392791519"/>
    <n v="0.98670481869839655"/>
    <n v="0.65982352558397761"/>
    <n v="-0.41578286519435831"/>
    <n v="1.7561531295250914"/>
    <n v="0.63670526504778124"/>
    <n v="-0.45144842271773711"/>
    <n v="0.51532026626778238"/>
    <n v="0.92089339901325085"/>
    <n v="0.53609160901087904"/>
    <n v="0.80861600494522323"/>
    <n v="0.52051781823840659"/>
    <n v="-1.1670706585480513"/>
    <n v="0.46408366918909"/>
    <n v="-0.33992408126741896"/>
    <n v="-0.35836003720908016"/>
    <n v="4.0944425832240408E-2"/>
    <n v="63.58"/>
    <n v="97.06"/>
    <n v="51.16"/>
    <n v="68.75"/>
    <n v="0.30013000000000001"/>
    <n v="59.54"/>
    <n v="70.94"/>
    <n v="94"/>
    <n v="181"/>
    <n v="177"/>
    <n v="192"/>
    <n v="232"/>
  </r>
  <r>
    <n v="111001107794"/>
    <s v="COLEGIO MARIA CANO (IED)"/>
    <s v="OFICIAL"/>
    <s v="URBANA"/>
    <n v="18"/>
    <s v="RAFAEL URIBE"/>
    <n v="36"/>
    <s v="SAN JOSE"/>
    <n v="18"/>
    <n v="1"/>
    <n v="1"/>
    <n v="1634"/>
    <n v="3"/>
    <x v="5"/>
    <x v="2"/>
    <n v="38.560419880034203"/>
    <n v="0.209061371841154"/>
    <n v="1559"/>
    <n v="91"/>
    <n v="5.8370750481077614E-2"/>
    <n v="-0.26158266572476896"/>
    <x v="3"/>
    <n v="0.86927710843373496"/>
    <n v="0.85422740524781338"/>
    <n v="0.84629404617253945"/>
    <n v="0.86390532544378695"/>
    <n v="0.86183310533515733"/>
    <n v="0.8472418670438473"/>
    <n v="0.81486676016830295"/>
    <n v="0.84285231931230631"/>
    <n v="0.11084889958623947"/>
    <n v="95.959051724137936"/>
    <n v="1.4515391311169141"/>
    <n v="96.44204851752022"/>
    <n v="1.412397755904286"/>
    <n v="90.507952796305801"/>
    <n v="0.34010455633606979"/>
    <n v="95.007966011683493"/>
    <n v="1.1124875788706297"/>
    <n v="91.970802919708035"/>
    <n v="0.59098515893489822"/>
    <n v="91.214953271028037"/>
    <n v="0.44637911957262544"/>
    <n v="0.61235516691725256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6133333333333333"/>
    <n v="3.4499999999999997"/>
    <n v="3.4233333333333333"/>
    <n v="3.2283333333333335"/>
    <n v="3.3696666666666664"/>
    <n v="0.17025110116718689"/>
    <n v="-0.16002214161541931"/>
    <n v="0.44700000000000001"/>
    <n v="-0.57260014344734811"/>
    <n v="-0.80519668436856817"/>
    <n v="-0.54474663415082325"/>
    <n v="0.40597351319777331"/>
    <n v="-1.0156794642341849"/>
    <n v="-0.90146735993765303"/>
    <n v="-1.2347464697074382"/>
    <n v="0.63455775730225628"/>
    <n v="-0.45482696791335542"/>
    <n v="1.1443637595616385"/>
    <n v="0.59046642408174377"/>
    <n v="-0.52684250511077979"/>
    <n v="-0.91732486140676284"/>
    <n v="-0.32504477405078358"/>
    <n v="0.48212337621813595"/>
    <n v="-1.1382181869692314"/>
    <m/>
    <m/>
    <n v="0.63459122261202705"/>
    <n v="1.6852002821534129"/>
    <n v="0.55583289450435514"/>
    <n v="3.9237952561923292E-2"/>
    <n v="50.58"/>
    <n v="47.06"/>
    <n v="72"/>
    <n v="50"/>
    <n v="0.33772000000000002"/>
    <n v="60.4"/>
    <n v="52.155000000000001"/>
    <n v="168"/>
    <n v="206"/>
    <n v="191"/>
    <n v="151"/>
    <n v="230"/>
  </r>
  <r>
    <n v="111001019411"/>
    <s v="COLEGIO INEM SANTIAGO PEREZ (IED)"/>
    <s v="OFICIAL"/>
    <s v="URBANA"/>
    <n v="6"/>
    <s v="TUNJUELITO"/>
    <n v="42"/>
    <s v="VENECIA"/>
    <n v="6"/>
    <n v="2"/>
    <n v="2"/>
    <n v="4067"/>
    <n v="6"/>
    <x v="9"/>
    <x v="4"/>
    <n v="37.946334675942744"/>
    <n v="0.18842713197345901"/>
    <n v="3906"/>
    <n v="400"/>
    <n v="0.10240655401945725"/>
    <n v="-0.20034034037502807"/>
    <x v="3"/>
    <n v="0.86233897448850716"/>
    <n v="0.85735402808573535"/>
    <n v="0.83527622909275212"/>
    <n v="0.82978723404255317"/>
    <n v="0.86620530565167242"/>
    <n v="0.84144960362400911"/>
    <n v="0.85040925769122211"/>
    <n v="0.84672194735936146"/>
    <n v="0.1888762214724834"/>
    <n v="85.274138767588553"/>
    <n v="-0.4659763000461955"/>
    <n v="83.610289096289549"/>
    <n v="-0.80370314475844973"/>
    <n v="84.71056120194433"/>
    <n v="-0.70060076787909364"/>
    <n v="88.226983753237576"/>
    <n v="9.6955393809270156E-4"/>
    <n v="90.412004069175993"/>
    <n v="0.31344354756595411"/>
    <n v="90.571120689655174"/>
    <n v="0.32984544002943045"/>
    <n v="0.1561050742812676"/>
    <n v="4"/>
    <n v="0.23005906138063265"/>
    <n v="4"/>
    <n v="0.1365178344157767"/>
    <n v="4"/>
    <n v="-0.10476865036838208"/>
    <n v="4"/>
    <n v="-0.23979404319523162"/>
    <n v="4.5"/>
    <n v="1.1339867716628336"/>
    <n v="4"/>
    <n v="6.7474131606072324E-2"/>
    <n v="0.25371660964480414"/>
    <n v="3.3066666666666666"/>
    <n v="3.3733333333333335"/>
    <n v="3.418333333333333"/>
    <n v="3.1683333333333334"/>
    <n v="3.2981666666666669"/>
    <n v="2.866447407936798E-2"/>
    <n v="0.14119054186208607"/>
    <n v="0.42399999999999999"/>
    <n v="-0.90106084217142524"/>
    <n v="-0.85802182375017932"/>
    <n v="-0.92335971929958716"/>
    <n v="0.53686885695632514"/>
    <n v="0.58673452429932271"/>
    <n v="-0.62200142853245577"/>
    <n v="0.76826686299618918"/>
    <n v="0.58740634525659752"/>
    <n v="-0.53203845800051464"/>
    <n v="-6.5477563066043326E-2"/>
    <n v="0.61436584073856482"/>
    <n v="-0.48716469645052934"/>
    <n v="-0.16336357625481007"/>
    <n v="-2.3671298752457909E-2"/>
    <n v="0.48711423330370585"/>
    <n v="-0.95817947311213203"/>
    <n v="0.57342054983136836"/>
    <n v="0.56370477769414229"/>
    <n v="0.39171386346068199"/>
    <n v="-1.1994628747958249"/>
    <n v="-0.62225589871209619"/>
    <n v="3.2977033217192656E-2"/>
    <n v="61.56"/>
    <n v="77.14"/>
    <n v="91.67"/>
    <n v="71.23"/>
    <n v="1.07748"/>
    <n v="81.209999999999994"/>
    <n v="70.367499999999993"/>
    <n v="98"/>
    <n v="146"/>
    <n v="163"/>
    <n v="201"/>
    <n v="240"/>
  </r>
  <r>
    <n v="111001034045"/>
    <s v="COLEGIO LA FLORESTA SUR (IED)"/>
    <s v="OFICIAL"/>
    <s v="URBANA"/>
    <n v="8"/>
    <s v="KENNEDY"/>
    <n v="44"/>
    <s v="AMERICAS"/>
    <n v="8"/>
    <n v="2"/>
    <n v="2"/>
    <n v="1585"/>
    <n v="3"/>
    <x v="4"/>
    <x v="3"/>
    <n v="37.305917001338571"/>
    <n v="0.226315789473684"/>
    <n v="1516"/>
    <n v="165"/>
    <n v="0.10883905013192612"/>
    <n v="0.27019096420533723"/>
    <x v="8"/>
    <n v="0.86787204450625866"/>
    <n v="0.82537419814682822"/>
    <n v="0.82041728763040234"/>
    <n v="0.82067968185104845"/>
    <n v="0.86596491228070172"/>
    <n v="0.82171680117388113"/>
    <n v="0.80849532037437"/>
    <n v="0.82631445990261909"/>
    <n v="-0.2226211041912893"/>
    <n v="81.653099561678147"/>
    <n v="-1.1158083185582246"/>
    <n v="85.490196078431367"/>
    <n v="-0.47903499758342344"/>
    <n v="78.025285972305838"/>
    <n v="-1.9006924663759279"/>
    <n v="82.048040455120102"/>
    <n v="-1.0118640723908012"/>
    <n v="83.396464646464651"/>
    <n v="-0.93566188726104804"/>
    <n v="92.17665615141955"/>
    <n v="0.62044731450668811"/>
    <n v="-0.4249617014913921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33333333333333"/>
    <n v="3.3666666666666667"/>
    <n v="3.5883333333333329"/>
    <n v="3.4299999999999997"/>
    <n v="3.4581666666666662"/>
    <n v="0.34550168154861405"/>
    <n v="0.13062090337827087"/>
    <n v="0.41799999999999998"/>
    <n v="-0.98674624183857584"/>
    <n v="-0.87227384645738082"/>
    <n v="-1.0255080969461248"/>
    <n v="0.50793264914315783"/>
    <n v="0.23249897364091746"/>
    <n v="-0.6774064206200715"/>
    <n v="0.37116322574128535"/>
    <n v="0.60007997357851617"/>
    <n v="-0.51069234335069291"/>
    <n v="0.26899871179602397"/>
    <n v="0.61804654616883437"/>
    <n v="-0.48119150693536283"/>
    <n v="-4.9860492405756456E-2"/>
    <n v="3.2437252030149188E-2"/>
    <n v="0.51784991369169486"/>
    <n v="0.15057044132156133"/>
    <n v="0.59488546857074409"/>
    <n v="1.2659549824829788"/>
    <n v="0.47948805399915601"/>
    <n v="-0.15696564713286451"/>
    <n v="0.33141775944277363"/>
    <n v="2.9844477412915599E-2"/>
    <n v="60.98"/>
    <n v="74.290000000000006"/>
    <n v="48.84"/>
    <n v="59.76"/>
    <n v="9.536E-2"/>
    <n v="54.91"/>
    <n v="62.790000000000006"/>
    <n v="129"/>
    <n v="133"/>
    <n v="140"/>
    <n v="159"/>
    <n v="214"/>
  </r>
  <r>
    <n v="111001107875"/>
    <s v="COLEGIO CIUDADELA EDUCATIVA DE BOSA (IED)"/>
    <s v="OFICIAL"/>
    <s v="URBANA"/>
    <n v="7"/>
    <s v="BOSA"/>
    <n v="86"/>
    <s v="EL PORVENIR"/>
    <n v="7"/>
    <n v="1"/>
    <n v="1"/>
    <n v="6687"/>
    <n v="6"/>
    <x v="6"/>
    <x v="3"/>
    <n v="43.280905615292689"/>
    <n v="0.176137094416839"/>
    <n v="6275"/>
    <n v="875"/>
    <n v="0.1394422310756972"/>
    <n v="-0.71837160720069781"/>
    <x v="1"/>
    <n v="0.92589602841459473"/>
    <n v="0.90347293156281916"/>
    <n v="0.89169798428425007"/>
    <n v="0.87087192032150973"/>
    <n v="0.90285039635688991"/>
    <n v="0.88560123860313089"/>
    <n v="0.8724244505494505"/>
    <n v="0.88349831056364736"/>
    <n v="0.9304361581516728"/>
    <n v="84.322508398656211"/>
    <n v="-0.63675597084105284"/>
    <n v="82.75810770603988"/>
    <n v="-0.95087859314907963"/>
    <n v="84.742755765819041"/>
    <n v="-0.69482143531377516"/>
    <n v="88.151142901570523"/>
    <n v="-1.1462048216472405E-2"/>
    <n v="86.490316485592828"/>
    <n v="-0.3848065767921397"/>
    <n v="82.628690105325617"/>
    <n v="-1.1077342775653709"/>
    <n v="-0.6303102372384622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383333333333334"/>
    <n v="3.4133333333333336"/>
    <n v="3.4350000000000001"/>
    <n v="3.2966666666666669"/>
    <n v="3.3656666666666668"/>
    <n v="0.16233017098045657"/>
    <n v="3.9035148094192132E-2"/>
    <n v="0.437"/>
    <n v="-0.71540914289259905"/>
    <n v="-0.82782208388654688"/>
    <n v="-0.70690943039717369"/>
    <n v="0.50767100660918907"/>
    <n v="0.2292959593518816"/>
    <n v="-0.677921665988233"/>
    <n v="0.36747031284541998"/>
    <n v="0.56092512738358447"/>
    <n v="-0.57816784514074859"/>
    <n v="-0.78828758378634634"/>
    <n v="0.62897124617598743"/>
    <n v="-0.46366973687828206"/>
    <n v="0.28308975652289092"/>
    <n v="-0.12044725299738089"/>
    <n v="0.47798597165946388"/>
    <n v="-1.2874697048304689"/>
    <n v="0.57284006722005709"/>
    <n v="0.5447136024831265"/>
    <n v="0.48449881578241799"/>
    <n v="-9.7452648659350508E-2"/>
    <n v="-0.14280618455083111"/>
    <n v="2.4126634467720891E-2"/>
    <n v="49.13"/>
    <n v="60"/>
    <n v="24.14"/>
    <n v="48.78"/>
    <n v="-0.54984"/>
    <n v="33.24"/>
    <n v="47.875"/>
    <n v="187"/>
    <n v="120"/>
    <n v="154"/>
    <n v="204"/>
    <n v="292"/>
  </r>
  <r>
    <n v="111001078638"/>
    <s v="COLEGIO EL VIRREY JOSE SOLIS (IED)"/>
    <s v="OFICIAL"/>
    <s v="URBANA"/>
    <n v="5"/>
    <s v="USME"/>
    <n v="58"/>
    <s v="COMUNEROS"/>
    <n v="5"/>
    <n v="1"/>
    <n v="1"/>
    <n v="1383"/>
    <n v="2"/>
    <x v="1"/>
    <x v="1"/>
    <n v="39.116136114160128"/>
    <n v="0.22773476702508899"/>
    <n v="1319"/>
    <n v="173"/>
    <n v="0.13115996967399546"/>
    <n v="0.1937366579826964"/>
    <x v="8"/>
    <n v="0.8335866261398176"/>
    <n v="0.82753515914137676"/>
    <n v="0.84862385321100919"/>
    <n v="0.77893056664006388"/>
    <n v="0.86480000000000001"/>
    <n v="0.81511914543960562"/>
    <n v="0.80698835274542424"/>
    <n v="0.82053826250063921"/>
    <n v="-0.33909256048687841"/>
    <n v="82.970027247956395"/>
    <n v="-0.87947235864601803"/>
    <n v="82.50336473755047"/>
    <n v="-0.994873816514383"/>
    <n v="77.549623545516766"/>
    <n v="-1.9860799051975442"/>
    <n v="88.198757763975152"/>
    <n v="-3.6571645284922179E-3"/>
    <n v="83.691328560063639"/>
    <n v="-0.88316184488105531"/>
    <n v="87.586206896551715"/>
    <n v="-0.21042387453036657"/>
    <n v="-0.5484575267019160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066666666666667"/>
    <n v="3.2749999999999999"/>
    <n v="3.3983333333333334"/>
    <n v="3.2416666666666667"/>
    <n v="3.3118333333333334"/>
    <n v="5.5727652217365864E-2"/>
    <n v="-1.4266111287353223E-2"/>
    <n v="0.51"/>
    <n v="0.32709655305773194"/>
    <n v="-0.67334455326376563"/>
    <n v="0.4002758064034268"/>
    <n v="0.50881483659598858"/>
    <n v="0.24329866654315166"/>
    <n v="-0.67567110740497582"/>
    <n v="0.38360071852896188"/>
    <n v="0.60240852467825357"/>
    <n v="-0.50681945140426043"/>
    <n v="0.32968378223795819"/>
    <n v="0.63796186322010373"/>
    <n v="-0.44947677294105337"/>
    <n v="0.5527857324740163"/>
    <n v="0.43676715200712901"/>
    <n v="0.51243305934793326"/>
    <n v="-4.483557261175878E-2"/>
    <n v="0.57592047781224032"/>
    <n v="0.64549287844777825"/>
    <n v="0.57739613894778596"/>
    <n v="1.005892210040954"/>
    <n v="0.68762685403245871"/>
    <n v="2.2472434212672546E-2"/>
    <n v="47.69"/>
    <n v="77.14"/>
    <n v="72.22"/>
    <n v="41.94"/>
    <n v="0.19583999999999999"/>
    <n v="56.94"/>
    <n v="57.364999999999995"/>
    <n v="150"/>
    <n v="145"/>
    <n v="185"/>
    <n v="211"/>
    <n v="225"/>
  </r>
  <r>
    <n v="111001010928"/>
    <s v="COLEGIO RESTREPO MILLAN (IED)"/>
    <s v="OFICIAL"/>
    <s v="URBANA"/>
    <n v="18"/>
    <s v="RAFAEL URIBE"/>
    <n v="39"/>
    <s v="QUIROGA"/>
    <n v="18"/>
    <n v="3"/>
    <n v="3"/>
    <n v="2898"/>
    <n v="5"/>
    <x v="12"/>
    <x v="4"/>
    <n v="36.497077922077835"/>
    <n v="0.21756623101377601"/>
    <n v="2089"/>
    <n v="174"/>
    <n v="8.3293441838200102E-2"/>
    <n v="0.15372893985639005"/>
    <x v="5"/>
    <n v="0.84311469121595706"/>
    <n v="0.80974124809741244"/>
    <n v="0.82524671052631582"/>
    <n v="0.78962536023054752"/>
    <n v="0.81262833675564683"/>
    <n v="0.8160220994475138"/>
    <n v="0.79601722282023679"/>
    <n v="0.8063048341462925"/>
    <n v="-0.62609593193354329"/>
    <n v="78.126984126984127"/>
    <n v="-1.7486053086304525"/>
    <n v="81.047297297297291"/>
    <n v="-1.2463430234909332"/>
    <n v="91.782594629569715"/>
    <n v="0.56891893272480776"/>
    <n v="89.339513325608351"/>
    <n v="0.18333202383253694"/>
    <n v="98.30213321723987"/>
    <n v="1.7182682668780684"/>
    <n v="97.737556561085967"/>
    <n v="1.6269701359051805"/>
    <n v="1.2598268324644808"/>
    <n v="4"/>
    <n v="0.23005906138063265"/>
    <n v="4"/>
    <n v="0.1365178344157767"/>
    <n v="4"/>
    <n v="-0.10476865036838208"/>
    <m/>
    <m/>
    <m/>
    <m/>
    <m/>
    <m/>
    <n v="-8.2540564547185641E-3"/>
    <n v="3.51"/>
    <n v="3.4516666666666667"/>
    <n v="3.44"/>
    <n v="3.4649999999999999"/>
    <n v="3.4593333333333334"/>
    <n v="0.34781195285307837"/>
    <n v="0.16977894819917991"/>
    <n v="0.48199999999999998"/>
    <n v="-7.2768645388970654E-2"/>
    <n v="-0.72981116493153675"/>
    <n v="-4.4367660895520671E-3"/>
    <n v="0.41391943693932143"/>
    <n v="-0.91840587917249039"/>
    <n v="-0.8820839208581539"/>
    <n v="-1.0958197435957227"/>
    <m/>
    <m/>
    <m/>
    <n v="0.60328833752922506"/>
    <n v="-0.50536002485234588"/>
    <n v="-0.50911284136830415"/>
    <n v="-0.58418969698077927"/>
    <n v="0.38576598719417199"/>
    <n v="-4.6141863609851201"/>
    <n v="0.54620617579125263"/>
    <n v="-0.32664565758670844"/>
    <n v="0.56607339968459902"/>
    <n v="0.87141162732058219"/>
    <n v="-0.58512515581274549"/>
    <n v="1.7941480066766533E-2"/>
    <n v="35.26"/>
    <n v="14.71"/>
    <n v="36"/>
    <n v="41.1"/>
    <n v="-0.47436"/>
    <n v="35.840000000000003"/>
    <n v="30.267499999999998"/>
    <n v="253"/>
    <n v="285"/>
    <n v="280"/>
    <n v="266"/>
    <n v="112"/>
  </r>
  <r>
    <n v="111001086789"/>
    <s v="COLEGIO RAFAEL NUÑEZ  (IED)"/>
    <s v="OFICIAL"/>
    <s v="URBANA"/>
    <n v="4"/>
    <s v="SAN CRISTOBAL"/>
    <n v="34"/>
    <s v="20 DE JULIO"/>
    <n v="4"/>
    <n v="2"/>
    <n v="2"/>
    <n v="1032"/>
    <n v="2"/>
    <x v="0"/>
    <x v="0"/>
    <n v="38.831058020477734"/>
    <n v="0.20124802527646099"/>
    <n v="987"/>
    <n v="121"/>
    <n v="0.12259371833839919"/>
    <n v="-7.6067821029388638E-2"/>
    <x v="3"/>
    <n v="0.90086830680173657"/>
    <n v="0.8571428571428571"/>
    <n v="0.83900928792569662"/>
    <n v="0.82571182053494396"/>
    <n v="0.81019332161687174"/>
    <n v="0.87272727272727268"/>
    <n v="0.76940133037694014"/>
    <n v="0.81879858349108581"/>
    <n v="-0.37417151185029635"/>
    <n v="87.781350482315119"/>
    <n v="-1.6031862339358417E-2"/>
    <n v="87.013843111404086"/>
    <n v="-0.2158944997592282"/>
    <n v="86.803713527851457"/>
    <n v="-0.3248533762273787"/>
    <n v="87.039764359351992"/>
    <n v="-0.19363584474285614"/>
    <n v="87.775061124694375"/>
    <n v="-0.15605987402663987"/>
    <n v="84.383088869715266"/>
    <n v="-0.79018814940203153"/>
    <n v="-0.4341057285401137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606666666666666"/>
    <n v="3.5066666666666664"/>
    <n v="3.4550000000000001"/>
    <n v="3.2650000000000006"/>
    <n v="3.4045000000000005"/>
    <n v="0.23922920154330596"/>
    <n v="0.59469927544303269"/>
    <n v="0.39"/>
    <n v="-1.3866114402852776"/>
    <n v="-0.94160853985844495"/>
    <n v="-1.5224499409946939"/>
    <n v="0.37557336109859979"/>
    <n v="-1.3878365446809771"/>
    <n v="-0.9793014577558784"/>
    <n v="-1.7926060087394806"/>
    <n v="0.54398380317544737"/>
    <n v="-0.60883580614398136"/>
    <n v="-1.2688296178872507"/>
    <n v="0.58847055315780095"/>
    <n v="-0.5302283906487405"/>
    <n v="-0.98166376261568233"/>
    <n v="-1.2840805862598135"/>
    <n v="0.48895317025208829"/>
    <n v="-0.89184220130197989"/>
    <n v="0.57364017155683811"/>
    <n v="0.57088996220659438"/>
    <n v="0.46870761228762298"/>
    <n v="-0.2850053422677245"/>
    <n v="-0.14960412273227994"/>
    <n v="1.7104394048703401E-2"/>
    <n v="49.71"/>
    <n v="37.14"/>
    <n v="76.67"/>
    <n v="49.21"/>
    <n v="0.40775"/>
    <n v="62.72"/>
    <n v="49.819999999999993"/>
    <n v="179"/>
    <n v="217"/>
    <n v="188"/>
    <n v="182"/>
    <n v="155"/>
  </r>
  <r>
    <n v="111769003360"/>
    <s v="COLEGIO REPUBLICA DOMINICANA (IED)"/>
    <s v="OFICIAL"/>
    <s v="URBANA"/>
    <n v="11"/>
    <s v="SUBA"/>
    <n v="71"/>
    <s v="TIBABUYES"/>
    <n v="11"/>
    <n v="2"/>
    <n v="2"/>
    <n v="5155"/>
    <n v="6"/>
    <x v="9"/>
    <x v="4"/>
    <n v="40.924557657108025"/>
    <n v="0.19261619925475701"/>
    <n v="4907"/>
    <n v="543"/>
    <n v="0.11065824332586101"/>
    <n v="-0.43693674536791138"/>
    <x v="4"/>
    <n v="0.9174839364220494"/>
    <n v="0.88702036949313123"/>
    <n v="0.87558949023130472"/>
    <n v="0.86940804338002708"/>
    <n v="0.87605884975479265"/>
    <n v="0.88080495356037147"/>
    <n v="0.85686059275521409"/>
    <n v="0.87044134169775012"/>
    <n v="0.66715495898490718"/>
    <n v="86.236220472440948"/>
    <n v="-0.29332103157595557"/>
    <n v="86.907654921020665"/>
    <n v="-0.23423366406424873"/>
    <n v="85.630498533724335"/>
    <n v="-0.53546034851206459"/>
    <n v="87.174479166666657"/>
    <n v="-0.17155380251821217"/>
    <n v="84.982638888888886"/>
    <n v="-0.6532461316912519"/>
    <n v="86.928512053200336"/>
    <n v="-0.3294666231108937"/>
    <n v="-0.4156172841065819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683333333333333"/>
    <n v="3.5066666666666664"/>
    <n v="3.4516666666666667"/>
    <n v="3.3033333333333332"/>
    <n v="3.4050000000000002"/>
    <n v="0.24021931781664682"/>
    <n v="7.7979721512287256E-2"/>
    <n v="0.45500000000000002"/>
    <n v="-0.45835294389114739"/>
    <n v="-0.78745786003118656"/>
    <n v="-0.41760733858228233"/>
    <n v="0.41732612286067083"/>
    <n v="-0.87670140735430324"/>
    <n v="-0.87388729362986584"/>
    <n v="-1.0370721404839209"/>
    <m/>
    <m/>
    <m/>
    <n v="0.6180710580794766"/>
    <n v="-0.48115184742309441"/>
    <n v="-4.9106878790285975E-2"/>
    <n v="-0.41919654925677574"/>
    <n v="0.51276011718668513"/>
    <n v="-3.3037384117037605E-2"/>
    <n v="0.5764541828636216"/>
    <n v="0.66295367045822329"/>
    <n v="0.45833235028279201"/>
    <n v="-0.40823270340837869"/>
    <n v="-1.1837727390129865E-2"/>
    <n v="1.6552785535071075E-2"/>
    <n v="53.47"/>
    <n v="65.709999999999994"/>
    <n v="46.43"/>
    <n v="60.27"/>
    <n v="6.1179999999999998E-2"/>
    <n v="52.31"/>
    <n v="56.239999999999995"/>
    <n v="154"/>
    <n v="114"/>
    <n v="128"/>
    <n v="162"/>
    <n v="213"/>
  </r>
  <r>
    <n v="111001102172"/>
    <s v="COLEGIO JULIO GARAVITO ARMERO (IED)"/>
    <s v="OFICIAL"/>
    <s v="URBANA"/>
    <n v="16"/>
    <s v="PUENTE ARANDA"/>
    <n v="41"/>
    <s v="MUZU"/>
    <n v="16"/>
    <n v="3"/>
    <n v="3"/>
    <n v="1799"/>
    <n v="3"/>
    <x v="14"/>
    <x v="5"/>
    <n v="38.580753588516671"/>
    <n v="0.175160366552119"/>
    <n v="1668"/>
    <n v="286"/>
    <n v="0.17146282973621102"/>
    <n v="-8.5192387219092502E-2"/>
    <x v="3"/>
    <n v="0.86194257788637751"/>
    <n v="0.84437299035369773"/>
    <n v="0.80758807588075876"/>
    <n v="0.83810792804796808"/>
    <n v="0.79935064935064937"/>
    <n v="0.79019607843137252"/>
    <n v="0.82530507385998719"/>
    <n v="0.81148566843124026"/>
    <n v="-0.52162939936885788"/>
    <m/>
    <m/>
    <m/>
    <m/>
    <n v="85.927152317880797"/>
    <n v="-0.48220723155503953"/>
    <n v="91.43532191376255"/>
    <n v="0.5268706047866909"/>
    <n v="94.329268292682926"/>
    <n v="1.0109060998246695"/>
    <n v="94.495412844036693"/>
    <n v="1.0401422121769821"/>
    <n v="0.7764821126200278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605"/>
    <n v="3.56"/>
    <n v="3.4433333333333334"/>
    <n v="3.44"/>
    <n v="3.4815000000000005"/>
    <n v="0.39170710763788125"/>
    <n v="0.15372361642290447"/>
    <n v="0.50700000000000001"/>
    <n v="0.28425385322415664"/>
    <n v="-0.67924427539095389"/>
    <n v="0.35799078790193756"/>
    <m/>
    <m/>
    <m/>
    <m/>
    <n v="0.57840974232177"/>
    <n v="-0.54747276470790862"/>
    <n v="-0.30732061025547058"/>
    <n v="0.60298803284021385"/>
    <n v="-0.50585792848801636"/>
    <n v="-0.51857405098918785"/>
    <n v="-0.27988505099084759"/>
    <n v="0.51562859691141971"/>
    <n v="7.0439311671259053E-2"/>
    <n v="0.55621614386495355"/>
    <n v="8.422875128043999E-4"/>
    <n v="0.41416713692989299"/>
    <n v="-0.93278453575320419"/>
    <n v="-0.45205171928850896"/>
    <n v="1.7226301082928913E-2"/>
    <n v="60.69"/>
    <n v="71.430000000000007"/>
    <n v="46.67"/>
    <n v="65.63"/>
    <n v="0.16228999999999999"/>
    <n v="56.07"/>
    <n v="62.22"/>
    <n v="131"/>
    <n v="103"/>
    <n v="99"/>
    <n v="80"/>
    <n v="50"/>
  </r>
  <r>
    <n v="111001104256"/>
    <s v="COLEGIO DELIA ZAPATA OLIVELLA (IED)"/>
    <s v="OFICIAL"/>
    <s v="URBANA"/>
    <n v="11"/>
    <s v="SUBA"/>
    <n v="71"/>
    <s v="TIBABUYES"/>
    <n v="11"/>
    <n v="1"/>
    <n v="1"/>
    <n v="2201"/>
    <n v="4"/>
    <x v="2"/>
    <x v="0"/>
    <n v="42.913837129054436"/>
    <n v="0.194781849912739"/>
    <n v="2106"/>
    <n v="185"/>
    <n v="8.7844254510921177E-2"/>
    <n v="-0.7296402574527826"/>
    <x v="1"/>
    <n v="0.92556790720154669"/>
    <n v="0.92653905845835494"/>
    <n v="0.92542188350571586"/>
    <n v="0.88457446808510642"/>
    <n v="0.86970338983050843"/>
    <n v="0.88216560509554143"/>
    <n v="0.89145254326166756"/>
    <n v="0.88714620078182482"/>
    <n v="1.0039923503226555"/>
    <n v="99.030762747576901"/>
    <n v="2.0027886650597901"/>
    <n v="95.902688860435333"/>
    <n v="1.3192479872241367"/>
    <n v="96.467391304347828"/>
    <n v="1.4098993569295428"/>
    <n v="87.763915547024951"/>
    <n v="-7.493518056219671E-2"/>
    <n v="86.357039187227869"/>
    <n v="-0.40853638396673764"/>
    <n v="90.219934487599446"/>
    <n v="0.26628074710399874"/>
    <n v="0.10995428323209316"/>
    <n v="4"/>
    <n v="0.23005906138063265"/>
    <m/>
    <m/>
    <s v=" "/>
    <m/>
    <m/>
    <m/>
    <n v="4"/>
    <n v="-0.2179191660846721"/>
    <n v="4"/>
    <n v="6.7474131606072324E-2"/>
    <n v="-4.6683187470225457E-2"/>
    <n v="3.4783333333333335"/>
    <n v="3.2933333333333334"/>
    <n v="3.5066666666666673"/>
    <n v="3.3749999999999996"/>
    <n v="3.4085000000000001"/>
    <n v="0.24715013173003628"/>
    <n v="0.10023347212990541"/>
    <n v="0.46600000000000003"/>
    <n v="-0.30126304450137137"/>
    <n v="-0.76356964485649115"/>
    <n v="-0.24639357650109081"/>
    <n v="0.45386899818102977"/>
    <n v="-0.42934542880557558"/>
    <n v="-0.78994667284147502"/>
    <n v="-0.43544538136819683"/>
    <n v="0.58394732718153985"/>
    <n v="-0.53794449340385442"/>
    <n v="-0.15802033974081753"/>
    <n v="0.61764580391446633"/>
    <n v="-0.48184011865233312"/>
    <n v="-6.2185470528387528E-2"/>
    <n v="-0.18400872405734872"/>
    <n v="0.49011584705528405"/>
    <n v="-0.84990013950981258"/>
    <n v="0.53098330047734787"/>
    <n v="-0.82468002876064062"/>
    <n v="0.35393699695046499"/>
    <n v="-1.6481400812171425"/>
    <n v="-1.2414540771387259"/>
    <n v="1.1177215109786975E-2"/>
    <n v="51.73"/>
    <n v="55.88"/>
    <n v="42.86"/>
    <n v="53.97"/>
    <n v="-0.11748"/>
    <n v="45.95"/>
    <n v="51.322499999999998"/>
    <n v="173"/>
    <n v="127"/>
    <n v="136"/>
    <n v="93"/>
    <n v="100"/>
  </r>
  <r>
    <n v="111001094439"/>
    <s v="COLEGIO FERNANDO GONZALEZ OCHOA (IED)"/>
    <s v="OFICIAL"/>
    <s v="URBANA"/>
    <n v="5"/>
    <s v="USME"/>
    <n v="58"/>
    <s v="COMUNEROS"/>
    <n v="5"/>
    <n v="1"/>
    <n v="1"/>
    <n v="2223"/>
    <n v="4"/>
    <x v="2"/>
    <x v="0"/>
    <n v="37.926238591916523"/>
    <n v="0.232174490699733"/>
    <n v="2074"/>
    <n v="320"/>
    <n v="0.15429122468659595"/>
    <n v="0.46837113459842511"/>
    <x v="7"/>
    <n v="0.92384105960264906"/>
    <n v="0.88940092165898621"/>
    <n v="0.84536082474226804"/>
    <n v="0.81380337636544187"/>
    <n v="0.84083930399181162"/>
    <n v="0.84893617021276591"/>
    <n v="0.87647058823529411"/>
    <n v="0.84994966875118516"/>
    <n v="0.25396011401626561"/>
    <n v="78.727735368956743"/>
    <n v="-1.6407944372216405"/>
    <n v="90.286425902864252"/>
    <n v="0.3492948428377734"/>
    <n v="90.778097982708942"/>
    <n v="0.38859904376629345"/>
    <n v="87.707238172260418"/>
    <n v="-8.4225563762679048E-2"/>
    <n v="76.719101123595507"/>
    <n v="-2.1245556506871437"/>
    <n v="88.838153221714862"/>
    <n v="1.6178375934729466E-2"/>
    <n v="-0.6088805532081577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283333333333339"/>
    <n v="3.1416666666666662"/>
    <n v="3.31"/>
    <n v="3.2749999999999999"/>
    <n v="3.2441666666666666"/>
    <n v="-7.82680834415036E-2"/>
    <n v="-8.1263979116787954E-2"/>
    <n v="0.46500000000000002"/>
    <n v="-0.31554394444589645"/>
    <n v="-0.7657178733947807"/>
    <n v="-0.26179055309230753"/>
    <n v="0.48535689802605786"/>
    <n v="-4.3872197043513236E-2"/>
    <n v="-0.72287078644718539"/>
    <n v="4.5306938154702159E-2"/>
    <n v="0.60694518111600393"/>
    <n v="-0.49931680317720889"/>
    <n v="0.44724418476327926"/>
    <n v="0.65743636913407211"/>
    <n v="-0.41940729659581161"/>
    <n v="1.124168623682344"/>
    <n v="0.56672303722363115"/>
    <n v="0.47466111963461921"/>
    <n v="-1.4074094410431024"/>
    <n v="0.56607590404582897"/>
    <n v="0.32341600373596463"/>
    <n v="0.55759752977314603"/>
    <n v="0.77074341459752049"/>
    <n v="0.20091462021092915"/>
    <n v="1.095766272193955E-2"/>
    <n v="33.24"/>
    <n v="64.709999999999994"/>
    <n v="52.78"/>
    <n v="33.33"/>
    <n v="-0.31140000000000001"/>
    <n v="40.46"/>
    <n v="42.912499999999994"/>
    <n v="205"/>
    <n v="220"/>
    <n v="230"/>
    <n v="212"/>
    <n v="291"/>
  </r>
  <r>
    <n v="111001024660"/>
    <s v="COLEGIO FERNANDO SOTO APARICIO (IED)"/>
    <s v="OFICIAL"/>
    <s v="URBANA"/>
    <n v="8"/>
    <s v="KENNEDY"/>
    <n v="81"/>
    <s v="GRAN BRITALIA"/>
    <n v="8"/>
    <n v="2"/>
    <n v="2"/>
    <n v="2769"/>
    <n v="5"/>
    <x v="10"/>
    <x v="5"/>
    <n v="40.224251572327063"/>
    <n v="0.181808550889141"/>
    <n v="2645"/>
    <n v="263"/>
    <n v="9.9432892249527408E-2"/>
    <n v="-0.52024940413618981"/>
    <x v="1"/>
    <n v="0.89904046725073006"/>
    <n v="0.87146529562982"/>
    <n v="0.8405041286397219"/>
    <n v="0.81789848619768479"/>
    <n v="0.84332191780821919"/>
    <n v="0.83952198036705084"/>
    <n v="0.83746444534741971"/>
    <n v="0.83651939805125741"/>
    <n v="-1.6848357025322766E-2"/>
    <n v="85.041651575516113"/>
    <n v="-0.50769847224914566"/>
    <n v="87.329803328290467"/>
    <n v="-0.1613267902012549"/>
    <n v="82.15203819316929"/>
    <n v="-1.159888099780028"/>
    <n v="81.360027614773898"/>
    <n v="-1.1246410483926677"/>
    <n v="90.919240788983998"/>
    <n v="0.40375622422270263"/>
    <n v="86.877470355731219"/>
    <n v="-0.33870516895075087"/>
    <n v="-0.3552722199700259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083333333333336"/>
    <n v="3.2666666666666671"/>
    <n v="3.3366666666666664"/>
    <n v="3.2716666666666665"/>
    <n v="3.2938333333333336"/>
    <n v="2.0083466377075924E-2"/>
    <n v="-3.2088204207498194E-2"/>
    <n v="0.45700000000000002"/>
    <n v="-0.42979114400209717"/>
    <n v="-0.78307188808793227"/>
    <n v="-0.38617180640478482"/>
    <n v="0.48546124138387808"/>
    <n v="-4.2594831085484182E-2"/>
    <n v="-0.72265582680853369"/>
    <n v="4.6847616190295101E-2"/>
    <n v="0.62265645088724686"/>
    <n v="-0.47376035549404444"/>
    <n v="0.84769295776017428"/>
    <n v="0.62100759917389325"/>
    <n v="-0.47641196012853249"/>
    <n v="4.096088545253819E-2"/>
    <n v="0.24144458410664807"/>
    <n v="0.52285953676422559"/>
    <n v="0.33128611388510304"/>
    <n v="0.59005667081647462"/>
    <n v="1.1079751525570893"/>
    <n v="0.48061991478322402"/>
    <n v="-0.1435224957662436"/>
    <n v="0.32688852066102558"/>
    <n v="8.4824638677915148E-3"/>
    <n v="58.67"/>
    <n v="64.709999999999994"/>
    <n v="41.86"/>
    <n v="59.38"/>
    <n v="-3.7690000000000001E-2"/>
    <n v="49.13"/>
    <n v="57.795000000000002"/>
    <n v="145"/>
    <n v="140"/>
    <n v="142"/>
    <n v="126"/>
    <n v="82"/>
  </r>
  <r>
    <n v="111001012815"/>
    <s v="COLEGIO QUIROGA ALIANZA (IED)"/>
    <s v="OFICIAL"/>
    <s v="URBANA"/>
    <n v="18"/>
    <s v="RAFAEL URIBE"/>
    <n v="39"/>
    <s v="QUIROGA"/>
    <n v="18"/>
    <n v="1"/>
    <n v="1"/>
    <n v="1282"/>
    <n v="2"/>
    <x v="1"/>
    <x v="1"/>
    <n v="39.152373081463871"/>
    <n v="0.20439102564102499"/>
    <n v="1193"/>
    <n v="94"/>
    <n v="7.8792958927074608E-2"/>
    <n v="-0.27770210090049652"/>
    <x v="4"/>
    <n v="0.80821917808219179"/>
    <n v="0.84512905911740221"/>
    <n v="0.78163771712158814"/>
    <n v="0.7782685512367491"/>
    <n v="0.83552631578947367"/>
    <n v="0.80973066898349266"/>
    <n v="0.87129629629629635"/>
    <n v="0.82583087369032793"/>
    <n v="-0.23237215431480379"/>
    <n v="78.271918678526049"/>
    <n v="-1.7225953410976809"/>
    <n v="78.327832783278325"/>
    <n v="-1.7160064235751422"/>
    <n v="85.085756897837442"/>
    <n v="-0.63324838155446739"/>
    <n v="83.08011049723757"/>
    <n v="-0.8426902844226023"/>
    <n v="90.495049504950501"/>
    <n v="0.32822965294050349"/>
    <n v="91.806331471135934"/>
    <n v="0.5534185575477194"/>
    <n v="8.7973423861271605E-2"/>
    <n v="4"/>
    <n v="0.23005906138063265"/>
    <n v="4"/>
    <n v="0.1365178344157767"/>
    <n v="4"/>
    <n v="-0.10476865036838208"/>
    <n v="4"/>
    <n v="-0.23979404319523162"/>
    <n v="4.5"/>
    <n v="1.1339867716628336"/>
    <n v="4"/>
    <n v="6.7474131606072324E-2"/>
    <n v="0.25371660964480414"/>
    <n v="3.4450000000000003"/>
    <n v="3.3966666666666665"/>
    <n v="3.4616666666666664"/>
    <n v="3.3466666666666662"/>
    <n v="3.4009999999999998"/>
    <n v="0.23229838762991475"/>
    <n v="0.24300749863735943"/>
    <n v="0.495"/>
    <n v="0.11288305388985555"/>
    <n v="-0.70319751641344674"/>
    <n v="0.18631096672204403"/>
    <n v="0.45204808084124493"/>
    <n v="-0.45163700414699276"/>
    <n v="-0.79396673126459272"/>
    <n v="-0.46425830528799067"/>
    <n v="0.52633711437669706"/>
    <n v="-0.6418133696774746"/>
    <n v="-1.7855612473035714"/>
    <n v="0.60333200784158225"/>
    <n v="-0.50528764034044238"/>
    <n v="-0.50773738436947713"/>
    <n v="-0.81298389232425594"/>
    <n v="0.49416937229666602"/>
    <n v="-0.70367445952475549"/>
    <n v="0.56607142857142867"/>
    <n v="0.32326958329746686"/>
    <n v="0.49854931089464699"/>
    <n v="6.9425588689591297E-2"/>
    <n v="-9.0412225709154068E-3"/>
    <n v="7.0076865009176693E-4"/>
    <n v="44.22"/>
    <n v="34.29"/>
    <n v="60"/>
    <n v="37.1"/>
    <n v="-0.11271"/>
    <n v="46.53"/>
    <n v="42.314999999999998"/>
    <n v="206"/>
    <n v="231"/>
    <n v="262"/>
    <n v="284"/>
    <n v="264"/>
  </r>
  <r>
    <n v="111001027308"/>
    <s v="COLEGIO PROSPERO PINZON (IED)"/>
    <s v="OFICIAL"/>
    <s v="URBANA"/>
    <n v="8"/>
    <s v="KENNEDY"/>
    <n v="47"/>
    <s v="KENNEDY CENTRAL"/>
    <n v="8"/>
    <n v="1"/>
    <n v="1"/>
    <n v="1350"/>
    <n v="2"/>
    <x v="1"/>
    <x v="1"/>
    <n v="39.259848693259883"/>
    <n v="0.20943312101910799"/>
    <n v="1103"/>
    <n v="140"/>
    <n v="0.12692656391659113"/>
    <n v="-2.111834261733106E-2"/>
    <x v="5"/>
    <n v="0.82468955441928415"/>
    <n v="0.8124076809453471"/>
    <n v="0.81580909768829235"/>
    <n v="0.75779376498800954"/>
    <n v="0.75901639344262295"/>
    <n v="0.77861163227016883"/>
    <n v="0.79162410623084778"/>
    <n v="0.77919339314235192"/>
    <n v="-1.1727720228369733"/>
    <n v="81.242158092848186"/>
    <n v="-1.189555911167604"/>
    <n v="85.018450184501845"/>
    <n v="-0.56050757403240559"/>
    <n v="86.834532374100718"/>
    <n v="-0.31932100242517275"/>
    <n v="100"/>
    <n v="1.9307666345603187"/>
    <n v="91.489361702127653"/>
    <n v="0.50526532968234317"/>
    <n v="93.242217160212604"/>
    <n v="0.81331382782857398"/>
    <n v="0.8311263567056790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716666666666666"/>
    <n v="3.4033333333333329"/>
    <n v="3.4766666666666666"/>
    <n v="3.4316666666666666"/>
    <n v="3.4334999999999996"/>
    <n v="0.29665594539710516"/>
    <n v="0.10619803530251642"/>
    <n v="0.46600000000000003"/>
    <n v="-0.30126304450137137"/>
    <n v="-0.76356964485649115"/>
    <n v="-0.24639357650109081"/>
    <n v="0.52928810979603469"/>
    <n v="0.49393141194727286"/>
    <n v="-0.63622236438707513"/>
    <n v="0.66634129383253438"/>
    <n v="0.55153577736901471"/>
    <n v="-0.59504856955680252"/>
    <n v="-1.0527948213927938"/>
    <n v="0.60806322998960416"/>
    <n v="-0.49747640572982338"/>
    <n v="-0.35930760247112009"/>
    <n v="-0.35093258628988838"/>
    <n v="0.53795524691560692"/>
    <n v="0.87584433180568544"/>
    <n v="0.58933356992300046"/>
    <n v="1.0843180515593716"/>
    <n v="0.450916690652374"/>
    <n v="-0.49630876037428456"/>
    <n v="0.25230990164180622"/>
    <n v="-1.934526196163848E-3"/>
    <n v="57.8"/>
    <n v="68.569999999999993"/>
    <n v="37.21"/>
    <n v="51.61"/>
    <n v="-0.26222000000000001"/>
    <n v="42.49"/>
    <n v="56.664999999999999"/>
    <n v="152"/>
    <n v="160"/>
    <n v="124"/>
    <n v="179"/>
    <n v="281"/>
  </r>
  <r>
    <n v="111001027324"/>
    <s v="COLEGIO FLORENTINO GONZALEZ (IED)"/>
    <s v="OFICIAL"/>
    <s v="URBANA"/>
    <n v="4"/>
    <s v="SAN CRISTOBAL"/>
    <n v="34"/>
    <s v="20 DE JULIO"/>
    <n v="4"/>
    <n v="1"/>
    <n v="1"/>
    <n v="1560"/>
    <n v="3"/>
    <x v="5"/>
    <x v="2"/>
    <n v="38.846652763294962"/>
    <n v="0.19284952606635"/>
    <n v="1560"/>
    <n v="133"/>
    <n v="8.5256410256410259E-2"/>
    <n v="-0.32982054936920152"/>
    <x v="4"/>
    <n v="0.84454604833442193"/>
    <n v="0.85019455252918286"/>
    <n v="0.82963446475195823"/>
    <n v="0.86601307189542487"/>
    <n v="0.86900742741390957"/>
    <n v="0.84753984753984757"/>
    <n v="0.8106169296987088"/>
    <n v="0.84173693353686596"/>
    <n v="8.8358219895757734E-2"/>
    <n v="78.898550724637687"/>
    <n v="-1.6101398982722093"/>
    <n v="82.356289129197492"/>
    <n v="-1.0202744164973661"/>
    <n v="76.675749318801095"/>
    <n v="-2.1429514129497429"/>
    <n v="76.969696969696969"/>
    <n v="-1.8442907188129962"/>
    <n v="77.453729669097029"/>
    <n v="-1.9937562276528467"/>
    <n v="80.63170441001192"/>
    <n v="-1.4691886335623967"/>
    <n v="-1.768955606778386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49999999999998"/>
    <n v="3.3516666666666666"/>
    <n v="3.2833333333333332"/>
    <n v="3.2566666666666664"/>
    <n v="3.2944999999999998"/>
    <n v="2.1403621408196762E-2"/>
    <n v="-3.1428126691937772E-2"/>
    <n v="0.52"/>
    <n v="0.46990555250298288"/>
    <n v="-0.65392646740666394"/>
    <n v="0.53945085601247944"/>
    <n v="0.57645584820864437"/>
    <n v="1.0713564117186416"/>
    <n v="-0.55085652814057762"/>
    <n v="1.2781829852307338"/>
    <m/>
    <m/>
    <m/>
    <n v="0.59186025486341443"/>
    <n v="-0.52448472793769019"/>
    <n v="-0.87252216772107394"/>
    <n v="5.5083982911179052E-2"/>
    <n v="0.50293827558358684"/>
    <n v="-0.38734761572889853"/>
    <n v="0.58886668886668869"/>
    <n v="1.0690434855855662"/>
    <n v="0.74028678690506999"/>
    <n v="2.9405503124504295"/>
    <n v="1.7135186787551049"/>
    <n v="-4.7134039980119558E-3"/>
    <n v="48.27"/>
    <n v="41.18"/>
    <n v="70"/>
    <n v="44.12"/>
    <n v="0.19513"/>
    <n v="56.65"/>
    <n v="48.592500000000001"/>
    <n v="183"/>
    <n v="121"/>
    <n v="139"/>
    <n v="188"/>
    <n v="217"/>
  </r>
  <r>
    <n v="111769003122"/>
    <s v="COLEGIO VILLA ELISA (IED)"/>
    <s v="OFICIAL"/>
    <s v="URBANA"/>
    <n v="11"/>
    <s v="SUBA"/>
    <n v="28"/>
    <s v="EL RINCON"/>
    <n v="11"/>
    <n v="3"/>
    <n v="3"/>
    <n v="2019"/>
    <n v="4"/>
    <x v="16"/>
    <x v="4"/>
    <n v="36.336894841269753"/>
    <n v="0.21848837209302199"/>
    <n v="1994"/>
    <n v="233"/>
    <n v="0.1168505516549649"/>
    <n v="0.33193642945864699"/>
    <x v="8"/>
    <n v="0.66852109411219285"/>
    <n v="0.80654911838790933"/>
    <n v="0.83051771117166218"/>
    <n v="0.79679734953064607"/>
    <n v="0.78539325842696628"/>
    <n v="0.79791894852135814"/>
    <n v="0.79429186860527734"/>
    <n v="0.79741732294407908"/>
    <n v="-0.80530403382603566"/>
    <n v="98.812580231065468"/>
    <n v="1.9636336112075046"/>
    <n v="100"/>
    <n v="2.0268715179194983"/>
    <n v="97.931382441977803"/>
    <n v="1.6727043351230397"/>
    <n v="90.468583599574018"/>
    <n v="0.36840579531530976"/>
    <n v="91.829393627954786"/>
    <n v="0.56580746350463662"/>
    <n v="89.199561403508781"/>
    <n v="8.159324691198841E-2"/>
    <n v="0.4433311303915522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56666666666666"/>
    <n v="3.44"/>
    <n v="3.4116666666666671"/>
    <n v="3.3533333333333335"/>
    <n v="3.3885000000000001"/>
    <n v="0.2075454807963803"/>
    <n v="6.1642803002153995E-2"/>
    <n v="0.45800000000000002"/>
    <n v="-0.41551024405757209"/>
    <n v="-0.78088609486795202"/>
    <n v="-0.37050559285188583"/>
    <n v="0.46502801036033703"/>
    <n v="-0.29273738224800289"/>
    <n v="-0.76565763787491792"/>
    <n v="-0.26135882766237473"/>
    <n v="0.57654163797827185"/>
    <n v="-0.55070771642014704"/>
    <n v="-0.35800967549372975"/>
    <n v="0.64190965780535092"/>
    <n v="-0.44330770512351403"/>
    <n v="0.67001091342412167"/>
    <n v="7.1279137903866197E-2"/>
    <n v="0.50560843365956332"/>
    <n v="-0.29102511689720562"/>
    <n v="0.57109546011732781"/>
    <n v="0.48763671763472266"/>
    <n v="0.48000328185961599"/>
    <n v="-0.15084626724625858"/>
    <n v="1.2662858287846385E-2"/>
    <n v="-3.9324619042693555E-3"/>
    <n v="46.82"/>
    <n v="79.41"/>
    <n v="35.71"/>
    <n v="53.42"/>
    <n v="-0.25647999999999999"/>
    <n v="43.06"/>
    <n v="54.027499999999996"/>
    <n v="160"/>
    <n v="157"/>
    <n v="141"/>
    <n v="174"/>
    <n v="210"/>
  </r>
  <r>
    <n v="111001086720"/>
    <s v="COLEGIO TÉCNICO  JAIME PARDO LEAL (IED)"/>
    <s v="OFICIAL"/>
    <s v="URBANA"/>
    <n v="15"/>
    <s v="ANTONIO NARIÑO"/>
    <n v="35"/>
    <s v="CIUDAD JARDIN"/>
    <n v="15"/>
    <n v="1"/>
    <n v="1"/>
    <n v="1498"/>
    <n v="2"/>
    <x v="1"/>
    <x v="1"/>
    <n v="35.724525065962993"/>
    <n v="0.20478536242083001"/>
    <n v="1451"/>
    <n v="203"/>
    <n v="0.13990351481736732"/>
    <n v="0.36619371020741115"/>
    <x v="8"/>
    <n v="0.88326530612244902"/>
    <n v="0.84959349593495936"/>
    <n v="0.86855241264559069"/>
    <n v="0.8443357783211084"/>
    <n v="0.8118657298985168"/>
    <n v="0.82457496136012365"/>
    <n v="0.81503316138540904"/>
    <n v="0.82653244274808235"/>
    <n v="-0.21822569009933671"/>
    <n v="83.614988978692139"/>
    <n v="-0.76372746898480659"/>
    <n v="84.872727272727275"/>
    <n v="-0.58567455740777252"/>
    <n v="86.545729402872269"/>
    <n v="-0.37116479888338139"/>
    <n v="86.213070725156669"/>
    <n v="-0.32914495544147027"/>
    <n v="83.739255014326659"/>
    <n v="-0.87462861730084596"/>
    <n v="87.342709104367131"/>
    <n v="-0.25449696822718992"/>
    <n v="-0.46713284345776196"/>
    <n v="4"/>
    <n v="0.23005906138063265"/>
    <n v="4"/>
    <n v="0.1365178344157767"/>
    <n v="4"/>
    <n v="-0.10476865036838208"/>
    <n v="4.5"/>
    <n v="1.2122921072647792"/>
    <n v="4"/>
    <n v="-0.2179191660846721"/>
    <n v="4"/>
    <n v="6.7474131606072324E-2"/>
    <n v="0.20615735529992987"/>
    <n v="3.39"/>
    <n v="3.3883333333333336"/>
    <n v="3.4599999999999995"/>
    <n v="3.2433333333333327"/>
    <n v="3.3520000000000003"/>
    <n v="0.13526699284245869"/>
    <n v="0.17071217407119427"/>
    <n v="0.45400000000000001"/>
    <n v="-0.47263384383567247"/>
    <n v="-0.78965808094078904"/>
    <n v="-0.43337695956852434"/>
    <n v="0.48141297616981404"/>
    <n v="-9.2153483227272029E-2"/>
    <n v="-0.73102979892828301"/>
    <n v="-1.3171069161469493E-2"/>
    <n v="0.61204383275791674"/>
    <n v="-0.49095137688109619"/>
    <n v="0.57832361870515236"/>
    <n v="0.63248220222354645"/>
    <n v="-0.4581031975533662"/>
    <n v="0.38886563691990955"/>
    <n v="0.28307143059036322"/>
    <n v="0.49135600007399793"/>
    <n v="-0.80516322345569324"/>
    <n v="0.57037353435887383"/>
    <n v="0.4640180625691136"/>
    <n v="0.43756391466893002"/>
    <n v="-0.65490016245896976"/>
    <n v="-0.34927730714988947"/>
    <n v="-8.5894642289809781E-3"/>
    <n v="54.91"/>
    <n v="88.24"/>
    <n v="40"/>
    <n v="46.77"/>
    <n v="-0.29930000000000001"/>
    <n v="40.75"/>
    <n v="59.702500000000001"/>
    <n v="142"/>
    <n v="155"/>
    <n v="135"/>
    <n v="137"/>
    <n v="196"/>
  </r>
  <r>
    <n v="111001016039"/>
    <s v="COLEGO ORLANDO FALS BORDA (ANTES BARRANQUILLITA) (IED)"/>
    <s v="OFICIAL"/>
    <s v="URBANA"/>
    <n v="5"/>
    <s v="USME"/>
    <n v="57"/>
    <s v="GRAN YOMASA"/>
    <n v="5"/>
    <n v="1"/>
    <n v="1"/>
    <n v="1910"/>
    <n v="3"/>
    <x v="5"/>
    <x v="2"/>
    <n v="37.564801762114435"/>
    <n v="0.204958506224066"/>
    <n v="1800"/>
    <n v="224"/>
    <n v="0.12444444444444444"/>
    <n v="0.10296963775864666"/>
    <x v="5"/>
    <n v="0.88704908338261379"/>
    <n v="0.87610619469026552"/>
    <n v="0.88376168224299068"/>
    <n v="0.85079928952042627"/>
    <n v="0.86838868388683887"/>
    <n v="0.86194257788637751"/>
    <n v="0.82887700534759357"/>
    <n v="0.85382254450560324"/>
    <n v="0.33205292279290782"/>
    <n v="91.987179487179489"/>
    <n v="0.73874658559525785"/>
    <n v="89.671361502347409"/>
    <n v="0.2430705342916088"/>
    <n v="89.89473684210526"/>
    <n v="0.23002451464096083"/>
    <n v="88.943623426382047"/>
    <n v="0.11843895346198971"/>
    <n v="88.36038052602126"/>
    <n v="-5.1844702354988698E-2"/>
    <n v="90.97909790979098"/>
    <n v="0.40368930566737626"/>
    <n v="0.19261255371694794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1950000000000003"/>
    <n v="3.3716666666666666"/>
    <n v="3.2550000000000003"/>
    <n v="3.145"/>
    <n v="3.2283333333333335"/>
    <n v="-0.10962176543064751"/>
    <n v="-0.17367325807608944"/>
    <n v="0.51400000000000001"/>
    <n v="0.38422015283583233"/>
    <n v="-0.66553201352697189"/>
    <n v="0.45627054313713561"/>
    <n v="0.55651975265324993"/>
    <n v="0.82729976709397279"/>
    <n v="-0.58605261446114021"/>
    <n v="1.025922433096172"/>
    <n v="0.6380872803143568"/>
    <n v="-0.44928020199346508"/>
    <n v="1.2312770753032591"/>
    <n v="0.63138585848058038"/>
    <n v="-0.45983810019398602"/>
    <n v="0.35589886106452695"/>
    <n v="0.7625542079497365"/>
    <n v="0.49424011438658472"/>
    <n v="-0.70112253013343917"/>
    <n v="0.57000040505939109"/>
    <n v="0.45181069620746983"/>
    <n v="0.38071562643657902"/>
    <n v="-1.3300893327154995"/>
    <n v="-0.6697259635221966"/>
    <n v="-9.649913920870265E-3"/>
    <n v="56.94"/>
    <n v="68.569999999999993"/>
    <n v="80.56"/>
    <n v="58.82"/>
    <n v="0.65205000000000002"/>
    <n v="69.08"/>
    <n v="62.882499999999993"/>
    <n v="127"/>
    <n v="142"/>
    <n v="152"/>
    <n v="206"/>
    <n v="114"/>
  </r>
  <r>
    <n v="111848002689"/>
    <s v="COLEGIO DIVINO MAESTRO (IED)"/>
    <s v="OFICIAL"/>
    <s v="URBANA"/>
    <n v="1"/>
    <s v="USAQUEN"/>
    <n v="11"/>
    <s v="SAN CRISTOBAL NORTE"/>
    <n v="1"/>
    <n v="3"/>
    <n v="3"/>
    <n v="2614"/>
    <n v="5"/>
    <x v="12"/>
    <x v="4"/>
    <n v="36.012944827586118"/>
    <n v="0.210163487738419"/>
    <n v="2488"/>
    <n v="213"/>
    <n v="8.5610932475884249E-2"/>
    <n v="0.14250664864099716"/>
    <x v="5"/>
    <n v="0.82169890664423884"/>
    <n v="0.86712683347713548"/>
    <n v="0.84646794610044918"/>
    <n v="0.81328158689090124"/>
    <n v="0.84807448159119758"/>
    <n v="0.81739506707053222"/>
    <n v="0.83163698049194235"/>
    <n v="0.83009378987713545"/>
    <n v="-0.14641455595202521"/>
    <n v="91.404358353510901"/>
    <n v="0.63415345302018378"/>
    <n v="88.419782870928827"/>
    <n v="2.6917437799799753E-2"/>
    <n v="86.929824561403507"/>
    <n v="-0.30221484613609706"/>
    <n v="84.197730956239866"/>
    <n v="-0.65949333184730818"/>
    <n v="83.107322743122822"/>
    <n v="-0.9871431349796902"/>
    <n v="84.220679012345684"/>
    <n v="-0.81958432912472579"/>
    <n v="-0.7860968231268687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299999999999997"/>
    <n v="3.3716666666666666"/>
    <n v="3.4433333333333334"/>
    <n v="3.3050000000000002"/>
    <n v="3.3723333333333332"/>
    <n v="0.17553172129167466"/>
    <n v="4.5635923249801175E-2"/>
    <n v="0.51600000000000001"/>
    <n v="0.41278195272488249"/>
    <n v="-0.6616485135005743"/>
    <n v="0.48410471344661399"/>
    <n v="0.57944918931476153"/>
    <n v="1.1080007378127934"/>
    <n v="-0.54567730026258021"/>
    <n v="1.3153040126152769"/>
    <m/>
    <m/>
    <m/>
    <n v="0.64633358767245508"/>
    <n v="-0.43643951889691152"/>
    <n v="0.80052080519795543"/>
    <n v="0.89167254907288362"/>
    <n v="0.50887921877750086"/>
    <n v="-0.17303577441753107"/>
    <n v="0.59081336238198978"/>
    <n v="1.1327312121209312"/>
    <n v="0.401738107065989"/>
    <n v="-1.0804045718500397"/>
    <n v="-0.23499007717224674"/>
    <n v="-1.1660651772381556E-2"/>
    <n v="61.27"/>
    <n v="57.14"/>
    <n v="66.67"/>
    <n v="69.86"/>
    <n v="0.60062000000000004"/>
    <n v="67.34"/>
    <n v="61.754999999999995"/>
    <n v="133"/>
    <n v="91"/>
    <n v="84"/>
    <n v="97"/>
    <n v="159"/>
  </r>
  <r>
    <n v="111001033979"/>
    <s v="COLEGIO GARCES NAVAS  (IED)"/>
    <s v="OFICIAL"/>
    <s v="URBANA"/>
    <n v="10"/>
    <s v="ENGATIVA"/>
    <n v="73"/>
    <s v="GARCES NAVAS"/>
    <n v="10"/>
    <n v="2"/>
    <n v="2"/>
    <n v="1877"/>
    <n v="3"/>
    <x v="4"/>
    <x v="3"/>
    <n v="41.951871275327655"/>
    <n v="0.19369054127938701"/>
    <n v="1819"/>
    <n v="179"/>
    <n v="9.8405717427157785E-2"/>
    <n v="-0.59066528482944736"/>
    <x v="1"/>
    <n v="0.81818181818181823"/>
    <n v="0.80952380952380953"/>
    <n v="0.82193548387096771"/>
    <n v="0.81842105263157894"/>
    <n v="0.8490330630068621"/>
    <n v="0.83499377334993774"/>
    <n v="0.76950354609929073"/>
    <n v="0.81436282605047761"/>
    <n v="-0.46361428759486262"/>
    <n v="84.705228031145722"/>
    <n v="-0.56807307149577724"/>
    <n v="80.153452685421996"/>
    <n v="-1.4007138922396083"/>
    <n v="87.782529016493584"/>
    <n v="-0.14914358090410385"/>
    <n v="91.605218377765169"/>
    <n v="0.55471951736510139"/>
    <n v="90.545454545454547"/>
    <n v="0.33720418878766228"/>
    <n v="89.043097151205259"/>
    <n v="5.32732215429325E-2"/>
    <n v="0.21850009063608161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4883333333333333"/>
    <n v="3.7316666666666669"/>
    <n v="3.7149999999999999"/>
    <n v="3.3016666666666672"/>
    <n v="3.5303333333333331"/>
    <n v="0.48840846366755647"/>
    <n v="-9.4346036523451637E-4"/>
    <n v="0.439"/>
    <n v="-0.68684734300354888"/>
    <n v="-0.82325586590696564"/>
    <n v="-0.67418202263357352"/>
    <n v="0.47767241751246481"/>
    <n v="-0.13794520771002261"/>
    <n v="-0.73883010044067943"/>
    <n v="-6.907809099371176E-2"/>
    <n v="0.55268878696639256"/>
    <n v="-0.59296020808819305"/>
    <n v="-1.0200718937759967"/>
    <n v="0.63588319596585841"/>
    <n v="-0.45274038665023397"/>
    <n v="0.49077025154151149"/>
    <n v="-0.19094728797829411"/>
    <n v="0.51937898263410376"/>
    <n v="0.20572962562000285"/>
    <n v="0.55847737173918766"/>
    <n v="7.4821031948587413E-2"/>
    <n v="0.53501517771642904"/>
    <n v="0.50253200451431101"/>
    <n v="0.31485823696573229"/>
    <n v="-1.5622136179035108E-2"/>
    <n v="53.76"/>
    <n v="37.14"/>
    <n v="26.47"/>
    <n v="52.44"/>
    <n v="-0.44146999999999997"/>
    <n v="36.99"/>
    <n v="45.412499999999994"/>
    <n v="197"/>
    <n v="144"/>
    <n v="148"/>
    <n v="258"/>
    <n v="299"/>
  </r>
  <r>
    <n v="111001014346"/>
    <s v="COLEGIO RODRIGO ARENAS BETANCOURT  (IED)"/>
    <s v="OFICIAL"/>
    <s v="URBANA"/>
    <n v="9"/>
    <s v="FONTIBON"/>
    <n v="75"/>
    <s v="FONTIBON"/>
    <n v="9"/>
    <n v="1"/>
    <n v="1"/>
    <n v="2094"/>
    <n v="4"/>
    <x v="2"/>
    <x v="0"/>
    <n v="43.216839024390062"/>
    <n v="0.17712914066250501"/>
    <n v="1943"/>
    <n v="122"/>
    <n v="6.2789500772002058E-2"/>
    <n v="-1.0493709099892066"/>
    <x v="2"/>
    <n v="0.86033519553072624"/>
    <n v="0.86386840612592175"/>
    <n v="0.82168409466153003"/>
    <n v="0.82591324200913241"/>
    <n v="0.84435096153846156"/>
    <n v="0.81378903948143788"/>
    <n v="0.82072829131652658"/>
    <n v="0.82459133534053264"/>
    <n v="-0.25736625106873456"/>
    <n v="86.840674279499723"/>
    <n v="-0.18484569750689855"/>
    <n v="90.18338727076592"/>
    <n v="0.33149962100573327"/>
    <n v="84.891359272359779"/>
    <n v="-0.66814522103071672"/>
    <n v="90.326028861571345"/>
    <n v="0.34503865545409723"/>
    <n v="100"/>
    <n v="2.0205706984048906"/>
    <n v="89.773844641101277"/>
    <n v="0.18553849714137247"/>
    <n v="0.68257981736576401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733333333333337"/>
    <n v="3.47"/>
    <n v="3.3166666666666664"/>
    <n v="3.2166666666666668"/>
    <n v="3.3330000000000002"/>
    <n v="9.7642574455485298E-2"/>
    <n v="6.6913498317064946E-3"/>
    <n v="0.379"/>
    <n v="-1.5437013396750536"/>
    <n v="-0.97021907389971074"/>
    <n v="-1.7275099311418887"/>
    <n v="0.42982443897131134"/>
    <n v="-0.7236976717459036"/>
    <n v="-0.84437843512616462"/>
    <n v="-0.825573598537927"/>
    <n v="0.56726773625783988"/>
    <n v="-0.56692388871916244"/>
    <n v="-0.61210392131196878"/>
    <n v="0.5925665907302472"/>
    <n v="-0.5232920228699296"/>
    <n v="-0.84985827886077747"/>
    <n v="-0.86144020075967587"/>
    <n v="0.54873328449844072"/>
    <n v="1.2646480965793463"/>
    <n v="0.54923433048433046"/>
    <n v="-0.22757599516840926"/>
    <n v="0.50714027800151795"/>
    <n v="0.1714608149550042"/>
    <n v="0.27038722824284861"/>
    <n v="-1.7384250861621479E-2"/>
    <n v="50.29"/>
    <n v="5.71"/>
    <n v="50"/>
    <n v="52.38"/>
    <n v="-1.704E-2"/>
    <n v="50"/>
    <n v="39.072499999999998"/>
    <n v="218"/>
    <n v="226"/>
    <n v="219"/>
    <n v="165"/>
    <n v="274"/>
  </r>
  <r>
    <n v="111001075736"/>
    <s v="COLEGIO ISLA DEL SOL (IED)"/>
    <s v="OFICIAL"/>
    <s v="URBANA"/>
    <n v="6"/>
    <s v="TUNJUELITO"/>
    <n v="42"/>
    <s v="VENECIA"/>
    <n v="6"/>
    <n v="1"/>
    <n v="1"/>
    <n v="1069"/>
    <n v="2"/>
    <x v="1"/>
    <x v="1"/>
    <n v="38.358749999999972"/>
    <n v="0.22258920402561699"/>
    <n v="1069"/>
    <n v="228"/>
    <n v="0.21328344246959777"/>
    <n v="0.59556001341789599"/>
    <x v="7"/>
    <n v="0.85039370078740162"/>
    <n v="0.87214137214137211"/>
    <n v="0.82210526315789478"/>
    <n v="0.83958333333333335"/>
    <n v="0.84896347482724577"/>
    <n v="0.80098522167487685"/>
    <n v="0.83585095669687814"/>
    <n v="0.82894231370902127"/>
    <n v="-0.16963296364424724"/>
    <n v="83.018867924528308"/>
    <n v="-0.8707074064769238"/>
    <n v="85.804132973944292"/>
    <n v="-0.42481672446443364"/>
    <n v="83.502304147465438"/>
    <n v="-0.91749823446384127"/>
    <n v="88.172043010752688"/>
    <n v="-8.0361657714771439E-3"/>
    <n v="84.770114942528735"/>
    <n v="-0.69108567622719441"/>
    <n v="89.237668161434982"/>
    <n v="8.8490569049884754E-2"/>
    <n v="-0.26528653184888396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33333333333333"/>
    <n v="3.3800000000000003"/>
    <n v="3.4949999999999997"/>
    <n v="3.2033333333333331"/>
    <n v="3.3421666666666665"/>
    <n v="0.11579470613341025"/>
    <n v="1.5767415670668972E-2"/>
    <n v="0.47399999999999998"/>
    <n v="-0.1870158449451714"/>
    <n v="-0.74654795728706058"/>
    <n v="-0.12439420800829513"/>
    <n v="0.41105366665581067"/>
    <n v="-0.9534884898930972"/>
    <n v="-0.88903149720528873"/>
    <n v="-1.1456150370088241"/>
    <n v="0.58520803831912926"/>
    <n v="-0.53578787391012117"/>
    <n v="-0.12422786432352473"/>
    <n v="0.62122344352930814"/>
    <n v="-0.47606444931908215"/>
    <n v="4.7564317077023383E-2"/>
    <n v="-0.25980506066884246"/>
    <n v="0.5255081460351787"/>
    <n v="0.42683126744822858"/>
    <n v="0.5833802828401593"/>
    <n v="0.88954922322820384"/>
    <n v="0.50032460697207803"/>
    <n v="9.051084424875884E-2"/>
    <n v="0.39748644258248628"/>
    <n v="-2.9271056362101443E-2"/>
    <n v="44.8"/>
    <n v="93.94"/>
    <n v="58.33"/>
    <n v="38.71"/>
    <n v="-0.11366999999999999"/>
    <n v="46.24"/>
    <n v="57.445"/>
    <n v="148"/>
    <n v="143"/>
    <n v="164"/>
    <n v="194"/>
    <n v="160"/>
  </r>
  <r>
    <n v="111001034002"/>
    <s v="COLEGIO GUILLERMO LEON VALENCIA  (IED)"/>
    <s v="OFICIAL"/>
    <s v="URBANA"/>
    <n v="10"/>
    <s v="ENGATIVA"/>
    <n v="30"/>
    <s v="BOYACA REAL"/>
    <n v="10"/>
    <n v="1"/>
    <n v="1"/>
    <n v="494"/>
    <n v="1"/>
    <x v="13"/>
    <x v="1"/>
    <n v="41.481256281407028"/>
    <n v="0.18119705340699799"/>
    <n v="466"/>
    <n v="52"/>
    <n v="0.11158798283261803"/>
    <n v="-0.60424707928929333"/>
    <x v="1"/>
    <n v="0.80159999999999998"/>
    <n v="0.82065217391304346"/>
    <n v="0.75587703435804698"/>
    <n v="0.74455445544554455"/>
    <n v="0.79625779625779625"/>
    <n v="0.79418886198547212"/>
    <n v="0.80429594272076377"/>
    <n v="0.78635842931679278"/>
    <n v="-1.0282959705881947"/>
    <n v="91.068814055636892"/>
    <n v="0.57393664342813"/>
    <n v="88.983050847457619"/>
    <n v="0.12419627767850236"/>
    <n v="93.333333333333329"/>
    <n v="0.84729619932914613"/>
    <n v="95.860927152317871"/>
    <n v="1.2523023794773211"/>
    <n v="96.05263157894737"/>
    <n v="1.3177481425171309"/>
    <n v="93.968871595330739"/>
    <n v="0.94483826062464837"/>
    <n v="1.1084498428333776"/>
    <n v="4"/>
    <n v="0.23005906138063265"/>
    <n v="4"/>
    <n v="0.1365178344157767"/>
    <n v="4.5"/>
    <n v="1.3847682483473183"/>
    <n v="4.5"/>
    <n v="1.2122921072647792"/>
    <n v="4"/>
    <n v="-0.2179191660846721"/>
    <n v="4"/>
    <n v="6.7474131606072324E-2"/>
    <n v="0.42958789010728493"/>
    <n v="3.3200000000000003"/>
    <n v="3.4783333333333335"/>
    <n v="3.5516666666666663"/>
    <n v="3.4283333333333332"/>
    <n v="3.4645000000000001"/>
    <n v="0.35804315434427303"/>
    <n v="0.39381552222577898"/>
    <n v="0.42599999999999999"/>
    <n v="-0.87249904228237507"/>
    <n v="-0.85331593271276662"/>
    <n v="-0.88963123424671164"/>
    <n v="0.38050658362959472"/>
    <n v="-1.3274442911047419"/>
    <n v="-0.96625179925559102"/>
    <n v="-1.699075323865386"/>
    <m/>
    <m/>
    <m/>
    <n v="0.58971516556551795"/>
    <n v="-0.52811562888137364"/>
    <n v="-0.94151687368379322"/>
    <n v="-1.1584072808508548"/>
    <n v="0.49981035554074449"/>
    <n v="-0.50018328541565626"/>
    <n v="0.51938096758499064"/>
    <n v="-1.2042640723163112"/>
    <n v="0.43609117868234099"/>
    <n v="-0.6723919009037187"/>
    <n v="-0.79751182922988395"/>
    <n v="-3.7562893616554988E-2"/>
    <n v="43.93"/>
    <n v="31.43"/>
    <n v="23.53"/>
    <n v="35.479999999999997"/>
    <n v="-0.80139000000000005"/>
    <n v="26.59"/>
    <n v="36.47"/>
    <n v="228"/>
    <n v="261"/>
    <n v="256"/>
    <n v="245"/>
    <n v="116"/>
  </r>
  <r>
    <n v="111001014591"/>
    <s v="COLEGIO MANUEL DEL SOCORRO RODRIGUEZ (IED)"/>
    <s v="OFICIAL"/>
    <s v="URBANA"/>
    <n v="18"/>
    <s v="RAFAEL URIBE"/>
    <n v="39"/>
    <s v="QUIROGA"/>
    <n v="18"/>
    <n v="2"/>
    <n v="2"/>
    <n v="2066"/>
    <n v="4"/>
    <x v="8"/>
    <x v="3"/>
    <n v="35.804417077175628"/>
    <n v="0.20905285412262101"/>
    <n v="1956"/>
    <n v="147"/>
    <n v="7.5153374233128831E-2"/>
    <n v="0.10621660643303876"/>
    <x v="5"/>
    <n v="0.91304347826086951"/>
    <n v="0.88371019843101062"/>
    <n v="0.89238329238329239"/>
    <n v="0.82262703739213805"/>
    <n v="0.84518626028059995"/>
    <n v="0.82030036250647331"/>
    <n v="0.84403669724770647"/>
    <n v="0.83995573670420021"/>
    <n v="5.2442101624148522E-2"/>
    <n v="95.673076923076934"/>
    <n v="1.4002180678393561"/>
    <n v="96.734187680859861"/>
    <n v="1.4628514654653202"/>
    <m/>
    <m/>
    <n v="95.915678524374187"/>
    <n v="1.2612770581611628"/>
    <n v="93.2088285229202"/>
    <n v="0.81141361300659332"/>
    <n v="92.694063926940643"/>
    <n v="0.7140981076634475"/>
    <n v="0.8527285493659342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083333333333331"/>
    <n v="3.0350000000000001"/>
    <n v="3.3149999999999999"/>
    <n v="3.3050000000000002"/>
    <n v="3.2543333333333333"/>
    <n v="-5.8135719216895185E-2"/>
    <n v="-7.1197797004483754E-2"/>
    <n v="0.44600000000000001"/>
    <n v="-0.58688104339187319"/>
    <n v="-0.80743632696207301"/>
    <n v="-0.56079880177184471"/>
    <n v="0.53937784295559688"/>
    <n v="0.61744940037378271"/>
    <n v="-0.61733894632524744"/>
    <n v="0.80168422438107689"/>
    <n v="0.56488187595235095"/>
    <n v="-0.5711386388045725"/>
    <n v="-0.6781456310642543"/>
    <n v="0.60622745231061292"/>
    <n v="-0.50050002948705452"/>
    <n v="-0.41676277277395452"/>
    <n v="-0.26589183372982717"/>
    <n v="0.49429097841038938"/>
    <n v="-0.6992876762655803"/>
    <n v="0.53188919027526604"/>
    <n v="-0.79504277255537192"/>
    <n v="0.435714648368691"/>
    <n v="-0.67686396502305812"/>
    <n v="-0.71680234953125666"/>
    <n v="-4.528934003611701E-2"/>
    <n v="45.95"/>
    <n v="62.86"/>
    <n v="64"/>
    <n v="46.34"/>
    <n v="0.12687000000000001"/>
    <n v="55.49"/>
    <n v="52.5625"/>
    <n v="166"/>
    <n v="163"/>
    <n v="155"/>
    <n v="86"/>
    <n v="152"/>
  </r>
  <r>
    <n v="111001075329"/>
    <s v="COLEGIO MARIA MERCEDES CARRANZA (IED)"/>
    <s v="OFICIAL"/>
    <s v="URBANA"/>
    <n v="19"/>
    <s v="CIUDAD BOLIVAR"/>
    <n v="69"/>
    <s v="ISMAEL PERDOMO"/>
    <n v="19"/>
    <n v="1"/>
    <n v="1"/>
    <n v="3048"/>
    <n v="6"/>
    <x v="6"/>
    <x v="3"/>
    <n v="40.00303092783497"/>
    <n v="0.19022794846382499"/>
    <n v="3000"/>
    <n v="300"/>
    <n v="0.1"/>
    <n v="-0.41124596405684111"/>
    <x v="4"/>
    <n v="0.89857045609258002"/>
    <n v="0.88981578032672926"/>
    <n v="0.87160751565762007"/>
    <n v="0.8595305832147937"/>
    <n v="0.8742921857304643"/>
    <n v="0.84716636197440587"/>
    <n v="0.84676544994578962"/>
    <n v="0.85677000167141226"/>
    <n v="0.39148555720269734"/>
    <n v="90.459363957597176"/>
    <n v="0.46456467453448491"/>
    <n v="86.40522875816994"/>
    <n v="-0.32100485696612019"/>
    <n v="87.300485773768216"/>
    <n v="-0.23567645711935742"/>
    <n v="87.261753494282075"/>
    <n v="-0.15724805969790326"/>
    <n v="85.018109976950939"/>
    <n v="-0.64693056189570597"/>
    <n v="91.358463726884779"/>
    <n v="0.47235450814063906"/>
    <n v="-6.0154622963972559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4"/>
    <n v="3.2666666666666671"/>
    <n v="3.39"/>
    <n v="3.2750000000000004"/>
    <n v="3.3143333333333338"/>
    <n v="6.0678233584073635E-2"/>
    <n v="-1.1790820603999337E-2"/>
    <n v="0.48399999999999999"/>
    <n v="-4.4206845499920475E-2"/>
    <n v="-0.72567037226550535"/>
    <n v="2.5241495143645421E-2"/>
    <m/>
    <m/>
    <m/>
    <m/>
    <n v="0.59604200595872237"/>
    <n v="-0.51744413460385741"/>
    <n v="0.1632036280511884"/>
    <n v="0.61526634197611541"/>
    <n v="-0.4857000285422024"/>
    <n v="-0.13553182506263031"/>
    <n v="-1.3756525087229549E-2"/>
    <n v="0.52022759905587534"/>
    <n v="0.23634236537877398"/>
    <n v="0.56221178286129325"/>
    <n v="0.19699670878698178"/>
    <n v="0.36185124445570299"/>
    <n v="-1.5541422780743992"/>
    <n v="-0.67070365332535031"/>
    <n v="-5.003656582373156E-2"/>
    <n v="59.83"/>
    <n v="74.290000000000006"/>
    <n v="83.33"/>
    <n v="58.54"/>
    <n v="0.69708999999999999"/>
    <n v="70.81"/>
    <n v="66.19"/>
    <n v="112"/>
    <n v="122"/>
    <n v="132"/>
    <n v="156"/>
    <n v="130"/>
  </r>
  <r>
    <n v="111001013676"/>
    <s v="COLEGIO NUEVO CHILE (IED)"/>
    <s v="OFICIAL"/>
    <s v="URBANA"/>
    <n v="7"/>
    <s v="BOSA"/>
    <n v="49"/>
    <s v="APOGEO"/>
    <n v="7"/>
    <n v="3"/>
    <n v="3"/>
    <n v="3884"/>
    <n v="6"/>
    <x v="7"/>
    <x v="4"/>
    <n v="38.018974600188031"/>
    <n v="0.19893270821842299"/>
    <n v="3047"/>
    <n v="337"/>
    <n v="0.11060059074499508"/>
    <n v="-6.7297762521505253E-2"/>
    <x v="3"/>
    <n v="0.90063091482649837"/>
    <n v="0.90516545601291365"/>
    <n v="0.83518776077885948"/>
    <n v="0.83139136394790958"/>
    <n v="0.86751988931165691"/>
    <n v="0.82297615048706751"/>
    <n v="0.86965888689407544"/>
    <n v="0.84837316222239323"/>
    <n v="0.22217137854040347"/>
    <n v="91.347939101373925"/>
    <n v="0.62402844900496424"/>
    <n v="90.487637362637358"/>
    <n v="0.38404494082426427"/>
    <n v="88.4028484231943"/>
    <n v="-3.7788379386354737E-2"/>
    <n v="80.044771346338337"/>
    <n v="-1.3402338628334893"/>
    <n v="89.030915576694412"/>
    <n v="6.7542977703707721E-2"/>
    <n v="82.579829276003792"/>
    <n v="-1.116578086330474"/>
    <n v="-0.69819395172641063"/>
    <n v="4"/>
    <n v="0.23005906138063265"/>
    <m/>
    <m/>
    <s v=" "/>
    <m/>
    <m/>
    <m/>
    <m/>
    <m/>
    <m/>
    <m/>
    <m/>
    <n v="3.5"/>
    <n v="3.31"/>
    <n v="3.4033333333333329"/>
    <n v="3.3249999999999997"/>
    <n v="3.363"/>
    <n v="0.15704955085596883"/>
    <n v="0.15704955085596883"/>
    <n v="0.48099999999999998"/>
    <n v="-8.7049545333495751E-2"/>
    <n v="-0.73188800887637595"/>
    <n v="-1.9322108608909885E-2"/>
    <n v="0.4513750719136525"/>
    <n v="-0.45987594442565777"/>
    <n v="-0.79545664006322636"/>
    <n v="-0.47493691349318434"/>
    <n v="0.64085804767902321"/>
    <n v="-0.44494730106503388"/>
    <n v="1.2991701127792927"/>
    <n v="0.61693421727503994"/>
    <n v="-0.48299287781903388"/>
    <n v="-8.4090303787667603E-2"/>
    <n v="0.25919531875919283"/>
    <n v="0.51565357319228111"/>
    <n v="7.1340298697359514E-2"/>
    <n v="0.53730942470430254"/>
    <n v="-0.61771339227628841"/>
    <n v="0.43698574681278002"/>
    <n v="-0.66176708294507802"/>
    <n v="-0.50192949941595366"/>
    <n v="-5.0582206516353791E-2"/>
    <n v="54.62"/>
    <n v="62.86"/>
    <n v="34.479999999999997"/>
    <n v="61.64"/>
    <n v="-0.13006000000000001"/>
    <n v="45.66"/>
    <n v="54.44"/>
    <n v="159"/>
    <n v="179"/>
    <n v="182"/>
    <n v="116"/>
    <n v="164"/>
  </r>
  <r>
    <n v="111001104299"/>
    <s v="COLEGIO ALFONSO REYES ECHANDIA (IED)"/>
    <s v="OFICIAL"/>
    <s v="URBANA"/>
    <n v="7"/>
    <s v="BOSA"/>
    <n v="85"/>
    <s v="BOSA CENTRAL"/>
    <n v="7"/>
    <n v="1"/>
    <n v="1"/>
    <n v="3452"/>
    <n v="6"/>
    <x v="6"/>
    <x v="3"/>
    <n v="40.497145621673866"/>
    <n v="0.228053811659194"/>
    <n v="3452"/>
    <n v="429"/>
    <n v="0.12427578215527231"/>
    <n v="1.9455853276023158E-2"/>
    <x v="5"/>
    <n v="0.90540978296080332"/>
    <n v="0.87487969201154958"/>
    <n v="0.84720893141945774"/>
    <n v="0.83646982478909804"/>
    <n v="0.8573244359707658"/>
    <n v="0.84865718799368084"/>
    <n v="0.83456949371170586"/>
    <n v="0.84419139916639563"/>
    <n v="0.13785015488412955"/>
    <n v="90.499691548426895"/>
    <n v="0.47180186757780485"/>
    <n v="91.816431322207961"/>
    <n v="0.61353346176141821"/>
    <n v="91.060503059143443"/>
    <n v="0.43929433695929104"/>
    <n v="88.503592627303973"/>
    <n v="4.6310440798274288E-2"/>
    <n v="89.122917321596987"/>
    <n v="8.3923739416676607E-2"/>
    <n v="88.095980056092245"/>
    <n v="-0.11815494665637562"/>
    <n v="3.1106665018036703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366666666666668"/>
    <n v="3.2583333333333329"/>
    <n v="3.1116666666666664"/>
    <n v="3.1966666666666668"/>
    <n v="3.1875"/>
    <n v="-0.19048126108686206"/>
    <n v="-0.13737056793946717"/>
    <n v="0.51600000000000001"/>
    <n v="0.41278195272488249"/>
    <n v="-0.6616485135005743"/>
    <n v="0.48410471344661399"/>
    <n v="0.53159287039386249"/>
    <n v="0.52214617128197105"/>
    <n v="-0.63187736383218829"/>
    <n v="0.69748317219417411"/>
    <n v="0.61238079116254329"/>
    <n v="-0.49040098217888251"/>
    <n v="0.58694785654516546"/>
    <n v="0.62787577065814371"/>
    <n v="-0.46541294950572359"/>
    <n v="0.24996507355128256"/>
    <n v="0.4639774921675589"/>
    <n v="0.5072022899385753"/>
    <n v="-0.23352881323103625"/>
    <n v="0.56520042304733897"/>
    <n v="0.29477360737084263"/>
    <n v="0.39774646000105801"/>
    <n v="-1.1278135080472416"/>
    <n v="-0.5221804344585752"/>
    <n v="-5.4841049268339839E-2"/>
    <n v="54.34"/>
    <n v="80"/>
    <n v="31.03"/>
    <n v="54.88"/>
    <n v="-0.31480999999999998"/>
    <n v="40.17"/>
    <n v="57.212500000000006"/>
    <n v="151"/>
    <n v="184"/>
    <n v="151"/>
    <n v="157"/>
    <n v="187"/>
  </r>
  <r>
    <n v="111001016314"/>
    <s v="COLEGIO SIMON RODRIGUEZ (IED)"/>
    <s v="OFICIAL"/>
    <s v="URBANA"/>
    <n v="2"/>
    <s v="CHAPINERO"/>
    <n v="90"/>
    <s v="PARDO RUBIO"/>
    <n v="2"/>
    <n v="3"/>
    <n v="3"/>
    <n v="921"/>
    <n v="1"/>
    <x v="11"/>
    <x v="3"/>
    <n v="36.615530085959819"/>
    <n v="0.19033878504672899"/>
    <n v="859"/>
    <n v="78"/>
    <n v="9.0803259604190917E-2"/>
    <n v="-9.320842583097845E-2"/>
    <x v="3"/>
    <n v="0.76662908680947017"/>
    <n v="0.82405063291139236"/>
    <n v="0.85101010101010099"/>
    <n v="0.78491965389369589"/>
    <n v="0.82810368349249663"/>
    <n v="0.782258064516129"/>
    <n v="0.7731196054254007"/>
    <n v="0.79596009264021617"/>
    <n v="-0.83468767912714692"/>
    <n v="90.592783505154642"/>
    <n v="0.48850815842626771"/>
    <n v="93.226176808266359"/>
    <n v="0.85700266491607113"/>
    <n v="90.18143009605123"/>
    <n v="0.28148959008770619"/>
    <n v="95.662100456621005"/>
    <n v="1.2197113111509614"/>
    <n v="91.527313266443699"/>
    <n v="0.51202254425858718"/>
    <n v="91.879350348027842"/>
    <n v="0.5666349722594155"/>
    <n v="0.6523519734203052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983333333333337"/>
    <n v="3.2349999999999999"/>
    <n v="3.2949999999999999"/>
    <n v="3.063333333333333"/>
    <n v="3.1806666666666668"/>
    <n v="-0.20401285015586101"/>
    <n v="-0.14413636247396666"/>
    <n v="0.44900000000000001"/>
    <n v="-0.54403834355829794"/>
    <n v="-0.80073239123988271"/>
    <n v="-0.51274975133619094"/>
    <n v="0.42990920543572148"/>
    <n v="-0.72265996509852359"/>
    <n v="-0.84418124273934525"/>
    <n v="-0.82416026354599858"/>
    <n v="0.57653812936357429"/>
    <n v="-0.55071380206104881"/>
    <n v="-0.35810503254265236"/>
    <n v="0.59009795931942244"/>
    <n v="-0.52746672311949883"/>
    <n v="-0.9291863080934667"/>
    <n v="-0.69521306084300116"/>
    <n v="0.52335775079067337"/>
    <n v="0.34925854046621474"/>
    <n v="0.53918131444173101"/>
    <n v="-0.5564723054866213"/>
    <n v="0.67971602586904101"/>
    <n v="2.2211491984086242"/>
    <n v="1.0134846156515687"/>
    <n v="-5.5076200099267586E-2"/>
    <n v="34.39"/>
    <n v="34.29"/>
    <n v="50"/>
    <n v="34.15"/>
    <n v="-0.34692000000000001"/>
    <n v="39.6"/>
    <n v="35.667499999999997"/>
    <n v="234"/>
    <n v="230"/>
    <n v="221"/>
    <n v="237"/>
    <n v="192"/>
  </r>
  <r>
    <n v="111001011690"/>
    <s v="COLEGIO LA AMISTAD (IED)"/>
    <s v="OFICIAL"/>
    <s v="URBANA"/>
    <n v="8"/>
    <s v="KENNEDY"/>
    <n v="47"/>
    <s v="KENNEDY CENTRAL"/>
    <n v="8"/>
    <n v="3"/>
    <n v="3"/>
    <n v="3428"/>
    <n v="6"/>
    <x v="7"/>
    <x v="4"/>
    <n v="35.365655172413753"/>
    <n v="0.25078215527230702"/>
    <n v="2728"/>
    <n v="444"/>
    <n v="0.1627565982404692"/>
    <n v="0.96131370563199747"/>
    <x v="9"/>
    <n v="0.88369525211630473"/>
    <n v="0.84244604316546767"/>
    <n v="0.82497293395885962"/>
    <n v="0.80481179666278624"/>
    <n v="0.80285714285714282"/>
    <n v="0.79907718120805371"/>
    <n v="0.76736539251952318"/>
    <n v="0.79376940452460276"/>
    <n v="-0.87886079464904299"/>
    <n v="86.450492182976262"/>
    <n v="-0.25486781131258079"/>
    <n v="86.554364471669217"/>
    <n v="-0.2952484678259138"/>
    <n v="84.436315264383111"/>
    <n v="-0.74983139215535055"/>
    <n v="90.098673018033352"/>
    <n v="0.30777117582731273"/>
    <n v="89.842317565089843"/>
    <n v="0.21201178793561787"/>
    <n v="95.017667844522975"/>
    <n v="1.1346703529192936"/>
    <n v="0.5040427734983302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716666666666665"/>
    <n v="3.3633333333333333"/>
    <n v="3.4033333333333338"/>
    <n v="3.2183333333333333"/>
    <n v="3.3081666666666667"/>
    <n v="4.8466799546195531E-2"/>
    <n v="-1.7896537622938389E-2"/>
    <n v="0.40600000000000003"/>
    <n v="-1.1581170411728761"/>
    <n v="-0.90140211938040438"/>
    <n v="-1.2342788717238664"/>
    <n v="0.41792504361896343"/>
    <n v="-0.86936945058981019"/>
    <n v="-0.8724531840231341"/>
    <n v="-1.0267934612603087"/>
    <m/>
    <m/>
    <m/>
    <n v="0.6256272608163207"/>
    <n v="-0.46900051522676067"/>
    <n v="0.1817938273828926"/>
    <n v="-0.46399689903141955"/>
    <n v="0.49611533187712903"/>
    <n v="-0.63347648469245166"/>
    <n v="0.55697334070686244"/>
    <n v="2.5614877791496699E-2"/>
    <n v="0.58717380713059297"/>
    <n v="1.1220219277979828"/>
    <n v="0.4420001302979501"/>
    <n v="-5.8550117546991971E-2"/>
    <n v="31.21"/>
    <n v="58.82"/>
    <n v="16.28"/>
    <n v="35.619999999999997"/>
    <n v="-0.93010000000000004"/>
    <n v="22.25"/>
    <n v="35.872500000000002"/>
    <n v="233"/>
    <n v="214"/>
    <n v="206"/>
    <n v="218"/>
    <n v="224"/>
  </r>
  <r>
    <n v="111001044806"/>
    <s v="COLEGIO FRIEDRICH NAUMANN (IED)"/>
    <s v="OFICIAL"/>
    <s v="URBANA"/>
    <n v="1"/>
    <s v="USAQUEN"/>
    <n v="10"/>
    <s v="LA URIBE"/>
    <n v="1"/>
    <n v="2"/>
    <n v="2"/>
    <n v="1740"/>
    <n v="3"/>
    <x v="4"/>
    <x v="3"/>
    <n v="38.511838006230427"/>
    <n v="0.24536172695449199"/>
    <n v="1603"/>
    <n v="178"/>
    <n v="0.11104179663131628"/>
    <n v="0.34028688038245469"/>
    <x v="8"/>
    <n v="0.86826347305389218"/>
    <n v="0.84934756820877821"/>
    <n v="0.83175914994096811"/>
    <n v="0.79901051329622763"/>
    <n v="0.84525357607282181"/>
    <n v="0.79069767441860461"/>
    <n v="0.78926701570680624"/>
    <n v="0.80653273051978847"/>
    <n v="-0.62150062109869197"/>
    <n v="91.361727654469107"/>
    <n v="0.62650294397192763"/>
    <n v="91.887125220458557"/>
    <n v="0.62574260677743976"/>
    <n v="91.210710128055879"/>
    <n v="0.46625841102735377"/>
    <n v="87.320018578727357"/>
    <n v="-0.14769742394679464"/>
    <n v="93.155663234403391"/>
    <n v="0.80194761947008697"/>
    <n v="91.681210005817334"/>
    <n v="0.5307715757619863"/>
    <n v="0.4699792724591970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933333333333334"/>
    <n v="3.3933333333333331"/>
    <n v="3.4016666666666668"/>
    <n v="3.4599999999999995"/>
    <n v="3.4125000000000001"/>
    <n v="0.25507106191676748"/>
    <n v="8.5405593562347587E-2"/>
    <n v="0.52200000000000002"/>
    <n v="0.49846735239203305"/>
    <n v="-0.65008769109949827"/>
    <n v="0.56696447846319309"/>
    <n v="0.40855122902902224"/>
    <n v="-0.9841232011322919"/>
    <n v="-0.8951379648851775"/>
    <n v="-1.1893818608110669"/>
    <m/>
    <m/>
    <m/>
    <n v="0.60566329618278791"/>
    <n v="-0.50143106418515482"/>
    <n v="-0.43445437775928714"/>
    <n v="-0.46064885143032497"/>
    <n v="0.48640529290344364"/>
    <n v="-0.98375358106116173"/>
    <n v="0.56555249204058722"/>
    <n v="0.30629196090436128"/>
    <m/>
    <m/>
    <n v="-0.20972625588184796"/>
    <n v="-6.0034260212784685E-2"/>
    <n v="45.66"/>
    <n v="60"/>
    <n v="50"/>
    <n v="45.12"/>
    <n v="-0.14835999999999999"/>
    <n v="45.09"/>
    <n v="49.102499999999999"/>
    <n v="181"/>
    <n v="185"/>
    <n v="168"/>
    <n v="118"/>
    <n v="42"/>
  </r>
  <r>
    <n v="111001000124"/>
    <s v="COLEGIO CARLOS ARANGO VELEZ (IED)"/>
    <s v="OFICIAL"/>
    <s v="URBANA"/>
    <n v="8"/>
    <s v="KENNEDY"/>
    <n v="44"/>
    <s v="AMERICAS"/>
    <n v="8"/>
    <n v="1"/>
    <n v="1"/>
    <n v="1670"/>
    <n v="3"/>
    <x v="5"/>
    <x v="2"/>
    <n v="39.282187833511124"/>
    <n v="0.18684239733629199"/>
    <n v="1538"/>
    <n v="176"/>
    <n v="0.11443433029908973"/>
    <n v="-0.3028588125936581"/>
    <x v="4"/>
    <n v="0.83031301482701814"/>
    <n v="0.85730464326160816"/>
    <n v="0.77784256559766762"/>
    <n v="0.75703794369645039"/>
    <n v="0.78719008264462809"/>
    <n v="0.77037037037037037"/>
    <n v="0.78883321403006446"/>
    <n v="0.77802052144477185"/>
    <n v="-1.1964218507701749"/>
    <n v="76.127320954907162"/>
    <n v="-2.1074650396529542"/>
    <n v="76.416397973284205"/>
    <n v="-2.0461195643325625"/>
    <n v="86.244645406949076"/>
    <n v="-0.42521319504450961"/>
    <n v="84.97816593886462"/>
    <n v="-0.53156679887417302"/>
    <n v="87.220902612826606"/>
    <n v="-0.25472689978503177"/>
    <n v="76.78070667414471"/>
    <n v="-2.1662191179721666"/>
    <n v="-1.0917403964036618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4866666666666668"/>
    <n v="3.4849999999999999"/>
    <n v="3.5283333333333329"/>
    <n v="3.3766666666666665"/>
    <n v="3.4548333333333332"/>
    <n v="0.33890090639300546"/>
    <n v="0.64453512786788247"/>
    <n v="0.47699999999999998"/>
    <n v="-0.14417314511159612"/>
    <n v="-0.74023878809379584"/>
    <n v="-7.917456370728948E-2"/>
    <n v="0.42740496616199286"/>
    <n v="-0.75331673200583049"/>
    <n v="-0.85002331669339071"/>
    <n v="-0.86603210088143145"/>
    <n v="0.56771020671370409"/>
    <n v="-0.56614418990471382"/>
    <n v="-0.59988667432115306"/>
    <n v="0.59426945035927614"/>
    <n v="-0.52042244234053991"/>
    <n v="-0.7953302518139328"/>
    <n v="-0.67922197956893426"/>
    <n v="0.52161742407857126"/>
    <n v="0.28647850538087011"/>
    <n v="0.55014525608001519"/>
    <n v="-0.19777398688297751"/>
    <n v="0.47664063216289199"/>
    <n v="-0.19078457900887044"/>
    <n v="-9.7428784493154452E-2"/>
    <n v="-6.0834062470549448E-2"/>
    <n v="40.75"/>
    <n v="54.29"/>
    <n v="20.93"/>
    <n v="40.24"/>
    <n v="-0.76227999999999996"/>
    <n v="27.75"/>
    <n v="40.884999999999998"/>
    <n v="212"/>
    <n v="270"/>
    <n v="243"/>
    <n v="172"/>
    <n v="105"/>
  </r>
  <r>
    <n v="111001013820"/>
    <s v="COLEGIO SANTA LIBRADA (IED)"/>
    <s v="OFICIAL"/>
    <s v="URBANA"/>
    <n v="5"/>
    <s v="USME"/>
    <n v="57"/>
    <s v="GRAN YOMASA"/>
    <n v="5"/>
    <n v="1"/>
    <n v="1"/>
    <n v="1428"/>
    <n v="2"/>
    <x v="1"/>
    <x v="1"/>
    <n v="38.896490486257846"/>
    <n v="0.220276134122287"/>
    <n v="1310"/>
    <n v="107"/>
    <n v="8.1679389312977094E-2"/>
    <n v="-8.0904605257901552E-2"/>
    <x v="3"/>
    <n v="0.85094850948509482"/>
    <n v="0.84862385321100919"/>
    <n v="0.82818181818181813"/>
    <n v="0.78455672068636795"/>
    <n v="0.82054054054054049"/>
    <n v="0.88580246913580252"/>
    <n v="0.82753036437246963"/>
    <n v="0.83431952462493664"/>
    <n v="-6.120668548925718E-2"/>
    <n v="87.457337883959042"/>
    <n v="-7.4179192108498368E-2"/>
    <n v="93.476394849785407"/>
    <n v="0.9002164136288916"/>
    <n v="90.681622088006904"/>
    <n v="0.37128039698512988"/>
    <n v="91.694630872483216"/>
    <n v="0.56937574204545793"/>
    <n v="90.071556350626111"/>
    <n v="0.25282738252261666"/>
    <n v="87.487386478304742"/>
    <n v="-0.22831036751859271"/>
    <n v="0.1355272558569524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0950000000000002"/>
    <n v="3.1466666666666665"/>
    <n v="3.1566666666666667"/>
    <n v="3.1183333333333336"/>
    <n v="3.1331666666666669"/>
    <n v="-0.2980738961232936"/>
    <n v="-0.19116688545768296"/>
    <n v="0.51800000000000002"/>
    <n v="0.44134375261393266"/>
    <n v="-0.65778003672265395"/>
    <n v="0.51183120777981461"/>
    <n v="0.44322376799086455"/>
    <n v="-0.55966378298129849"/>
    <n v="-0.81368051684876797"/>
    <n v="-0.60555272054861675"/>
    <n v="0.58126960711613096"/>
    <n v="-0.54254058997659127"/>
    <n v="-0.23003743914153565"/>
    <n v="0.61646313788885276"/>
    <n v="-0.48375675072198965"/>
    <n v="-9.8605485322434488E-2"/>
    <n v="-0.1783808492031764"/>
    <n v="0.52770955441042799"/>
    <n v="0.50624422713807149"/>
    <n v="0.542121693121693"/>
    <n v="-0.46027433915692922"/>
    <n v="0.56177562658403302"/>
    <n v="0.82036682115400628"/>
    <n v="0.3733499542575387"/>
    <n v="-6.192223330108429E-2"/>
    <n v="39.020000000000003"/>
    <n v="45.71"/>
    <n v="58.33"/>
    <n v="30.65"/>
    <n v="-0.25957000000000002"/>
    <n v="42.77"/>
    <n v="41.63"/>
    <n v="208"/>
    <n v="210"/>
    <n v="213"/>
    <n v="154"/>
    <n v="97"/>
  </r>
  <r>
    <n v="111102000281"/>
    <s v="COLEGIO PABLO DE TARSO (IED)"/>
    <s v="OFICIAL"/>
    <s v="URBANA"/>
    <n v="7"/>
    <s v="BOSA"/>
    <n v="85"/>
    <s v="BOSA CENTRAL"/>
    <n v="7"/>
    <n v="2"/>
    <n v="2"/>
    <n v="3323"/>
    <n v="6"/>
    <x v="9"/>
    <x v="4"/>
    <n v="39.06700939745717"/>
    <n v="0.226179298642535"/>
    <n v="2878"/>
    <n v="330"/>
    <n v="0.11466296038915914"/>
    <n v="0.1088000763924926"/>
    <x v="5"/>
    <n v="0.8705553335996804"/>
    <n v="0.89421942587495085"/>
    <n v="0.87149070778964022"/>
    <n v="0.87957074721780604"/>
    <n v="0.8438177874186551"/>
    <n v="0.83644681662218834"/>
    <n v="0.81950672645739908"/>
    <n v="0.84281196243813272"/>
    <n v="0.11003514209503526"/>
    <n v="87.210119465917074"/>
    <n v="-0.11854503143643001"/>
    <n v="86.761406133133875"/>
    <n v="-0.25949146854120214"/>
    <n v="89.872105081230558"/>
    <n v="0.22596182650694296"/>
    <n v="88.779993240959783"/>
    <n v="9.1617190244225072E-2"/>
    <n v="87.022323117669316"/>
    <n v="-0.29008365736281311"/>
    <n v="87.268440552374543"/>
    <n v="-0.26793957409778224"/>
    <n v="-0.15328130614841751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4"/>
    <n v="3.4316666666666666"/>
    <n v="3.4216666666666669"/>
    <n v="3.2633333333333332"/>
    <n v="3.3521666666666667"/>
    <n v="0.13559703160023867"/>
    <n v="2.5668578404083181E-2"/>
    <n v="0.53100000000000003"/>
    <n v="0.62699545189275885"/>
    <n v="-0.63299325774019821"/>
    <n v="0.68948523711712217"/>
    <n v="0.49675849289964003"/>
    <n v="9.5705534237140857E-2"/>
    <n v="-0.69965130076704107"/>
    <n v="0.21172772211930199"/>
    <n v="0.61802703639145296"/>
    <n v="-0.48122307427513661"/>
    <n v="0.7307582172141357"/>
    <n v="0.60729145207072066"/>
    <n v="-0.49874645147698915"/>
    <n v="-0.3834411258704144"/>
    <n v="0.17714508295164755"/>
    <n v="0.48176357169354006"/>
    <n v="-1.1511976697990451"/>
    <n v="0.53847183585156089"/>
    <n v="-0.57968373671958906"/>
    <n v="0.43620427603870698"/>
    <n v="-0.67104863952193605"/>
    <n v="-0.73966897473665383"/>
    <n v="-6.2886967777756972E-2"/>
    <n v="47.11"/>
    <n v="74.290000000000006"/>
    <n v="20.69"/>
    <n v="54.79"/>
    <n v="-0.50339"/>
    <n v="34.97"/>
    <n v="50.870000000000005"/>
    <n v="175"/>
    <n v="161"/>
    <n v="150"/>
    <n v="180"/>
    <n v="128"/>
  </r>
  <r>
    <n v="111001011321"/>
    <s v="COLEGIO CARLOS ARTURO TORRES (IED)"/>
    <s v="OFICIAL"/>
    <s v="URBANA"/>
    <n v="8"/>
    <s v="KENNEDY"/>
    <n v="45"/>
    <s v="CARVAJAL"/>
    <n v="8"/>
    <n v="2"/>
    <n v="2"/>
    <n v="2053"/>
    <n v="4"/>
    <x v="8"/>
    <x v="3"/>
    <n v="36.9148251121076"/>
    <n v="0.21353106025221799"/>
    <n v="1584"/>
    <n v="366"/>
    <n v="0.23106060606060605"/>
    <n v="0.73973062801519074"/>
    <x v="9"/>
    <n v="0.84912280701754383"/>
    <n v="0.89927536231884053"/>
    <n v="0.85547785547785549"/>
    <n v="0.82515991471215355"/>
    <n v="0.84739803094233479"/>
    <n v="0.81489361702127661"/>
    <n v="0.81119352663519895"/>
    <n v="0.82588284118895428"/>
    <n v="-0.23132427976623396"/>
    <n v="87.872892347600512"/>
    <n v="3.9624896075298453E-4"/>
    <n v="91.385767790262179"/>
    <n v="0.53915598867315573"/>
    <n v="88.755527479469364"/>
    <n v="2.5521984529999733E-2"/>
    <n v="90.336134453781511"/>
    <n v="0.3466951334488933"/>
    <n v="91.455912508544088"/>
    <n v="0.49930975492489099"/>
    <n v="89.65517241379311"/>
    <n v="0.16405882725837509"/>
    <n v="0.28730768252359595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833333333333333"/>
    <n v="3.4583333333333335"/>
    <n v="3.41"/>
    <n v="3.3183333333333334"/>
    <n v="3.3803333333333336"/>
    <n v="0.19137358166513793"/>
    <n v="5.3556853436532811E-2"/>
    <n v="0.46200000000000002"/>
    <n v="-0.3583866442794717"/>
    <n v="-0.77219038790039818"/>
    <n v="-0.30818094059207107"/>
    <n v="0.41906176684190088"/>
    <n v="-0.85545374403201402"/>
    <n v="-0.86973695502736936"/>
    <n v="-1.0073254607572184"/>
    <n v="0.5657987390632967"/>
    <n v="-0.56951684870800423"/>
    <n v="-0.65273349780220069"/>
    <n v="0.59755571074072944"/>
    <n v="-0.51490775978958669"/>
    <n v="-0.69053975849500326"/>
    <n v="-0.70431913894931242"/>
    <n v="0.52504175181739443"/>
    <n v="0.41000669930680683"/>
    <n v="0.54711811679404287"/>
    <n v="-0.29681042905681893"/>
    <n v="0.47352759997073401"/>
    <n v="-0.22775817466427795"/>
    <n v="-0.12092087618782327"/>
    <n v="-6.9378649829205302E-2"/>
    <n v="43.35"/>
    <n v="90.91"/>
    <n v="23.26"/>
    <n v="42.68"/>
    <n v="-0.67610000000000003"/>
    <n v="30.64"/>
    <n v="52.0625"/>
    <n v="169"/>
    <n v="151"/>
    <n v="156"/>
    <n v="139"/>
    <n v="118"/>
  </r>
  <r>
    <n v="111001015598"/>
    <s v="COLEGIO LAS AMERICAS (IED)"/>
    <s v="OFICIAL"/>
    <s v="URBANA"/>
    <n v="8"/>
    <s v="KENNEDY"/>
    <n v="45"/>
    <s v="CARVAJAL"/>
    <n v="8"/>
    <n v="1"/>
    <n v="1"/>
    <n v="2713"/>
    <n v="5"/>
    <x v="15"/>
    <x v="0"/>
    <n v="41.55583443708602"/>
    <n v="0.18527410964385699"/>
    <n v="2607"/>
    <n v="459"/>
    <n v="0.1760644418872267"/>
    <n v="-0.27959241115709332"/>
    <x v="4"/>
    <n v="0.85116500237755588"/>
    <n v="0.86842105263157898"/>
    <n v="0.83583635422061109"/>
    <n v="0.85560450318159564"/>
    <n v="0.83759469696969702"/>
    <n v="0.81556195965417866"/>
    <n v="0.78325541861453463"/>
    <n v="0.81831036579114491"/>
    <n v="-0.38401595146067191"/>
    <n v="72.19397731716856"/>
    <n v="-2.813343239325881"/>
    <n v="74.761146496815286"/>
    <n v="-2.3319887243915409"/>
    <n v="79.251559251559257"/>
    <n v="-1.6805608589297378"/>
    <n v="78.692170818505332"/>
    <n v="-1.5619480348986159"/>
    <n v="75.715488215488207"/>
    <n v="-2.3032473039506165"/>
    <n v="76.76295666949872"/>
    <n v="-2.1694318683255198"/>
    <n v="-2.0391926313880897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2833333333333337"/>
    <n v="3.4383333333333339"/>
    <n v="3.4216666666666669"/>
    <n v="3.331666666666667"/>
    <n v="3.3751666666666673"/>
    <n v="0.18114238017394416"/>
    <n v="0.36263810995537521"/>
    <n v="0.42"/>
    <n v="-0.95818444194952557"/>
    <n v="-0.86750056770472306"/>
    <n v="-0.99129662460597012"/>
    <n v="0.46639720342799745"/>
    <n v="-0.27597579194522465"/>
    <n v="-0.76271764004445397"/>
    <n v="-0.24028701106230124"/>
    <m/>
    <m/>
    <m/>
    <n v="0.60337776529987275"/>
    <n v="-0.50521180195853665"/>
    <n v="-0.50629629662254294"/>
    <n v="-0.52349357655115591"/>
    <n v="0.51457560628857113"/>
    <n v="3.245403695975186E-2"/>
    <n v="0.59165057437116264"/>
    <n v="1.160121592582507"/>
    <n v="0.58922941051765498"/>
    <n v="1.1464364033863097"/>
    <n v="0.92774548685985736"/>
    <n v="-7.105052908981993E-2"/>
    <n v="47.4"/>
    <n v="51.43"/>
    <n v="27.91"/>
    <n v="47.62"/>
    <n v="-0.50268999999999997"/>
    <n v="35.26"/>
    <n v="45.372500000000002"/>
    <n v="198"/>
    <n v="148"/>
    <n v="174"/>
    <n v="196"/>
    <n v="157"/>
  </r>
  <r>
    <n v="111001086754"/>
    <s v="COLEGIO LA CONCEPCION (CED)"/>
    <s v="OFICIAL"/>
    <s v="URBANA"/>
    <n v="7"/>
    <s v="BOSA"/>
    <n v="84"/>
    <s v="BOSA OCCIDENTAL"/>
    <n v="7"/>
    <n v="2"/>
    <n v="2"/>
    <n v="1588"/>
    <n v="3"/>
    <x v="4"/>
    <x v="3"/>
    <n v="40.796515283842666"/>
    <n v="0.22144336569579201"/>
    <n v="1549"/>
    <n v="203"/>
    <n v="0.13105229180116204"/>
    <n v="-4.6688319939323875E-2"/>
    <x v="5"/>
    <n v="0.92341678939617089"/>
    <n v="0.88510007412898439"/>
    <n v="0.8532648569332355"/>
    <n v="0.79809653297076821"/>
    <n v="0.92355371900826444"/>
    <n v="0.79682539682539677"/>
    <n v="0.86017820424948599"/>
    <n v="0.84701151992178669"/>
    <n v="0.19471517324330617"/>
    <n v="92.026335040234088"/>
    <n v="0.74577344463503104"/>
    <n v="94.874100719424462"/>
    <n v="1.1416063224393569"/>
    <n v="97.306689834926146"/>
    <n v="1.5605640886734442"/>
    <n v="93.921175684702746"/>
    <n v="0.93434420793689188"/>
    <n v="89.085365853658544"/>
    <n v="7.7237761352638837E-2"/>
    <n v="92.115143929912392"/>
    <n v="0.60931360410355795"/>
    <n v="0.60982202050193757"/>
    <m/>
    <m/>
    <m/>
    <m/>
    <m/>
    <m/>
    <m/>
    <m/>
    <m/>
    <m/>
    <n v="3.5"/>
    <n v="-1.2859775670804383"/>
    <n v="-1.2859775670804383"/>
    <n v="3.5383333333333336"/>
    <n v="3.3425000000000002"/>
    <n v="3.5333333333333337"/>
    <n v="3.3700000000000006"/>
    <n v="3.4303333333333339"/>
    <n v="0.29038520899927833"/>
    <n v="-0.49779617904057999"/>
    <m/>
    <m/>
    <m/>
    <m/>
    <n v="0.51786287043162094"/>
    <n v="0.35406422603995019"/>
    <n v="-0.65804480066601845"/>
    <n v="0.50993356785672372"/>
    <n v="0.61838108679199355"/>
    <n v="-0.48065036627754398"/>
    <n v="0.73973208626529319"/>
    <n v="0.62298841781936443"/>
    <n v="-0.4732273513476517"/>
    <n v="0.101475107639019"/>
    <n v="0.37464389327044223"/>
    <n v="0.52489189051889573"/>
    <n v="0.40460064680398711"/>
    <n v="0.55960012210012211"/>
    <n v="0.11155313797080159"/>
    <n v="0.51108686933647296"/>
    <n v="0.21833462262180159"/>
    <n v="0.2235533820629387"/>
    <n v="-7.3556280885461914E-2"/>
    <n v="72.83"/>
    <n v="100"/>
    <n v="72.41"/>
    <n v="71.95"/>
    <n v="0.74231999999999998"/>
    <n v="72.540000000000006"/>
    <n v="79.55"/>
    <n v="60"/>
    <n v="60"/>
    <n v="56"/>
    <n v="45"/>
    <m/>
  </r>
  <r>
    <n v="111001015733"/>
    <s v="COLEGIO ANTONIO BARAYA (IED)"/>
    <s v="OFICIAL"/>
    <s v="URBANA"/>
    <n v="18"/>
    <s v="RAFAEL URIBE"/>
    <n v="39"/>
    <s v="QUIROGA"/>
    <n v="18"/>
    <n v="2"/>
    <n v="2"/>
    <n v="1154"/>
    <n v="2"/>
    <x v="0"/>
    <x v="0"/>
    <n v="38.167922077922015"/>
    <n v="0.20802405498281701"/>
    <n v="1104"/>
    <n v="107"/>
    <n v="9.6920289855072464E-2"/>
    <n v="-5.5461534384634067E-2"/>
    <x v="3"/>
    <n v="0.81516183986371382"/>
    <n v="0.81637931034482758"/>
    <n v="0.79236912156166817"/>
    <n v="0.80147058823529416"/>
    <n v="0.82163742690058483"/>
    <n v="0.81393034825870647"/>
    <n v="0.8112094395280236"/>
    <n v="0.81063040469466152"/>
    <n v="-0.53887496872595575"/>
    <n v="91.629629629629633"/>
    <n v="0.67458065630317376"/>
    <n v="93.513957307060764"/>
    <n v="0.90670361407166911"/>
    <n v="93.379191745485812"/>
    <n v="0.85552836597001281"/>
    <n v="91.993594875900726"/>
    <n v="0.6183810138393282"/>
    <n v="94.42446043165468"/>
    <n v="1.0278549060358491"/>
    <n v="93.224932249322492"/>
    <n v="0.81018525943225905"/>
    <n v="0.8416596149485251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733333333333331"/>
    <n v="3.5316666666666667"/>
    <n v="3.4783333333333335"/>
    <n v="3.4983333333333335"/>
    <n v="3.4865000000000004"/>
    <n v="0.40160827037129504"/>
    <n v="0.15867419778961137"/>
    <n v="0.47399999999999998"/>
    <n v="-0.1870158449451714"/>
    <n v="-0.74654795728706058"/>
    <n v="-0.12439420800829513"/>
    <n v="0.3935043712448138"/>
    <n v="-1.1683260513220233"/>
    <n v="-0.93266310255915252"/>
    <n v="-1.4583353990637562"/>
    <m/>
    <m/>
    <m/>
    <n v="0.60073341607406805"/>
    <n v="-0.50960401011643497"/>
    <n v="-0.58975743067205122"/>
    <n v="-0.7572581766568115"/>
    <n v="0.49366048605733476"/>
    <n v="-0.72203187238149225"/>
    <n v="0.54153906096903792"/>
    <n v="-0.47933583915543759"/>
    <n v="0.395806638912444"/>
    <n v="-1.1508528330998131"/>
    <n v="-0.86363354277283633"/>
    <n v="-8.5426285256079121E-2"/>
    <n v="41.91"/>
    <n v="26.47"/>
    <n v="52"/>
    <n v="42.86"/>
    <n v="-0.15317"/>
    <n v="44.51"/>
    <n v="38.699999999999996"/>
    <n v="220"/>
    <n v="186"/>
    <n v="204"/>
    <n v="224"/>
    <n v="194"/>
  </r>
  <r>
    <n v="111001010839"/>
    <s v="COLEGIO EXTERNADO NACIONAL CAMILO TORRES (IED)"/>
    <s v="OFICIAL"/>
    <s v="URBANA"/>
    <n v="3"/>
    <s v="SANTAFE"/>
    <n v="91"/>
    <s v="SAGRADO CORAZON"/>
    <n v="3"/>
    <n v="1"/>
    <n v="1"/>
    <n v="970"/>
    <n v="1"/>
    <x v="13"/>
    <x v="1"/>
    <n v="34.953490990990979"/>
    <n v="0.20829355608591901"/>
    <n v="771"/>
    <n v="105"/>
    <n v="0.13618677042801555"/>
    <n v="0.46556167940134124"/>
    <x v="7"/>
    <n v="0.76666666666666672"/>
    <n v="0.80538302277432716"/>
    <n v="0.80087527352297594"/>
    <n v="0.77732793522267207"/>
    <n v="0.83759124087591241"/>
    <n v="0.74509803921568629"/>
    <n v="0.7289002557544757"/>
    <n v="0.76914955234114513"/>
    <n v="-1.375296397179969"/>
    <n v="82.49299719887955"/>
    <n v="-0.96508021375471753"/>
    <n v="68.599717114568605"/>
    <n v="-3.3960944915847002"/>
    <n v="82.871972318339104"/>
    <n v="-1.0306507928026762"/>
    <n v="88.00813008130082"/>
    <n v="-3.4904275532171618E-2"/>
    <n v="81.488549618320619"/>
    <n v="-1.2753630687735849"/>
    <n v="92.321755027422299"/>
    <n v="0.64671020707749705"/>
    <n v="-0.23397077218777862"/>
    <n v="4"/>
    <n v="0.23005906138063265"/>
    <n v="3.5"/>
    <n v="-1.3981309248788139"/>
    <s v=" "/>
    <m/>
    <m/>
    <m/>
    <n v="4.5"/>
    <n v="1.1339867716628336"/>
    <n v="4"/>
    <n v="6.7474131606072324E-2"/>
    <n v="0.49407918762877684"/>
    <n v="3.5700000000000003"/>
    <n v="3.2116666666666673"/>
    <n v="3.42"/>
    <n v="3.22"/>
    <n v="3.3133333333333339"/>
    <n v="5.8698001037391055E-2"/>
    <n v="0.27638859433308394"/>
    <n v="0.57199999999999995"/>
    <n v="1.2125123496182861"/>
    <n v="-0.55861628760233928"/>
    <n v="1.222566540026377"/>
    <n v="0.50774604833960524"/>
    <n v="0.23021461631163134"/>
    <n v="-0.67777386124103656"/>
    <n v="0.36852967230931871"/>
    <n v="0.59222928516383833"/>
    <n v="-0.52386141306175027"/>
    <n v="6.265008804822951E-2"/>
    <n v="0.58258730062006847"/>
    <n v="-0.54027623246288348"/>
    <n v="-1.1725937555511075"/>
    <n v="-0.25427988734147272"/>
    <n v="0.56663910934995965"/>
    <n v="1.9105775675190739"/>
    <n v="0.52933887391434564"/>
    <n v="-0.87847938876055209"/>
    <n v="0.47841951522361997"/>
    <n v="-0.16965672071967716"/>
    <n v="3.3743336515810587E-2"/>
    <n v="-9.0531167857634237E-2"/>
    <n v="48.55"/>
    <n v="57.14"/>
    <n v="90"/>
    <n v="43.55"/>
    <n v="0.54649000000000003"/>
    <n v="65.61"/>
    <n v="54.962499999999991"/>
    <n v="158"/>
    <n v="211"/>
    <n v="210"/>
    <n v="223"/>
    <n v="104"/>
  </r>
  <r>
    <n v="111769004188"/>
    <s v="COLEGIO HUNZA (IED)"/>
    <s v="OFICIAL"/>
    <s v="URBANA"/>
    <n v="11"/>
    <s v="SUBA"/>
    <n v="28"/>
    <s v="EL RINCON"/>
    <n v="11"/>
    <n v="4"/>
    <n v="3"/>
    <n v="1757"/>
    <n v="3"/>
    <x v="14"/>
    <x v="5"/>
    <n v="37.378513011152371"/>
    <n v="0.220246768507637"/>
    <n v="1534"/>
    <n v="208"/>
    <n v="0.13559322033898305"/>
    <n v="0.32397804525780372"/>
    <x v="8"/>
    <n v="0.84875690607734811"/>
    <n v="0.83544303797468356"/>
    <n v="0.83612804878048785"/>
    <n v="0.83081353491720666"/>
    <n v="0.82925018559762431"/>
    <n v="0.81870503597122302"/>
    <n v="0.79437971213159697"/>
    <n v="0.81707504486743943"/>
    <n v="-0.40892500788022457"/>
    <n v="91.096698113207552"/>
    <n v="0.57894071888411269"/>
    <n v="94.426011944260125"/>
    <n v="1.0642194337344788"/>
    <n v="90.752688172043008"/>
    <n v="0.38403766045848714"/>
    <n v="86.565096952908576"/>
    <n v="-0.27144188493013022"/>
    <n v="91.8259723137772"/>
    <n v="0.56519830405502403"/>
    <n v="89.27068723702665"/>
    <n v="9.446702082498297E-2"/>
    <n v="0.1914616886063230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2.9350000000000001"/>
    <n v="3.1016666666666666"/>
    <n v="3.1666666666666665"/>
    <n v="3.17"/>
    <n v="3.1318333333333337"/>
    <n v="-0.30071420618553707"/>
    <n v="-0.19248704048880469"/>
    <n v="0.51400000000000001"/>
    <n v="0.38422015283583233"/>
    <n v="-0.66553201352697189"/>
    <n v="0.45627054313713561"/>
    <n v="0.59257028949424684"/>
    <n v="1.2686285635919905"/>
    <n v="-0.52328578095127631"/>
    <n v="1.4757905216309455"/>
    <m/>
    <m/>
    <m/>
    <n v="0.63370456596940961"/>
    <n v="-0.45617241742470271"/>
    <n v="0.42555449440238796"/>
    <n v="0.74676851231790475"/>
    <n v="0.50251771064867956"/>
    <n v="-0.40251895176915992"/>
    <n v="0.54916645670613939"/>
    <n v="-0.22979656610153046"/>
    <n v="0.43507761837106601"/>
    <n v="-0.68442999328703968"/>
    <n v="-0.49165775682781099"/>
    <n v="-9.1537590717378312E-2"/>
    <n v="49.42"/>
    <n v="82.35"/>
    <n v="39.29"/>
    <n v="53.13"/>
    <n v="-0.19732"/>
    <n v="43.64"/>
    <n v="56.207500000000003"/>
    <n v="155"/>
    <n v="149"/>
    <n v="159"/>
    <n v="177"/>
    <n v="67"/>
  </r>
  <r>
    <n v="111001035572"/>
    <s v="COLEGIO ACACIA II (IED)"/>
    <s v="OFICIAL"/>
    <s v="URBANA"/>
    <n v="19"/>
    <s v="CIUDAD BOLIVAR"/>
    <n v="66"/>
    <s v="SAN FRANCISCO"/>
    <n v="19"/>
    <n v="2"/>
    <n v="2"/>
    <n v="2846"/>
    <n v="5"/>
    <x v="10"/>
    <x v="5"/>
    <n v="36.08248456057003"/>
    <n v="0.202403612365404"/>
    <n v="2634"/>
    <n v="291"/>
    <n v="0.11047835990888383"/>
    <n v="0.17139141631316421"/>
    <x v="8"/>
    <n v="0.92866463679860811"/>
    <n v="0.89792387543252594"/>
    <n v="0.87843642611683848"/>
    <n v="0.8825840244434745"/>
    <n v="0.90188062142273095"/>
    <n v="0.89273927392739272"/>
    <n v="0.90400326797385622"/>
    <n v="0.89499316943675633"/>
    <n v="1.1622189141226469"/>
    <n v="89.131281651733545"/>
    <n v="0.22622690559765582"/>
    <n v="87.769784172661872"/>
    <n v="-8.5340176559436223E-2"/>
    <n v="90.435108777194301"/>
    <n v="0.32702813096568412"/>
    <n v="88.092485549132945"/>
    <n v="-2.1076983345963633E-2"/>
    <n v="88.366179275270184"/>
    <n v="-5.0812244440408064E-2"/>
    <n v="89.508928571428569"/>
    <n v="0.13758869580753255"/>
    <n v="6.8279221418266284E-2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2349999999999994"/>
    <n v="3.14"/>
    <n v="3.3433333333333333"/>
    <n v="3.1"/>
    <n v="3.1945000000000001"/>
    <n v="-0.17661963326008226"/>
    <n v="-0.4101899467937834"/>
    <n v="0.47699999999999998"/>
    <n v="-0.14417314511159612"/>
    <n v="-0.74023878809379584"/>
    <n v="-7.917456370728948E-2"/>
    <n v="0.42708918577722033"/>
    <n v="-0.75718249904791401"/>
    <n v="-0.85076242157416992"/>
    <n v="-0.87132947978920461"/>
    <m/>
    <m/>
    <m/>
    <n v="0.64921273708144778"/>
    <n v="-0.4319948238769738"/>
    <n v="0.88497929931579999"/>
    <n v="0.16525589297968074"/>
    <n v="0.50534125280323006"/>
    <n v="-0.30066332070002716"/>
    <n v="0.53992487450820792"/>
    <n v="-0.53214585844546192"/>
    <n v="0.44253718143224202"/>
    <n v="-0.59583249369011304"/>
    <n v="-0.51769266851870055"/>
    <n v="-9.5337303396655027E-2"/>
    <n v="36.42"/>
    <n v="65.709999999999994"/>
    <n v="66.67"/>
    <n v="40.630000000000003"/>
    <n v="7.1669999999999998E-2"/>
    <n v="52.89"/>
    <n v="47.86"/>
    <n v="188"/>
    <n v="235"/>
    <n v="227"/>
    <n v="267"/>
    <n v="237"/>
  </r>
  <r>
    <n v="111001047457"/>
    <s v="COLEGIO LA ARABIA (IED)"/>
    <s v="OFICIAL"/>
    <s v="URBANA"/>
    <n v="19"/>
    <s v="CIUDAD BOLIVAR"/>
    <n v="68"/>
    <s v="EL TESORO"/>
    <n v="19"/>
    <n v="1"/>
    <n v="1"/>
    <n v="910"/>
    <n v="1"/>
    <x v="13"/>
    <x v="1"/>
    <n v="30.19969594594588"/>
    <n v="0.30842580645161299"/>
    <n v="788"/>
    <n v="179"/>
    <n v="0.22715736040609136"/>
    <n v="2.3685946910231461"/>
    <x v="6"/>
    <n v="0.89983305509181966"/>
    <n v="0.90734824281150162"/>
    <n v="0.75449101796407181"/>
    <n v="0.75238095238095237"/>
    <n v="0.83582089552238803"/>
    <n v="0.78741258741258746"/>
    <n v="0.80234070221066323"/>
    <n v="0.7930257812743734"/>
    <n v="-0.89385524114420367"/>
    <n v="86.486486486486484"/>
    <n v="-0.24840827039769547"/>
    <n v="93.162393162393158"/>
    <n v="0.84598695066933405"/>
    <n v="85.607940446650119"/>
    <n v="-0.53950981126443054"/>
    <n v="89.586305278174038"/>
    <n v="0.22378541144365929"/>
    <n v="89.622641509433961"/>
    <n v="0.17289882192008776"/>
    <n v="97.146932952924388"/>
    <n v="1.5200672790516423"/>
    <n v="0.65070265935897209"/>
    <m/>
    <m/>
    <m/>
    <m/>
    <m/>
    <m/>
    <m/>
    <m/>
    <m/>
    <m/>
    <m/>
    <m/>
    <m/>
    <n v="2.97"/>
    <n v="3.0649999999999999"/>
    <n v="3.2449999999999997"/>
    <n v="3.0516666666666672"/>
    <n v="3.104166666666667"/>
    <n v="-0.35550063997709458"/>
    <n v="-0.35550063997709458"/>
    <m/>
    <m/>
    <m/>
    <m/>
    <n v="0.41478604020898951"/>
    <n v="-0.90779696702977486"/>
    <n v="-0.87999245746263521"/>
    <n v="-1.0808296192359432"/>
    <n v="0.60290534939046769"/>
    <n v="-0.50599506076039491"/>
    <n v="0.34260131388784959"/>
    <n v="0.66046440890487812"/>
    <n v="-0.41481204155127988"/>
    <n v="1.2114880729151098"/>
    <n v="0.49235850677672111"/>
    <n v="0.51447971781454971"/>
    <n v="2.8994984287926993E-2"/>
    <n v="0.52328121063240118"/>
    <n v="-1.0766630078992394"/>
    <n v="0.49650095530663002"/>
    <n v="4.5097195472001736E-2"/>
    <n v="-0.29465130777618553"/>
    <n v="-9.4555832842360632E-2"/>
    <n v="29.19"/>
    <n v="84.85"/>
    <n v="55.56"/>
    <n v="24.19"/>
    <n v="-0.42652000000000001"/>
    <n v="37.86"/>
    <n v="45.272500000000001"/>
    <n v="199"/>
    <n v="259"/>
    <n v="298"/>
    <n v="313"/>
    <m/>
  </r>
  <r>
    <n v="111001102181"/>
    <s v="COLEGIO SAN FRANCISCO DE ASIS (IED)"/>
    <s v="OFICIAL"/>
    <s v="URBANA"/>
    <n v="14"/>
    <s v="LOS MARTIRES"/>
    <n v="37"/>
    <s v="SANTA ISABEL"/>
    <n v="14"/>
    <n v="2"/>
    <n v="2"/>
    <n v="1383"/>
    <n v="2"/>
    <x v="0"/>
    <x v="0"/>
    <n v="36.943735343383501"/>
    <n v="0.182086137281292"/>
    <n v="1334"/>
    <n v="145"/>
    <n v="0.10869565217391304"/>
    <n v="-0.12819445255553991"/>
    <x v="3"/>
    <n v="0.82611275964391695"/>
    <n v="0.81846932321315624"/>
    <n v="0.79861591695501732"/>
    <n v="0.80696661828737304"/>
    <n v="0.8019431988041853"/>
    <n v="0.74524400330851948"/>
    <n v="0.75374901341752165"/>
    <n v="0.77373092905183105"/>
    <n v="-1.2829173491319597"/>
    <m/>
    <m/>
    <m/>
    <m/>
    <n v="82.028985507246375"/>
    <n v="-1.1819776176803722"/>
    <n v="89.39301042305334"/>
    <n v="0.19210110563003238"/>
    <n v="89.685197588747485"/>
    <n v="0.18403683055261461"/>
    <n v="81.138318994043672"/>
    <n v="-1.3774914077687324"/>
    <n v="-0.57556305458373935"/>
    <n v="4"/>
    <n v="0.23005906138063265"/>
    <n v="4.5"/>
    <n v="1.6711665937103672"/>
    <n v="4.5"/>
    <n v="1.3847682483473183"/>
    <n v="4.5"/>
    <n v="1.2122921072647792"/>
    <n v="4.5"/>
    <n v="1.1339867716628336"/>
    <n v="4"/>
    <n v="6.7474131606072324E-2"/>
    <n v="0.92102925047362028"/>
    <n v="3.5833333333333335"/>
    <m/>
    <n v="3.6633333333333336"/>
    <n v="3.4616666666666673"/>
    <n v="3.5465000000000004"/>
    <n v="0.52042222317226294"/>
    <n v="0.72072573682294161"/>
    <n v="0.47699999999999998"/>
    <n v="-0.14417314511159612"/>
    <n v="-0.74023878809379584"/>
    <n v="-7.917456370728948E-2"/>
    <m/>
    <m/>
    <m/>
    <m/>
    <m/>
    <m/>
    <m/>
    <n v="0.54804022663713414"/>
    <n v="-0.60140658845608752"/>
    <n v="-2.3341982726021149"/>
    <n v="-1.4321887890441847"/>
    <n v="0.50883821078608749"/>
    <n v="-0.17451508466531879"/>
    <n v="0.5404366376180102"/>
    <n v="-0.51540292300621637"/>
    <m/>
    <m/>
    <n v="-0.37904778766985736"/>
    <n v="-9.8351754142246825E-2"/>
    <n v="65.900000000000006"/>
    <n v="70.59"/>
    <n v="75"/>
    <n v="66.67"/>
    <n v="0.69347999999999999"/>
    <n v="70.52"/>
    <n v="68.227499999999992"/>
    <n v="109"/>
    <n v="110"/>
    <n v="103"/>
    <n v="160"/>
    <n v="186"/>
  </r>
  <r>
    <n v="111001104329"/>
    <s v="COLEGIO CARLOS PIZARRO LEON GOMEZ (IED)"/>
    <s v="OFICIAL"/>
    <s v="URBANA"/>
    <n v="7"/>
    <s v="BOSA"/>
    <n v="84"/>
    <s v="BOSA OCCIDENTAL"/>
    <n v="7"/>
    <n v="1"/>
    <n v="1"/>
    <n v="4622"/>
    <n v="6"/>
    <x v="6"/>
    <x v="3"/>
    <n v="44.024360928299295"/>
    <n v="0.16850749375520499"/>
    <n v="4254"/>
    <n v="429"/>
    <n v="0.10084626234132581"/>
    <n v="-1.0473113429703313"/>
    <x v="2"/>
    <n v="0.91361136571952339"/>
    <n v="0.89810311284046696"/>
    <n v="0.89908022483392946"/>
    <n v="0.87908666320705764"/>
    <n v="0.88073625819465451"/>
    <n v="0.88883130344648875"/>
    <n v="0.84730461697188553"/>
    <n v="0.87431748455657021"/>
    <n v="0.74531364577455528"/>
    <n v="91.290558672847027"/>
    <n v="0.61373095218917262"/>
    <n v="95.763566673391168"/>
    <n v="1.2952209778414145"/>
    <n v="90.829346092503982"/>
    <n v="0.39779872949591261"/>
    <n v="92.93143706219486"/>
    <n v="0.77210925775409323"/>
    <n v="93.316250266922921"/>
    <n v="0.83053988059166461"/>
    <n v="95.314505776636722"/>
    <n v="1.1883980104781069"/>
    <n v="0.9187228928691521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1649999999999996"/>
    <n v="3.3766666666666665"/>
    <n v="3.3033333333333332"/>
    <n v="3.1150000000000002"/>
    <n v="3.2288333333333332"/>
    <n v="-0.10863164915730666"/>
    <n v="-0.29946351677766608"/>
    <n v="0.39"/>
    <n v="-1.3866114402852776"/>
    <n v="-0.94160853985844495"/>
    <n v="-1.5224499409946939"/>
    <n v="0.42797577511892526"/>
    <n v="-0.74632891845108784"/>
    <n v="-0.84868868519161833"/>
    <n v="-0.85646641006947932"/>
    <n v="0.58768176863697774"/>
    <n v="-0.53156968739145583"/>
    <n v="-5.8132308453906087E-2"/>
    <n v="0.5951580228401544"/>
    <n v="-0.51892832409255396"/>
    <n v="-0.76693888262148502"/>
    <n v="-0.64775352169813116"/>
    <n v="0.47815367490955296"/>
    <n v="-1.2814200270019871"/>
    <n v="0.53895559602879717"/>
    <n v="-0.56385695034048811"/>
    <n v="0.46044381101242099"/>
    <n v="-0.38315480814721331"/>
    <n v="-0.61701849457615054"/>
    <n v="-9.9823693092654833E-2"/>
    <n v="50.87"/>
    <n v="50"/>
    <n v="27.59"/>
    <n v="50"/>
    <n v="-0.46542"/>
    <n v="36.130000000000003"/>
    <n v="46.967500000000001"/>
    <n v="190"/>
    <n v="234"/>
    <n v="254"/>
    <n v="259"/>
    <n v="301"/>
  </r>
  <r>
    <n v="111102000753"/>
    <s v="COLEGIO FERNANDO MAZUERA VILLEGAS (IED)"/>
    <s v="OFICIAL"/>
    <s v="URBANA"/>
    <n v="7"/>
    <s v="BOSA"/>
    <n v="85"/>
    <s v="BOSA CENTRAL"/>
    <n v="7"/>
    <n v="5"/>
    <n v="3"/>
    <n v="5985"/>
    <n v="6"/>
    <x v="7"/>
    <x v="4"/>
    <n v="39.783580627099667"/>
    <n v="0.21122785689475701"/>
    <n v="5140"/>
    <n v="673"/>
    <n v="0.13093385214007783"/>
    <n v="-4.0702248495682075E-2"/>
    <x v="5"/>
    <n v="0.89645420926691322"/>
    <n v="0.82257356170399654"/>
    <n v="0.8224605954465849"/>
    <n v="0.81955061385221217"/>
    <n v="0.83938730853391685"/>
    <n v="0.82659574468085106"/>
    <n v="0.81088027414863995"/>
    <n v="0.82296913174407837"/>
    <n v="-0.29007642389319654"/>
    <n v="83.373253493013976"/>
    <n v="-0.80710934078222374"/>
    <n v="78.784860557768923"/>
    <n v="-1.6370757306414243"/>
    <n v="77.658303464755079"/>
    <n v="-1.9665704812185618"/>
    <n v="78.237937097089272"/>
    <n v="-1.6364046474723002"/>
    <n v="81.622711238031243"/>
    <n v="-1.2514758096152623"/>
    <n v="85.849834983498354"/>
    <n v="-0.52470714309701338"/>
    <n v="-1.1092635777397002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4183333333333334"/>
    <n v="3.5150000000000001"/>
    <n v="3.5499999999999994"/>
    <n v="3.3049999999999997"/>
    <n v="3.4318333333333335"/>
    <n v="0.29335555781930173"/>
    <n v="0.41874469877805398"/>
    <n v="0.52500000000000002"/>
    <n v="0.54131005222560835"/>
    <n v="-0.64435701639051324"/>
    <n v="0.60803788512055645"/>
    <n v="0.51253255802580411"/>
    <n v="0.28881081887452881"/>
    <n v="-0.66839104213215506"/>
    <n v="0.43577905644332521"/>
    <m/>
    <m/>
    <m/>
    <n v="0.56439300805309223"/>
    <n v="-0.57200444736318268"/>
    <n v="-1.7754961458177358"/>
    <n v="-0.63540677895175901"/>
    <n v="0.49785307827827946"/>
    <n v="-0.57078953098714413"/>
    <n v="0.56292681596870431"/>
    <n v="0.22038986262124668"/>
    <n v="0.41974688904619101"/>
    <n v="-0.86651361856670495"/>
    <n v="-0.48129775669440733"/>
    <n v="-0.10513321777085589"/>
    <n v="62.72"/>
    <n v="77.14"/>
    <n v="48.28"/>
    <n v="73.97"/>
    <n v="0.34239999999999998"/>
    <n v="60.98"/>
    <n v="65.89"/>
    <n v="114"/>
    <n v="141"/>
    <n v="161"/>
    <n v="197"/>
    <n v="86"/>
  </r>
  <r>
    <n v="111769003416"/>
    <s v="COLEGIO JUAN LOZANO Y LOZANO (IED)"/>
    <s v="OFICIAL"/>
    <s v="URBANA"/>
    <n v="11"/>
    <s v="SUBA"/>
    <n v="27"/>
    <s v="SUBA"/>
    <n v="11"/>
    <n v="2"/>
    <n v="2"/>
    <n v="3592"/>
    <n v="6"/>
    <x v="9"/>
    <x v="4"/>
    <n v="41.36948580610602"/>
    <n v="0.191717861205916"/>
    <n v="3025"/>
    <n v="286"/>
    <n v="9.4545454545454544E-2"/>
    <n v="-0.56595933145198962"/>
    <x v="1"/>
    <n v="0.8550039401103231"/>
    <n v="0.82426127527216175"/>
    <n v="0.80839271575613614"/>
    <n v="0.80259146341463417"/>
    <n v="0.81187739463601527"/>
    <n v="0.81632653061224492"/>
    <n v="0.82619831686791068"/>
    <n v="0.81554459772844623"/>
    <n v="-0.4397850001306377"/>
    <n v="89.067055393586003"/>
    <n v="0.2147008555882087"/>
    <n v="90.523338048090523"/>
    <n v="0.39021060514120387"/>
    <n v="90.090090090090087"/>
    <n v="0.26509290047818251"/>
    <n v="89.523809523809533"/>
    <n v="0.21354129712358672"/>
    <n v="71.280635139799799"/>
    <n v="-3.0928657132732615"/>
    <n v="82.449406838799717"/>
    <n v="-1.1401845438818667"/>
    <n v="-1.3147159820621896"/>
    <n v="4"/>
    <n v="0.23005906138063265"/>
    <m/>
    <m/>
    <s v=" "/>
    <m/>
    <m/>
    <m/>
    <s v=""/>
    <m/>
    <m/>
    <m/>
    <m/>
    <n v="3.6199999999999997"/>
    <n v="3.5050000000000003"/>
    <n v="3.4000000000000004"/>
    <n v="3.4033333333333338"/>
    <n v="3.4443333333333337"/>
    <n v="0.31810846465283704"/>
    <n v="0.31810846465283704"/>
    <n v="0.39700000000000002"/>
    <n v="-1.2866451406736019"/>
    <n v="-0.92381899829494663"/>
    <n v="-1.3949471403663458"/>
    <n v="0.43242065486823922"/>
    <n v="-0.69191493180242492"/>
    <n v="-0.83835642639253616"/>
    <n v="-0.78241211648369202"/>
    <n v="0.52854075570367054"/>
    <n v="-0.63763536083873806"/>
    <n v="-1.7200952430378695"/>
    <n v="0.65213305880089634"/>
    <n v="-0.42750665996106402"/>
    <n v="0.97026379330051904"/>
    <n v="-0.42390019292452613"/>
    <n v="0.51438411039815124"/>
    <n v="2.5546070406311617E-2"/>
    <n v="0.56330789209438847"/>
    <n v="0.23285721880139987"/>
    <n v="0.59784275101918105"/>
    <n v="1.2487373592672084"/>
    <n v="0.6993350593552865"/>
    <n v="-0.10535614830704912"/>
    <n v="26.88"/>
    <n v="17.14"/>
    <n v="14.29"/>
    <n v="30.14"/>
    <n v="-1.0652699999999999"/>
    <n v="18.5"/>
    <n v="22.349999999999998"/>
    <n v="277"/>
    <n v="250"/>
    <n v="222"/>
    <n v="169"/>
    <n v="248"/>
  </r>
  <r>
    <n v="111001013170"/>
    <s v="COLEGIO SAN RAFAEL (IED)"/>
    <s v="OFICIAL"/>
    <s v="URBANA"/>
    <n v="8"/>
    <s v="KENNEDY"/>
    <n v="47"/>
    <s v="KENNEDY CENTRAL"/>
    <n v="8"/>
    <n v="2"/>
    <n v="2"/>
    <n v="2569"/>
    <n v="5"/>
    <x v="10"/>
    <x v="5"/>
    <n v="39.288073260073226"/>
    <n v="0.20055534278054299"/>
    <n v="2444"/>
    <n v="298"/>
    <n v="0.12193126022913257"/>
    <n v="-0.13428666337143091"/>
    <x v="3"/>
    <n v="0.86994581075448107"/>
    <n v="0.85638766519823784"/>
    <n v="0.82241301400813371"/>
    <n v="0.81784386617100369"/>
    <n v="0.81208935611038102"/>
    <n v="0.79741763134461263"/>
    <n v="0.78336980306345738"/>
    <n v="0.8017011013037304"/>
    <n v="-0.71892576984476986"/>
    <n v="85.52066115702479"/>
    <n v="-0.42173537007386153"/>
    <n v="90.016570008285001"/>
    <n v="0.30268955112409263"/>
    <n v="86.650679456434858"/>
    <n v="-0.35232493310210783"/>
    <n v="87.138406764574995"/>
    <n v="-0.17746668115427655"/>
    <n v="88.726415094339629"/>
    <n v="1.3327159860037871E-2"/>
    <n v="87.644151565074139"/>
    <n v="-0.19993589111947693"/>
    <n v="-0.1467020380308455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4"/>
    <n v="3.4433333333333334"/>
    <n v="3.5216666666666669"/>
    <n v="3.4450000000000003"/>
    <n v="3.4571666666666667"/>
    <n v="0.34352144900193238"/>
    <n v="0.12963078710493003"/>
    <n v="0.432"/>
    <n v="-0.78681364261522446"/>
    <n v="-0.83932969073802677"/>
    <n v="-0.78938778414543731"/>
    <n v="0.44861508537828609"/>
    <n v="-0.49366355600482303"/>
    <n v="-0.80159002977911287"/>
    <n v="-0.51889669533069072"/>
    <n v="0.61146608364724786"/>
    <n v="-0.49189578958403257"/>
    <n v="0.56352543889619988"/>
    <n v="0.60462365778684102"/>
    <n v="-0.50314906775157819"/>
    <n v="-0.46710003588843318"/>
    <n v="-0.20050050016719523"/>
    <n v="0.51284884408724762"/>
    <n v="-2.9836675944490406E-2"/>
    <n v="0.53893723230032775"/>
    <n v="-0.5644577414375761"/>
    <n v="0.47301536193749499"/>
    <n v="-0.23384204426511621"/>
    <n v="-0.29222567975272901"/>
    <n v="-0.10497885492197742"/>
    <n v="43.64"/>
    <n v="71.430000000000007"/>
    <n v="25.58"/>
    <n v="50"/>
    <n v="-0.50166999999999995"/>
    <n v="35.549999999999997"/>
    <n v="48.564999999999998"/>
    <n v="185"/>
    <n v="198"/>
    <n v="197"/>
    <n v="171"/>
    <n v="298"/>
  </r>
  <r>
    <n v="211850000931"/>
    <s v="COLEGIO BRAZUELOS (IED)"/>
    <s v="OFICIAL"/>
    <s v="URBANA"/>
    <n v="5"/>
    <s v="USME"/>
    <n v="58"/>
    <s v="COMUNEROS"/>
    <n v="5"/>
    <n v="1"/>
    <n v="1"/>
    <n v="839"/>
    <n v="1"/>
    <x v="13"/>
    <x v="1"/>
    <n v="37.268922764227625"/>
    <n v="0.22684964200477301"/>
    <n v="790"/>
    <n v="163"/>
    <n v="0.20632911392405062"/>
    <n v="0.72141627663648378"/>
    <x v="7"/>
    <n v="0.9139633286318759"/>
    <n v="0.89503546099290776"/>
    <n v="0.83551673944687044"/>
    <n v="0.74497487437185927"/>
    <n v="0.8448979591836735"/>
    <n v="0.74775928297055061"/>
    <n v="0.70193548387096771"/>
    <n v="0.76179796284112855"/>
    <n v="-1.5235341175287922"/>
    <n v="91.965389369592089"/>
    <n v="0.73483612915161522"/>
    <n v="90.439276485788113"/>
    <n v="0.37569280615400785"/>
    <n v="87.871581450653977"/>
    <n v="-0.13315753944794631"/>
    <n v="88.726790450928377"/>
    <n v="8.2896350424455048E-2"/>
    <n v="85.697258641239571"/>
    <n v="-0.52600924187972198"/>
    <n v="87.545787545787547"/>
    <n v="-0.21773977590841084"/>
    <n v="-0.24163516678718455"/>
    <m/>
    <m/>
    <m/>
    <m/>
    <m/>
    <m/>
    <m/>
    <m/>
    <m/>
    <m/>
    <m/>
    <m/>
    <m/>
    <n v="3.1533333333333329"/>
    <n v="3.3000000000000003"/>
    <n v="3.3350000000000004"/>
    <n v="3.2816666666666663"/>
    <n v="3.2885"/>
    <n v="9.5222261281004087E-3"/>
    <n v="9.5222261281004087E-3"/>
    <m/>
    <m/>
    <m/>
    <m/>
    <n v="0.56536753628396741"/>
    <n v="0.93561387400011076"/>
    <n v="-0.57027925262617907"/>
    <n v="1.1389746892267316"/>
    <n v="0.59544696060546742"/>
    <n v="-0.51844296114682009"/>
    <n v="0.14755282757512592"/>
    <n v="0.66366214359772391"/>
    <n v="-0.4099820788814133"/>
    <n v="1.3032674575326064"/>
    <n v="0.9236945148841873"/>
    <n v="0.49168034306092956"/>
    <n v="-0.79346296972881825"/>
    <n v="0.58083055859636312"/>
    <n v="0.80613197883508558"/>
    <n v="0.46623757940725702"/>
    <n v="-0.31434201189943323"/>
    <n v="-7.4024006244954615E-2"/>
    <n v="-0.11205679042756791"/>
    <n v="46.24"/>
    <n v="96.97"/>
    <n v="69.44"/>
    <n v="40.32"/>
    <n v="0.11643000000000001"/>
    <n v="55.2"/>
    <n v="61.162500000000001"/>
    <n v="135"/>
    <n v="90"/>
    <n v="111"/>
    <n v="135"/>
    <m/>
  </r>
  <r>
    <n v="111001002330"/>
    <s v="COLEGIO LA GAITANA (IED)"/>
    <s v="OFICIAL"/>
    <s v="URBANA"/>
    <n v="11"/>
    <s v="SUBA"/>
    <n v="71"/>
    <s v="TIBABUYES"/>
    <n v="11"/>
    <n v="2"/>
    <n v="2"/>
    <n v="2186"/>
    <n v="4"/>
    <x v="8"/>
    <x v="3"/>
    <n v="40.581014832162353"/>
    <n v="0.19997248968363099"/>
    <n v="2136"/>
    <n v="250"/>
    <n v="0.11704119850187265"/>
    <n v="-0.29909378825507693"/>
    <x v="4"/>
    <n v="0.89637033140452393"/>
    <n v="0.88108379327646769"/>
    <n v="0.81540030596634372"/>
    <n v="0.80222559433485074"/>
    <n v="0.79570990806945863"/>
    <n v="0.83668076109936573"/>
    <n v="0.84378265412748177"/>
    <n v="0.82332083787383969"/>
    <n v="-0.28298460859142976"/>
    <n v="88.208616780045361"/>
    <n v="6.0645385518938957E-2"/>
    <n v="85.119305856832966"/>
    <n v="-0.54308935888724441"/>
    <n v="80.89318600368324"/>
    <n v="-1.3858680348377601"/>
    <n v="90.177777777777777"/>
    <n v="0.3207377878847873"/>
    <n v="92.018581081081081"/>
    <n v="0.59949198320615982"/>
    <n v="86.355555555555554"/>
    <n v="-0.43317173344618537"/>
    <n v="-6.7860344323444802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81666666666666"/>
    <n v="3.5366666666666671"/>
    <n v="3.4733333333333332"/>
    <n v="3.4616666666666664"/>
    <n v="3.4821666666666671"/>
    <n v="0.39302726266900301"/>
    <n v="0.15438369393846535"/>
    <n v="0.39500000000000002"/>
    <n v="-1.3152069405626521"/>
    <n v="-0.92886951408101515"/>
    <n v="-1.4311456508812388"/>
    <n v="0.44823682866880321"/>
    <n v="-0.49829415496371399"/>
    <n v="-0.80243355082419676"/>
    <n v="-0.52494245515273286"/>
    <n v="0.5336073639566461"/>
    <n v="-0.62809498395749719"/>
    <n v="-1.5706052879633385"/>
    <n v="0.58357052628144834"/>
    <n v="-0.53858996689628325"/>
    <n v="-1.1405511857462112"/>
    <n v="-1.1755051168061565"/>
    <n v="0.53690952157826566"/>
    <n v="0.83812114287145367"/>
    <n v="0.57893660531697344"/>
    <n v="0.74416905717388881"/>
    <n v="0.42749486457902602"/>
    <n v="-0.77449063363880111"/>
    <n v="3.6296289070568144E-3"/>
    <n v="-0.11314820813251411"/>
    <n v="46.53"/>
    <n v="34.29"/>
    <n v="32.14"/>
    <n v="47.56"/>
    <n v="-0.42714000000000002"/>
    <n v="37.28"/>
    <n v="41.157499999999999"/>
    <n v="211"/>
    <n v="153"/>
    <n v="158"/>
    <n v="168"/>
    <n v="275"/>
  </r>
  <r>
    <n v="211001027485"/>
    <s v="COLEGIO EL VERJON (IED)"/>
    <s v="OFICIAL"/>
    <s v="RURAL"/>
    <n v="3"/>
    <s v="SANTAFE"/>
    <s v="UPR 2"/>
    <s v="CERROS ORIENTALES"/>
    <n v="3"/>
    <n v="1"/>
    <n v="1"/>
    <n v="264"/>
    <n v="1"/>
    <x v="13"/>
    <x v="1"/>
    <n v="26.339251700680247"/>
    <n v="0.28092"/>
    <n v="262"/>
    <n v="24"/>
    <n v="9.1603053435114504E-2"/>
    <n v="1.8914811755968017"/>
    <x v="6"/>
    <n v="0.91393442622950816"/>
    <n v="0.88209606986899558"/>
    <n v="0.84037558685446012"/>
    <n v="0.87727272727272732"/>
    <n v="0.82758620689655171"/>
    <n v="0.91625615763546797"/>
    <n v="0.85599999999999998"/>
    <n v="0.8670097485645325"/>
    <n v="0.5979601891692492"/>
    <n v="95.366795366795358"/>
    <n v="1.3452527524606672"/>
    <n v="91.197183098591552"/>
    <n v="0.50658658869118511"/>
    <n v="84.859154929577457"/>
    <n v="-0.67392630903398509"/>
    <n v="83.834586466165419"/>
    <n v="-0.71901887416382648"/>
    <n v="82.173913043478265"/>
    <m/>
    <n v="80.3347280334728"/>
    <n v="-1.5229413495583999"/>
    <n v="-1.111961598835145"/>
    <n v="3.5"/>
    <n v="-1.3577995583445217"/>
    <n v="3.5"/>
    <n v="-1.3981309248788139"/>
    <n v="3.5"/>
    <n v="-1.5943055490840825"/>
    <n v="4"/>
    <m/>
    <n v="3.5"/>
    <n v="-1.5698251038321778"/>
    <n v="4"/>
    <n v="6.7474131606072324E-2"/>
    <n v="-0.75117296132671652"/>
    <n v="2.84"/>
    <n v="3.41"/>
    <m/>
    <m/>
    <n v="3.1819999999999995"/>
    <n v="-0.20137254009361846"/>
    <n v="-0.4762727507101675"/>
    <m/>
    <m/>
    <m/>
    <m/>
    <m/>
    <m/>
    <m/>
    <m/>
    <m/>
    <m/>
    <m/>
    <n v="0.65921896949344994"/>
    <n v="-0.41669952426351803"/>
    <n v="1.1756219568297519"/>
    <n v="1.1756219568297519"/>
    <n v="0.51594151549691314"/>
    <n v="8.1727444893327922E-2"/>
    <n v="0.55496252204585539"/>
    <n v="-4.0171433055095636E-2"/>
    <n v="0.54493353691020197"/>
    <n v="0.62033271448430449"/>
    <n v="0.31446041630428911"/>
    <n v="-0.1161262549215656"/>
    <m/>
    <m/>
    <m/>
    <m/>
    <m/>
    <m/>
    <m/>
    <n v="360"/>
    <m/>
    <m/>
    <m/>
    <m/>
  </r>
  <r>
    <n v="111001041556"/>
    <s v="COLEGIO PROVINCIA DE QUEBEC (IED)"/>
    <s v="OFICIAL"/>
    <s v="URBANA"/>
    <n v="5"/>
    <s v="USME"/>
    <n v="52"/>
    <s v="LA FLORA"/>
    <n v="5"/>
    <n v="1"/>
    <n v="1"/>
    <n v="1132"/>
    <n v="2"/>
    <x v="1"/>
    <x v="1"/>
    <n v="37.449392812887091"/>
    <n v="0.21599047619047601"/>
    <n v="1074"/>
    <n v="93"/>
    <n v="8.6592178770949726E-2"/>
    <n v="5.232566283832768E-2"/>
    <x v="5"/>
    <n v="0.91204188481675397"/>
    <n v="0.85254413291796471"/>
    <n v="0.86111111111111116"/>
    <n v="0.86633663366336633"/>
    <n v="0.9065040650406504"/>
    <n v="0.85353535353535348"/>
    <n v="0.87282051282051287"/>
    <n v="0.87259241139873833"/>
    <n v="0.7105292073410211"/>
    <n v="85.381750465549345"/>
    <n v="-0.44666429514240263"/>
    <n v="81.705150976909408"/>
    <n v="-1.1327288195431409"/>
    <n v="92.883895131086149"/>
    <n v="0.76661634143594348"/>
    <n v="85.121457489878537"/>
    <n v="-0.50807888286110103"/>
    <n v="89.083333333333343"/>
    <n v="7.6875874399743027E-2"/>
    <n v="84.966698382492865"/>
    <n v="-0.68455484362032526"/>
    <n v="-0.27571331755683304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816666666666666"/>
    <n v="3.1016666666666666"/>
    <n v="3.3633333333333333"/>
    <n v="3.0600000000000005"/>
    <n v="3.1715"/>
    <n v="-0.22216498183378686"/>
    <n v="-0.15321242831292958"/>
    <n v="0.55600000000000005"/>
    <n v="0.98401795050588625"/>
    <n v="-0.58698698473155464"/>
    <n v="1.0192255305438234"/>
    <n v="0.49805268364469441"/>
    <n v="0.11154895000853074"/>
    <n v="-0.69704941710170565"/>
    <n v="0.23037617649657038"/>
    <n v="0.53014015478530263"/>
    <n v="-0.63461386440371736"/>
    <n v="-1.6727508485813738"/>
    <n v="0.60949342363974479"/>
    <n v="-0.49512711988153957"/>
    <n v="-0.31466626170232326"/>
    <n v="-0.47969397090164495"/>
    <n v="0.53475977547858777"/>
    <n v="0.76057183294944308"/>
    <n v="0.55657265417152424"/>
    <n v="1.2505943864753819E-2"/>
    <n v="0.42067944081247899"/>
    <n v="-0.85543766759474715"/>
    <n v="-0.27185268404805879"/>
    <n v="-0.11619755980215427"/>
    <n v="40.46"/>
    <n v="45.71"/>
    <n v="63.89"/>
    <n v="33.869999999999997"/>
    <n v="-0.10075000000000001"/>
    <n v="47.4"/>
    <n v="43.5075"/>
    <n v="203"/>
    <n v="135"/>
    <n v="166"/>
    <n v="200"/>
    <n v="124"/>
  </r>
  <r>
    <n v="111001016136"/>
    <s v="COLEGIO LA CHUCUA (IED)"/>
    <s v="OFICIAL"/>
    <s v="URBANA"/>
    <n v="8"/>
    <s v="KENNEDY"/>
    <n v="48"/>
    <s v="TIMIZA"/>
    <n v="8"/>
    <n v="1"/>
    <n v="1"/>
    <n v="1757"/>
    <n v="3"/>
    <x v="5"/>
    <x v="2"/>
    <n v="43.192497136311466"/>
    <n v="0.15377880184331799"/>
    <n v="1707"/>
    <n v="152"/>
    <n v="8.904510837727006E-2"/>
    <n v="-1.1579657944060668"/>
    <x v="2"/>
    <n v="0.8525241066364152"/>
    <n v="0.80762358546754021"/>
    <n v="0.82046568627450978"/>
    <n v="0.76159793814432986"/>
    <n v="0.80937302089930341"/>
    <n v="0.81948782011242971"/>
    <n v="0.81712538226299691"/>
    <n v="0.8081704332359676"/>
    <n v="-0.58847792345556005"/>
    <n v="90.49429657794677"/>
    <n v="0.47083368569477235"/>
    <n v="81.870428422152557"/>
    <n v="-1.1041846828243238"/>
    <n v="83.590308370044056"/>
    <n v="-0.90170036028193135"/>
    <n v="89.010356731875717"/>
    <n v="0.12937767429806871"/>
    <n v="86.293792255685304"/>
    <n v="-0.4197973977200346"/>
    <n v="86.5097588978186"/>
    <n v="-0.40526093273235131"/>
    <n v="-0.35233809357753032"/>
    <n v="4"/>
    <n v="0.23005906138063265"/>
    <n v="4"/>
    <n v="0.1365178344157767"/>
    <n v="4"/>
    <n v="-0.10476865036838208"/>
    <n v="4.5"/>
    <n v="1.2122921072647792"/>
    <n v="4.5"/>
    <n v="1.1339867716628336"/>
    <n v="4"/>
    <n v="6.7474131606072324E-2"/>
    <n v="0.54413383973680629"/>
    <n v="3.3783333333333334"/>
    <n v="3.4233333333333333"/>
    <n v="3.5383333333333336"/>
    <n v="3.3116666666666661"/>
    <n v="3.408666666666667"/>
    <n v="0.24748017048781715"/>
    <n v="0.39580700511231171"/>
    <n v="0.41399999999999998"/>
    <n v="-1.0438698416166761"/>
    <n v="-0.88188930515682273"/>
    <n v="-1.0944248764555324"/>
    <n v="0.41926100938177213"/>
    <n v="-0.85301462722439436"/>
    <n v="-0.8692616189175234"/>
    <n v="-1.0039185890832738"/>
    <m/>
    <m/>
    <m/>
    <n v="0.55887369208969795"/>
    <n v="-0.58183178468624774"/>
    <n v="-1.9622360926017104"/>
    <n v="-1.5011785983169439"/>
    <n v="0.53131151856451697"/>
    <n v="0.63618042497802707"/>
    <n v="0.56100197264476781"/>
    <n v="0.15741633661664076"/>
    <n v="0.45172314216085502"/>
    <n v="-0.48673050671363061"/>
    <n v="-6.8904267376217632E-2"/>
    <n v="-0.11595885778462564"/>
    <n v="51.16"/>
    <n v="8.57"/>
    <n v="30.23"/>
    <n v="52.94"/>
    <n v="-0.36435000000000001"/>
    <n v="39.020000000000003"/>
    <n v="37.477499999999999"/>
    <n v="226"/>
    <n v="248"/>
    <n v="264"/>
    <n v="257"/>
    <n v="279"/>
  </r>
  <r>
    <n v="111001108456"/>
    <s v="COLEGIO TOMAS CIPRIANO DE MOSQUERA (IED)"/>
    <s v="OFICIAL"/>
    <s v="URBANA"/>
    <n v="10"/>
    <s v="ENGATIVA"/>
    <n v="74"/>
    <s v="ENGATIVA"/>
    <n v="10"/>
    <n v="1"/>
    <n v="1"/>
    <n v="2023"/>
    <n v="4"/>
    <x v="2"/>
    <x v="0"/>
    <n v="42.798346774193497"/>
    <n v="0.17752431906614699"/>
    <n v="1867"/>
    <n v="110"/>
    <n v="5.8918050348152118E-2"/>
    <n v="-1.0187217568734948"/>
    <x v="2"/>
    <n v="0.89980607627666453"/>
    <n v="0.91191381495564006"/>
    <n v="0.8883248730964467"/>
    <n v="0.82544209925841416"/>
    <n v="0.86906211936662603"/>
    <n v="0.88779889638258735"/>
    <n v="0.88186650915534559"/>
    <n v="0.87297090291398249"/>
    <n v="0.71816112413820343"/>
    <n v="88.888888888888886"/>
    <n v="0.18272707878137864"/>
    <n v="87.646695491043857"/>
    <n v="-0.10659812952134651"/>
    <n v="87.360178970917218"/>
    <n v="-0.22496077109379847"/>
    <n v="85.282140779522976"/>
    <n v="-0.48174016585254459"/>
    <n v="85.816448152562572"/>
    <n v="-0.50478774237735069"/>
    <n v="88.288288288288285"/>
    <n v="-8.3347161911364043E-2"/>
    <n v="-0.3036192977576396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816666666666667"/>
    <n v="3.1783333333333332"/>
    <n v="3.3033333333333332"/>
    <n v="3.2866666666666671"/>
    <n v="3.2694999999999999"/>
    <n v="-2.8102192258872991E-2"/>
    <n v="-5.618103352547265E-2"/>
    <n v="0.55100000000000005"/>
    <n v="0.91261345078326073"/>
    <n v="-0.59602046982922252"/>
    <n v="0.95447992452155095"/>
    <n v="0.44237425915973916"/>
    <n v="-0.57006342589670311"/>
    <n v="-0.81559901500626641"/>
    <n v="-0.61930315291407423"/>
    <n v="0.56418842136153091"/>
    <n v="-0.57236700284827235"/>
    <n v="-0.69739309769934366"/>
    <n v="0.5905584955490436"/>
    <n v="-0.52668658720260364"/>
    <n v="-0.91436209530661616"/>
    <n v="-0.60337540556310931"/>
    <n v="0.47932281858587084"/>
    <n v="-1.2392446811266211"/>
    <n v="0.55323309710475166"/>
    <n v="-9.6751615528795396E-2"/>
    <m/>
    <m/>
    <n v="-0.55374884176792571"/>
    <n v="-0.12091331938154523"/>
    <n v="41.04"/>
    <n v="20.59"/>
    <n v="20.59"/>
    <n v="41.27"/>
    <n v="-0.74990000000000001"/>
    <n v="28.32"/>
    <n v="32.747500000000002"/>
    <n v="242"/>
    <n v="188"/>
    <n v="214"/>
    <n v="140"/>
    <n v="91"/>
  </r>
  <r>
    <n v="111001012301"/>
    <s v="COLEGIO SAN JOSE SUR ORIENTAL (IED)"/>
    <s v="OFICIAL"/>
    <s v="URBANA"/>
    <n v="4"/>
    <s v="SAN CRISTOBAL"/>
    <n v="50"/>
    <s v="LA GLORIA"/>
    <n v="4"/>
    <n v="1"/>
    <n v="1"/>
    <n v="1039"/>
    <n v="2"/>
    <x v="1"/>
    <x v="1"/>
    <n v="39.498882438316329"/>
    <n v="0.190062499999999"/>
    <n v="1007"/>
    <n v="67"/>
    <n v="6.6534260178748764E-2"/>
    <n v="-0.51124374874557454"/>
    <x v="4"/>
    <n v="0.89538171536286526"/>
    <n v="0.87099903006789525"/>
    <n v="0.86807653575025179"/>
    <n v="0.89506820566631684"/>
    <n v="0.88966900702106322"/>
    <n v="0.85360824742268038"/>
    <n v="0.86206896551724133"/>
    <n v="0.87102443734002788"/>
    <n v="0.67891252090486931"/>
    <n v="94.841628959276008"/>
    <n v="1.2510063421771289"/>
    <n v="99.444444444444443"/>
    <n v="1.9309246468304224"/>
    <n v="94.266917293233092"/>
    <n v="1.0148863615349426"/>
    <n v="87.57396449704143"/>
    <n v="-0.10607137998943607"/>
    <n v="87.339606501283157"/>
    <n v="-0.23359186464772341"/>
    <n v="88.748874887488753"/>
    <n v="1.8999892170448215E-5"/>
    <n v="1.0204400718158202E-2"/>
    <n v="3.5"/>
    <n v="-1.3577995583445217"/>
    <n v="3.5"/>
    <n v="-1.3981309248788139"/>
    <n v="3.5"/>
    <n v="-1.5943055490840825"/>
    <n v="3.5"/>
    <n v="-1.6918801936552423"/>
    <n v="4"/>
    <n v="-0.2179191660846721"/>
    <n v="4"/>
    <n v="6.7474131606072324E-2"/>
    <n v="-0.75157251562088856"/>
    <n v="2.8924999999999996"/>
    <n v="3.14"/>
    <n v="3.3116666666666661"/>
    <n v="3.2183333333333337"/>
    <n v="3.1980833333333338"/>
    <n v="-0.16952379996780148"/>
    <n v="-0.46054815779434499"/>
    <n v="0.505"/>
    <n v="0.25569205333510647"/>
    <n v="-0.68319684970677719"/>
    <n v="0.32966154213917925"/>
    <n v="0.44455543153861155"/>
    <n v="-0.54336162710884772"/>
    <n v="-0.81068052642954225"/>
    <n v="-0.58405091967622424"/>
    <n v="0.61851692341269848"/>
    <n v="-0.48043072549854632"/>
    <n v="0.74317367883481289"/>
    <n v="0.65512865897294303"/>
    <n v="-0.42292363672303879"/>
    <n v="1.0573508126470395"/>
    <n v="0.56204839898793268"/>
    <n v="0.49489636090687728"/>
    <n v="-0.67744928574656293"/>
    <n v="0.53702417695473248"/>
    <n v="-0.62704560978818924"/>
    <n v="0.48375153589838799"/>
    <n v="-0.10632811880165965"/>
    <n v="-0.37676759948659921"/>
    <n v="-0.12097436375662737"/>
    <n v="24.57"/>
    <n v="14.29"/>
    <n v="46.67"/>
    <n v="19.350000000000001"/>
    <n v="-0.67479"/>
    <n v="30.92"/>
    <n v="23.587499999999999"/>
    <n v="272"/>
    <n v="309"/>
    <n v="304"/>
    <n v="307"/>
    <n v="244"/>
  </r>
  <r>
    <n v="111001014028"/>
    <s v="COLEGIO REPUBLICA FEDERAL DE ALEMANIA (IED)"/>
    <s v="OFICIAL"/>
    <s v="URBANA"/>
    <n v="18"/>
    <s v="RAFAEL URIBE"/>
    <n v="39"/>
    <s v="QUIROGA"/>
    <n v="18"/>
    <n v="1"/>
    <n v="1"/>
    <n v="739"/>
    <n v="1"/>
    <x v="13"/>
    <x v="1"/>
    <n v="33.870397727272753"/>
    <n v="0.228364688856729"/>
    <n v="692"/>
    <n v="92"/>
    <n v="0.13294797687861271"/>
    <n v="0.76343710919767338"/>
    <x v="9"/>
    <n v="0.83959537572254339"/>
    <n v="0.78851174934725854"/>
    <n v="0.80911680911680917"/>
    <n v="0.78099838969404189"/>
    <n v="0.83306055646481181"/>
    <n v="0.79508196721311475"/>
    <n v="0.74257425742574257"/>
    <n v="0.78621631968975103"/>
    <n v="-1.03116147432072"/>
    <n v="93.003618817852839"/>
    <n v="0.92115687843836203"/>
    <n v="98.154555940023073"/>
    <n v="1.708155267935026"/>
    <n v="94.481981981981974"/>
    <n v="1.0534932010055287"/>
    <n v="97.201946472019458"/>
    <n v="1.4721181950657687"/>
    <n v="95.780590717299575"/>
    <n v="1.2693117075825304"/>
    <n v="95.135135135135144"/>
    <n v="1.1559319292934134"/>
    <n v="1.242939243105831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081666666666667"/>
    <n v="3.3766666666666665"/>
    <n v="3.3016666666666672"/>
    <n v="3.2116666666666673"/>
    <n v="3.2586666666666675"/>
    <n v="-4.955471151460137E-2"/>
    <n v="-0.26992504795631345"/>
    <n v="0.47799999999999998"/>
    <n v="-0.12989224516707104"/>
    <n v="-0.73814454649068106"/>
    <n v="-6.4164527128414001E-2"/>
    <n v="0.39517661523037545"/>
    <n v="-1.1478545274483565"/>
    <n v="-0.92842248684707185"/>
    <n v="-1.4279416771261271"/>
    <m/>
    <m/>
    <m/>
    <n v="0.64656062438892181"/>
    <n v="-0.43608831194326847"/>
    <n v="0.80719447128648336"/>
    <n v="-3.7618172920279247E-2"/>
    <n v="0.47757397088247755"/>
    <n v="-1.3023320999511807"/>
    <n v="0.56395899470899469"/>
    <n v="0.25415881094798437"/>
    <n v="0.513784554296566"/>
    <n v="0.25037512421745378"/>
    <n v="-5.9031214597113968E-2"/>
    <n v="-0.12057147631969201"/>
    <n v="38.15"/>
    <n v="68.569999999999993"/>
    <n v="44"/>
    <n v="29.03"/>
    <n v="-0.54793999999999998"/>
    <n v="33.53"/>
    <n v="44.599999999999994"/>
    <n v="200"/>
    <n v="219"/>
    <n v="195"/>
    <n v="183"/>
    <n v="165"/>
  </r>
  <r>
    <n v="111001010251"/>
    <s v="COLEGIO VENECIA (IED)"/>
    <s v="OFICIAL"/>
    <s v="URBANA"/>
    <n v="6"/>
    <s v="TUNJUELITO"/>
    <n v="42"/>
    <s v="VENECIA"/>
    <n v="6"/>
    <n v="2"/>
    <n v="2"/>
    <n v="4783"/>
    <n v="6"/>
    <x v="9"/>
    <x v="4"/>
    <n v="38.053622212873428"/>
    <n v="0.19835094261446201"/>
    <n v="4213"/>
    <n v="490"/>
    <n v="0.116306669831474"/>
    <n v="-5.0829070984771102E-2"/>
    <x v="5"/>
    <n v="0.87921710018027299"/>
    <n v="0.86005537377296748"/>
    <n v="0.82811325482335252"/>
    <n v="0.80822609134494072"/>
    <n v="0.81465732866433216"/>
    <n v="0.81342901076371088"/>
    <n v="0.81937644936871945"/>
    <n v="0.81614689241848637"/>
    <n v="-0.42764030790733687"/>
    <n v="83.492943548387103"/>
    <n v="-0.78562975278108238"/>
    <n v="89.594224545680859"/>
    <n v="0.22974864494412844"/>
    <n v="88.311688311688314"/>
    <n v="-5.4152775659430018E-2"/>
    <n v="85.303593556381657"/>
    <n v="-0.47822369179989843"/>
    <n v="80.585043642368476"/>
    <n v="-1.4362308448574843"/>
    <n v="85.749937609183917"/>
    <n v="-0.54278856510386797"/>
    <n v="-0.74904469542471519"/>
    <n v="4"/>
    <n v="0.23005906138063265"/>
    <m/>
    <m/>
    <s v=" "/>
    <m/>
    <m/>
    <m/>
    <m/>
    <m/>
    <m/>
    <m/>
    <m/>
    <n v="3.355"/>
    <n v="3.4933333333333336"/>
    <n v="3.5116666666666667"/>
    <n v="3.4033333333333329"/>
    <n v="3.4489999999999998"/>
    <n v="0.32734954987068909"/>
    <n v="0.32734954987068909"/>
    <n v="0.438"/>
    <n v="-0.70112824294807397"/>
    <n v="-0.82553636860569091"/>
    <n v="-0.6905270464718829"/>
    <n v="0.4267437137266723"/>
    <n v="-0.76141174991772842"/>
    <n v="-0.85157164799212925"/>
    <n v="-0.87712944007845506"/>
    <n v="0.53707505143163248"/>
    <n v="-0.62161743365855116"/>
    <n v="-1.4691073371762509"/>
    <n v="0.58317725342050908"/>
    <n v="-0.53926410209958076"/>
    <n v="-1.153361163449278"/>
    <n v="-1.1465552591954657"/>
    <n v="0.52986213543071981"/>
    <n v="0.58389580315435541"/>
    <n v="0.58524585122562189"/>
    <n v="0.95058349951155241"/>
    <n v="0.53828642754040801"/>
    <n v="0.54138475669088859"/>
    <n v="0.67264658882978101"/>
    <n v="-0.12448682174454481"/>
    <n v="45.38"/>
    <n v="48.57"/>
    <n v="66.67"/>
    <n v="52.05"/>
    <n v="0.27844999999999998"/>
    <n v="58.96"/>
    <n v="49.572499999999998"/>
    <n v="180"/>
    <n v="113"/>
    <n v="87"/>
    <n v="82"/>
    <n v="101"/>
  </r>
  <r>
    <n v="111001009831"/>
    <s v="COLEGIO POLICARPA SALAVARRIETA (IED)"/>
    <s v="OFICIAL"/>
    <s v="URBANA"/>
    <n v="3"/>
    <s v="SANTAFE"/>
    <n v="91"/>
    <s v="SAGRADO CORAZON"/>
    <n v="3"/>
    <n v="2"/>
    <n v="2"/>
    <n v="1380"/>
    <n v="2"/>
    <x v="0"/>
    <x v="0"/>
    <n v="34.480081967213025"/>
    <n v="0.202981614708233"/>
    <n v="1356"/>
    <n v="186"/>
    <n v="0.13716814159292035"/>
    <n v="0.4677598654741158"/>
    <x v="7"/>
    <n v="0.86523125996810213"/>
    <n v="0.85199686765857474"/>
    <n v="0.80155642023346307"/>
    <n v="0.72621035058430716"/>
    <n v="0.76561085972850673"/>
    <n v="0.78908418131359848"/>
    <n v="0.77031509121061359"/>
    <n v="0.77057493924827736"/>
    <n v="-1.3465548432986125"/>
    <n v="84.240687679083095"/>
    <n v="-0.65143952446552589"/>
    <n v="87.219730941704029"/>
    <n v="-0.1803367721565515"/>
    <n v="80.645161290322577"/>
    <n v="-1.4303916167849293"/>
    <n v="87.838730998017184"/>
    <n v="-6.2671658973160391E-2"/>
    <n v="96.898179366149691"/>
    <n v="1.4682965569385806"/>
    <n v="95.395757889291261"/>
    <n v="1.2031046406366823"/>
    <n v="0.7661573298631221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566666666666663"/>
    <n v="3.83"/>
    <n v="3.2583333333333329"/>
    <n v="3.3149999999999999"/>
    <n v="3.3851666666666662"/>
    <n v="0.20094470564076994"/>
    <n v="5.8342415424348815E-2"/>
    <n v="0.44700000000000001"/>
    <n v="-0.57260014344734811"/>
    <n v="-0.80519668436856817"/>
    <n v="-0.54474663415082325"/>
    <n v="0.40153495848548665"/>
    <n v="-1.0700160201086162"/>
    <n v="-0.91246067968333433"/>
    <n v="-1.3135387787039408"/>
    <n v="0.56066551170115242"/>
    <n v="-0.57863078710552907"/>
    <n v="-0.79554150827786463"/>
    <n v="0.62137517979272827"/>
    <n v="-0.47582022522076689"/>
    <n v="5.2205085336368279E-2"/>
    <n v="-0.53496283750468265"/>
    <n v="0.49877013851934116"/>
    <n v="-0.53770776897724759"/>
    <n v="0.56045997102544731"/>
    <n v="0.13968411257306768"/>
    <m/>
    <m/>
    <n v="-0.13127264004705846"/>
    <n v="-0.12665791616122954"/>
    <n v="33.82"/>
    <n v="57.14"/>
    <n v="80"/>
    <n v="34.92"/>
    <n v="0.20957999999999999"/>
    <n v="57.23"/>
    <n v="45.502499999999998"/>
    <n v="195"/>
    <n v="192"/>
    <n v="194"/>
    <n v="233"/>
    <n v="168"/>
  </r>
  <r>
    <n v="111001030066"/>
    <s v="COLEGIO MANUELITA SAENZ  (IED)"/>
    <s v="OFICIAL"/>
    <s v="URBANA"/>
    <n v="4"/>
    <s v="SAN CRISTOBAL"/>
    <n v="33"/>
    <s v="SOSIEGO"/>
    <n v="4"/>
    <n v="1"/>
    <n v="1"/>
    <n v="3523"/>
    <n v="6"/>
    <x v="6"/>
    <x v="3"/>
    <n v="37.358678111587949"/>
    <n v="0.18131181676210401"/>
    <n v="3335"/>
    <n v="291"/>
    <n v="8.7256371814092959E-2"/>
    <n v="-0.27697133623258835"/>
    <x v="4"/>
    <n v="0.86594090202177298"/>
    <n v="0.87570799244808051"/>
    <n v="0.81436023320036821"/>
    <n v="0.8543533930857875"/>
    <n v="0.84989167440420921"/>
    <n v="0.82524271844660191"/>
    <n v="0.8279189449983918"/>
    <n v="0.8342537302749149"/>
    <n v="-6.2533365176559302E-2"/>
    <n v="76.825878190548394"/>
    <n v="-1.98210189590627"/>
    <n v="87.569955817378499"/>
    <n v="-0.11985140635920465"/>
    <n v="81.054412179306453"/>
    <n v="-1.3569258913508309"/>
    <n v="80.454953606704578"/>
    <n v="-1.2729980320160912"/>
    <n v="87.319587628865975"/>
    <n v="-0.23715619246754296"/>
    <n v="81.928987811340747"/>
    <n v="-1.2343803735566667"/>
    <n v="-0.9551912027012310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583333333333338"/>
    <n v="3.3916666666666662"/>
    <n v="3.3616666666666664"/>
    <n v="3.24"/>
    <n v="3.3186666666666671"/>
    <n v="6.9259241286365694E-2"/>
    <n v="-7.5003167528533074E-3"/>
    <n v="0.54100000000000004"/>
    <n v="0.76980445133800979"/>
    <n v="-0.61433600013565548"/>
    <n v="0.82320721011640507"/>
    <n v="0.46622046731287925"/>
    <n v="-0.27813938627190193"/>
    <n v="-0.76309665091413537"/>
    <n v="-0.24300349182041814"/>
    <m/>
    <m/>
    <m/>
    <n v="0.64044471385724377"/>
    <n v="-0.44559247853366196"/>
    <n v="0.62659544380112575"/>
    <n v="0.40503811637771847"/>
    <n v="0.52839378273260817"/>
    <n v="0.53092687883452938"/>
    <n v="0.53714099172432483"/>
    <n v="-0.62322387643505484"/>
    <n v="0.429523758022474"/>
    <n v="-0.750393393014395"/>
    <n v="-0.45597848367080807"/>
    <n v="-0.13733327527278666"/>
    <n v="39.6"/>
    <n v="28.57"/>
    <n v="66.67"/>
    <n v="39.020000000000003"/>
    <n v="4.2709999999999998E-2"/>
    <n v="52.02"/>
    <n v="39.947499999999998"/>
    <n v="216"/>
    <n v="178"/>
    <n v="200"/>
    <n v="181"/>
    <n v="93"/>
  </r>
  <r>
    <n v="111001098973"/>
    <s v="COLEGIO LA JOYA (IED)"/>
    <s v="OFICIAL"/>
    <s v="URBANA"/>
    <n v="19"/>
    <s v="CIUDAD BOLIVAR"/>
    <n v="68"/>
    <s v="EL TESORO"/>
    <n v="19"/>
    <n v="1"/>
    <n v="1"/>
    <n v="922"/>
    <n v="1"/>
    <x v="13"/>
    <x v="1"/>
    <n v="38.116954787233958"/>
    <n v="0.22037411526794701"/>
    <n v="897"/>
    <n v="99"/>
    <n v="0.11036789297658862"/>
    <n v="0.13267436361679366"/>
    <x v="5"/>
    <n v="0.91996142719382834"/>
    <n v="0.967741935483871"/>
    <n v="0.89921612541993279"/>
    <n v="0.90453460620525061"/>
    <n v="0.91464821222606685"/>
    <n v="0.87896592244418337"/>
    <n v="0.9002375296912114"/>
    <n v="0.89834418543640349"/>
    <n v="1.2297889236612654"/>
    <n v="94.64609800362976"/>
    <n v="1.2159163394558683"/>
    <n v="95.818181818181813"/>
    <n v="1.3046532519035452"/>
    <n v="96.383363471971066"/>
    <n v="1.3948152952246535"/>
    <n v="93.666026871401158"/>
    <n v="0.89252098908513544"/>
    <n v="90.301724137931032"/>
    <n v="0.29380838437030771"/>
    <n v="91.381100726895113"/>
    <n v="0.47645180452069891"/>
    <n v="0.59670896445886434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66"/>
    <n v="3.1316666666666664"/>
    <m/>
    <n v="3.16"/>
    <n v="3.2515000000000001"/>
    <n v="-6.3746378099162934E-2"/>
    <n v="-0.77966544388144066"/>
    <n v="0.56399999999999995"/>
    <n v="1.0982651500620855"/>
    <n v="-0.57270102748407825"/>
    <n v="1.1216171268763309"/>
    <n v="0.35061994230470456"/>
    <n v="-1.6933149993678747"/>
    <n v="-1.0480524276086314"/>
    <n v="-2.2853641369268662"/>
    <n v="0.63335119390309014"/>
    <n v="-0.45673020199373682"/>
    <n v="1.1145416277198694"/>
    <n v="0.62043427416530361"/>
    <n v="-0.47733560393604646"/>
    <n v="2.3409722834187002E-2"/>
    <n v="-1.1847372481045351E-3"/>
    <n v="0.52650643040733225"/>
    <n v="0.46284308492659726"/>
    <n v="0.55824586568634182"/>
    <n v="6.7247037609507593E-2"/>
    <n v="0.49982715004885098"/>
    <n v="8.4602530424792141E-2"/>
    <n v="0.1550439934805678"/>
    <n v="-0.14228807889664621"/>
    <n v="39.31"/>
    <n v="48.57"/>
    <n v="69.44"/>
    <n v="32.26"/>
    <n v="-2.947E-2"/>
    <n v="49.71"/>
    <n v="44.225000000000001"/>
    <n v="201"/>
    <n v="225"/>
    <n v="212"/>
    <n v="158"/>
    <n v="125"/>
  </r>
  <r>
    <n v="111001102121"/>
    <s v="COLEGIO VILLAMAR (IED)"/>
    <s v="OFICIAL"/>
    <s v="URBANA"/>
    <n v="19"/>
    <s v="CIUDAD BOLIVAR"/>
    <n v="67"/>
    <s v="LUCERO"/>
    <n v="19"/>
    <n v="2"/>
    <n v="2"/>
    <n v="567"/>
    <n v="1"/>
    <x v="3"/>
    <x v="2"/>
    <n v="34.861401098901048"/>
    <n v="0.25368571428571401"/>
    <n v="527"/>
    <n v="88"/>
    <n v="0.16698292220113853"/>
    <n v="1.0624914060201949"/>
    <x v="9"/>
    <n v="0.90750670241286868"/>
    <n v="0.89546079779917465"/>
    <n v="0.83028720626631858"/>
    <n v="0.71814671814671815"/>
    <n v="0.80592105263157898"/>
    <n v="0.75398230088495577"/>
    <n v="0.76528599605522685"/>
    <n v="0.7700163129127624"/>
    <n v="-1.3578190052194279"/>
    <m/>
    <m/>
    <m/>
    <m/>
    <n v="93.20083682008368"/>
    <n v="0.82351139463991907"/>
    <n v="86.062717770034851"/>
    <n v="-0.35379035537768461"/>
    <n v="86.020151133501258"/>
    <n v="-0.4685187564520123"/>
    <n v="83.870967741935488"/>
    <n v="-0.88288205946283072"/>
    <n v="-0.48211538233228102"/>
    <m/>
    <m/>
    <m/>
    <m/>
    <m/>
    <m/>
    <m/>
    <m/>
    <m/>
    <m/>
    <m/>
    <m/>
    <m/>
    <n v="3.16"/>
    <n v="3.0266666666666668"/>
    <n v="3.125"/>
    <n v="3.1266666666666665"/>
    <n v="3.1095000000000002"/>
    <n v="-0.34493939972811993"/>
    <n v="-0.34493939972811993"/>
    <m/>
    <m/>
    <m/>
    <m/>
    <m/>
    <m/>
    <m/>
    <m/>
    <m/>
    <m/>
    <m/>
    <n v="0.67152764526450848"/>
    <n v="-0.3982000944478033"/>
    <n v="1.527149784333182"/>
    <n v="1.527149784333182"/>
    <n v="0.50083106194375926"/>
    <n v="-0.46336262217610741"/>
    <n v="0.54863477007785966"/>
    <n v="-0.24719132301286229"/>
    <n v="0.49573164985287399"/>
    <n v="3.5960126843438106E-2"/>
    <n v="-0.14884985791736111"/>
    <n v="-0.14393915757401596"/>
    <m/>
    <m/>
    <m/>
    <m/>
    <m/>
    <m/>
    <m/>
    <n v="378"/>
    <m/>
    <m/>
    <m/>
    <m/>
  </r>
  <r>
    <n v="211850001171"/>
    <s v="COLEGIO RUR QUIBA ALTA (IED)"/>
    <s v="OFICIAL"/>
    <s v="RURAL"/>
    <n v="19"/>
    <s v="CIUDAD BOLIVAR"/>
    <s v="UPR 3"/>
    <s v="RIO TUNJUELO"/>
    <n v="19"/>
    <n v="2"/>
    <n v="2"/>
    <n v="1287"/>
    <n v="2"/>
    <x v="0"/>
    <x v="0"/>
    <n v="32.24307926829259"/>
    <n v="0.27743755036260997"/>
    <n v="1187"/>
    <n v="180"/>
    <n v="0.15164279696714406"/>
    <n v="1.5043253972574169"/>
    <x v="6"/>
    <n v="0.88280394304490695"/>
    <n v="0.87392550143266479"/>
    <n v="0.87616387337057733"/>
    <n v="0.91199226305609282"/>
    <n v="0.90272727272727271"/>
    <n v="0.91960252935862696"/>
    <n v="0.91784452296819785"/>
    <n v="0.91021467057104233"/>
    <n v="1.4691458213484236"/>
    <n v="92.699327569644581"/>
    <n v="0.86654874392383896"/>
    <n v="93.668528864059581"/>
    <n v="0.93339879712779505"/>
    <n v="89.340560072267394"/>
    <n v="0.13054275538088955"/>
    <n v="94.902687673772007"/>
    <n v="1.0952306733422597"/>
    <n v="93.665158371040718"/>
    <n v="0.89266240358652371"/>
    <n v="95.909486510008705"/>
    <n v="1.2960895068750433"/>
    <n v="1.0183349340325152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0216666666666665"/>
    <n v="3.0900000000000003"/>
    <n v="3.1649999999999996"/>
    <n v="3.0950000000000002"/>
    <n v="3.1076666666666668"/>
    <n v="-0.34856982606370512"/>
    <n v="-0.49616504319559485"/>
    <m/>
    <m/>
    <m/>
    <m/>
    <m/>
    <m/>
    <m/>
    <m/>
    <m/>
    <m/>
    <m/>
    <n v="0.57779274622477139"/>
    <n v="-0.54854004515692745"/>
    <n v="-1.3296234668541482"/>
    <n v="-1.3296234668541482"/>
    <n v="0.51222757621799131"/>
    <n v="-5.2248110738936183E-2"/>
    <n v="0.5396905834405834"/>
    <n v="-0.53981096783708016"/>
    <n v="0.46671420716058298"/>
    <n v="-0.30868108687783768"/>
    <n v="-0.3267334559378301"/>
    <n v="-0.14419204252417736"/>
    <m/>
    <m/>
    <m/>
    <m/>
    <m/>
    <m/>
    <m/>
    <n v="355"/>
    <m/>
    <m/>
    <m/>
    <m/>
  </r>
  <r>
    <n v="111769003424"/>
    <s v="COLEGIO GERARDO PAREDES (IED)"/>
    <s v="OFICIAL"/>
    <s v="URBANA"/>
    <n v="11"/>
    <s v="SUBA"/>
    <n v="28"/>
    <s v="EL RINCON"/>
    <n v="11"/>
    <n v="2"/>
    <n v="2"/>
    <n v="4731"/>
    <n v="6"/>
    <x v="9"/>
    <x v="4"/>
    <n v="36.432588871715517"/>
    <n v="0.25523072956947801"/>
    <n v="3650"/>
    <n v="640"/>
    <n v="0.17534246575342466"/>
    <n v="0.9492822642946952"/>
    <x v="9"/>
    <n v="0.88967971530249113"/>
    <n v="0.85507641921397382"/>
    <n v="0.79535430755660097"/>
    <n v="0.70124481327800825"/>
    <n v="0.86015193370165743"/>
    <n v="0.84878655880522713"/>
    <n v="0.85507665606016781"/>
    <n v="0.82547217600704992"/>
    <n v="-0.23960494755814474"/>
    <n v="89.3"/>
    <n v="0.25650511540964782"/>
    <n v="90.87872559095581"/>
    <n v="0.45158758611273031"/>
    <n v="89.527428164331511"/>
    <n v="0.16408794810621816"/>
    <n v="88.712871287128721"/>
    <n v="8.061476335260627E-2"/>
    <n v="86.699224360815862"/>
    <n v="-0.34761086786710849"/>
    <n v="92.424242424242422"/>
    <n v="0.66526042308673594"/>
    <n v="0.19435265635570492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099999999999995"/>
    <n v="3.27"/>
    <n v="3.1750000000000007"/>
    <n v="2.9116666666666666"/>
    <n v="3.092166666666667"/>
    <n v="-0.37926343053728817"/>
    <n v="-0.23176165266468024"/>
    <n v="0.42599999999999999"/>
    <n v="-0.87249904228237507"/>
    <n v="-0.85331593271276662"/>
    <n v="-0.88963123424671164"/>
    <n v="0.46618829004642787"/>
    <n v="-0.27853329869379506"/>
    <n v="-0.76316567057146956"/>
    <n v="-0.2434981757096632"/>
    <n v="0.59337298121072646"/>
    <n v="-0.52193210433135473"/>
    <n v="9.288078847253152E-2"/>
    <n v="0.63547347001761001"/>
    <n v="-0.45338493585250883"/>
    <n v="0.4785224696881335"/>
    <n v="8.1610465850409042E-2"/>
    <n v="0.49206731378224522"/>
    <n v="-0.77950350149089531"/>
    <n v="0.54105227438093662"/>
    <n v="-0.49526163814555962"/>
    <n v="0.487925346224583"/>
    <n v="-5.6755622978504353E-2"/>
    <n v="-0.33285700323109912"/>
    <n v="-0.15294317990523135"/>
    <n v="23.12"/>
    <n v="75.760000000000005"/>
    <n v="10.71"/>
    <n v="26.03"/>
    <n v="-1.2041999999999999"/>
    <n v="14.74"/>
    <n v="34.185000000000002"/>
    <n v="237"/>
    <n v="258"/>
    <n v="265"/>
    <n v="253"/>
    <n v="310"/>
  </r>
  <r>
    <n v="111001028266"/>
    <s v="COLEGIO CIUDAD DE MONTREAL (IED)"/>
    <s v="OFICIAL"/>
    <s v="URBANA"/>
    <n v="19"/>
    <s v="CIUDAD BOLIVAR"/>
    <n v="67"/>
    <s v="LUCERO"/>
    <n v="19"/>
    <n v="1"/>
    <n v="1"/>
    <n v="952"/>
    <n v="1"/>
    <x v="13"/>
    <x v="1"/>
    <n v="35.21607779578602"/>
    <n v="0.24878281622911699"/>
    <n v="912"/>
    <n v="123"/>
    <n v="0.13486842105263158"/>
    <n v="0.83098532312047779"/>
    <x v="9"/>
    <n v="0.889922480620155"/>
    <n v="0.80876494023904377"/>
    <n v="0.7599039615846338"/>
    <n v="0.7144508670520231"/>
    <n v="0.81457800511508949"/>
    <n v="0.78132387706855788"/>
    <n v="0.78905359179019385"/>
    <n v="0.7781206740434824"/>
    <n v="-1.1944023700959849"/>
    <n v="92.201834862385326"/>
    <n v="0.77726865835458747"/>
    <n v="90.728476821192046"/>
    <n v="0.42563896729386141"/>
    <n v="87.429218573046427"/>
    <n v="-0.21256728682624526"/>
    <n v="88.419913419913428"/>
    <n v="3.2593999170542322E-2"/>
    <n v="89.110070257611241"/>
    <n v="8.1636340475660762E-2"/>
    <n v="89.765721331689278"/>
    <n v="0.18406817836093795"/>
    <n v="8.3380244638557338E-2"/>
    <m/>
    <m/>
    <m/>
    <m/>
    <m/>
    <m/>
    <m/>
    <m/>
    <m/>
    <m/>
    <m/>
    <m/>
    <m/>
    <n v="3.2199999999999993"/>
    <n v="3.1333333333333333"/>
    <n v="3.313333333333333"/>
    <n v="3.1966666666666668"/>
    <n v="3.2213333333333334"/>
    <n v="-0.12348339325742733"/>
    <n v="-0.12348339325742733"/>
    <m/>
    <m/>
    <m/>
    <m/>
    <n v="0.51340286810342362"/>
    <n v="0.2994651095673409"/>
    <n v="-0.66669442407175783"/>
    <n v="0.44793920984160884"/>
    <m/>
    <m/>
    <m/>
    <n v="0.64825594979756906"/>
    <n v="-0.43346967636010086"/>
    <n v="0.85695401991820008"/>
    <n v="0.69334809588756352"/>
    <n v="0.504775845525544"/>
    <n v="-0.32105965690736177"/>
    <n v="0.53676077491181662"/>
    <n v="-0.63566311916828022"/>
    <n v="0.44006827592765702"/>
    <n v="-0.62515577343899897"/>
    <n v="-0.56748875385145592"/>
    <n v="-0.15401619624202181"/>
    <n v="32.08"/>
    <n v="61.76"/>
    <n v="58.33"/>
    <n v="27.42"/>
    <n v="-0.31792999999999999"/>
    <n v="39.880000000000003"/>
    <n v="41.449999999999996"/>
    <n v="209"/>
    <n v="287"/>
    <n v="244"/>
    <n v="217"/>
    <m/>
  </r>
  <r>
    <n v="111001014729"/>
    <s v="COLEGIO JOSE JOAQUIN CASAS (IED)"/>
    <s v="OFICIAL"/>
    <s v="URBANA"/>
    <n v="16"/>
    <s v="PUENTE ARANDA"/>
    <n v="111"/>
    <s v="PUENTE ARANDA"/>
    <n v="16"/>
    <n v="2"/>
    <n v="2"/>
    <n v="427"/>
    <n v="1"/>
    <x v="3"/>
    <x v="2"/>
    <n v="33.830374999999968"/>
    <n v="0.194778761061947"/>
    <n v="369"/>
    <n v="50"/>
    <n v="0.13550135501355012"/>
    <n v="0.44811299191480497"/>
    <x v="8"/>
    <n v="0.80839895013123364"/>
    <n v="0.85277777777777775"/>
    <n v="0.75835475578406175"/>
    <n v="0.75067024128686322"/>
    <n v="0.70189701897018975"/>
    <n v="0.75"/>
    <n v="0.74647887323943662"/>
    <n v="0.74025907753730469"/>
    <n v="-1.9578449908829725"/>
    <n v="94.469026548672559"/>
    <n v="1.1841390803729279"/>
    <n v="93.586698337292162"/>
    <n v="0.91926630772256657"/>
    <n v="93.103448275862064"/>
    <n v="0.80602891569411617"/>
    <n v="90.249433106575964"/>
    <n v="0.33248331183781793"/>
    <n v="91.111111111111114"/>
    <n v="0.43791842440578743"/>
    <n v="90.540540540540533"/>
    <n v="0.32431043387967967"/>
    <n v="0.4081992548105833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124999999999995"/>
    <n v="3.0933333333333333"/>
    <n v="3.4066666666666663"/>
    <n v="3.28"/>
    <n v="3.2739166666666666"/>
    <n v="-1.9356165177690499E-2"/>
    <n v="-5.1808019984881402E-2"/>
    <n v="0.59399999999999997"/>
    <n v="1.5266921483978382"/>
    <n v="-0.52087595961949218"/>
    <n v="1.4930624095949876"/>
    <n v="0.28487044258522937"/>
    <n v="-2.4982169543519195"/>
    <n v="-1.2557207894899198"/>
    <n v="-3.7737834785525868"/>
    <n v="0.61883030563253927"/>
    <n v="-0.47992418663995401"/>
    <n v="0.75111073123400696"/>
    <n v="0.67898436533938922"/>
    <n v="-0.38715717769827962"/>
    <n v="1.7369882805966586"/>
    <n v="0.31467807685784682"/>
    <n v="0.53627450980614844"/>
    <n v="0.81521391455857417"/>
    <n v="0.59958884479717833"/>
    <n v="1.419831498779935"/>
    <n v="0.427955961311421"/>
    <n v="-0.76901417111311698"/>
    <n v="0.20448514698913683"/>
    <n v="-0.15471432402061641"/>
    <n v="39.880000000000003"/>
    <n v="51.43"/>
    <n v="33.33"/>
    <n v="41.18"/>
    <n v="-0.52112000000000003"/>
    <n v="34.39"/>
    <n v="41.395000000000003"/>
    <n v="210"/>
    <n v="280"/>
    <n v="263"/>
    <n v="225"/>
    <n v="166"/>
  </r>
  <r>
    <n v="211001076958"/>
    <s v="COLEGIO VILLAS DEL PROGRESO (IED)"/>
    <s v="OFICIAL"/>
    <s v="URBANA"/>
    <n v="7"/>
    <s v="BOSA"/>
    <n v="84"/>
    <s v="BOSA OCCIDENTAL"/>
    <n v="7"/>
    <n v="2"/>
    <n v="2"/>
    <n v="3896"/>
    <n v="6"/>
    <x v="9"/>
    <x v="4"/>
    <n v="40.07534426229509"/>
    <n v="0.22674617578428999"/>
    <n v="3482"/>
    <n v="520"/>
    <n v="0.14933946008041354"/>
    <n v="0.16486586503120831"/>
    <x v="5"/>
    <n v="0.79254783484390734"/>
    <n v="0.80878427566124722"/>
    <n v="0.80773795395205317"/>
    <n v="0.64862861378799108"/>
    <n v="0.84966727162734423"/>
    <n v="0.8593652769135034"/>
    <n v="0.8565413533834586"/>
    <n v="0.81980526703228618"/>
    <n v="-0.35387270799843723"/>
    <n v="78.522656734947233"/>
    <n v="-1.6775978671526299"/>
    <n v="83.13915857605177"/>
    <n v="-0.88506944348293981"/>
    <n v="83.138075313807533"/>
    <n v="-0.98288192991562473"/>
    <n v="81.553625909410925"/>
    <n v="-1.0929070036947579"/>
    <n v="81.003671970624239"/>
    <n v="-1.3616947488441111"/>
    <n v="89.758856802619817"/>
    <n v="0.18282569878792582"/>
    <n v="-0.65224773886857712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2483333333333331"/>
    <n v="3.1449999999999996"/>
    <n v="3.3466666666666662"/>
    <n v="3.2516666666666665"/>
    <n v="3.2584999999999997"/>
    <n v="-4.9884750272383996E-2"/>
    <n v="-0.14380475049695768"/>
    <m/>
    <m/>
    <m/>
    <m/>
    <n v="0.45558472455404248"/>
    <n v="-0.40834159580688045"/>
    <n v="-0.78617357616688499"/>
    <n v="-0.40840250388118809"/>
    <n v="0.6044294201982191"/>
    <n v="-0.50347037306700182"/>
    <n v="0.38216111897318761"/>
    <n v="0.6533877116855904"/>
    <n v="-0.4255845867174668"/>
    <n v="1.006787201770668"/>
    <n v="0.53636143580105267"/>
    <n v="0.5183278572811012"/>
    <n v="0.16781163810552752"/>
    <n v="0.54400628306878318"/>
    <n v="-0.39861774998665273"/>
    <n v="0.47194094547103899"/>
    <n v="-0.24660292739903539"/>
    <n v="-0.209324461074408"/>
    <n v="-0.15678780926602506"/>
    <n v="21.68"/>
    <n v="42.86"/>
    <n v="10.34"/>
    <n v="21.92"/>
    <n v="-1.2852300000000001"/>
    <n v="12.43"/>
    <n v="24.662500000000001"/>
    <n v="269"/>
    <n v="313"/>
    <n v="324"/>
    <n v="329"/>
    <m/>
  </r>
  <r>
    <n v="111001046485"/>
    <s v="COLEGIO NUEVO SAN ANDRES DE LOS ALTOS (IED)"/>
    <s v="OFICIAL"/>
    <s v="URBANA"/>
    <n v="5"/>
    <s v="USME"/>
    <n v="57"/>
    <s v="GRAN YOMASA"/>
    <n v="5"/>
    <n v="1"/>
    <n v="1"/>
    <n v="1657"/>
    <n v="3"/>
    <x v="5"/>
    <x v="2"/>
    <n v="40.594999999999985"/>
    <n v="0.202813776999416"/>
    <n v="1597"/>
    <n v="101"/>
    <n v="6.3243581715716965E-2"/>
    <n v="-0.51649316633430342"/>
    <x v="4"/>
    <n v="0.88423645320197042"/>
    <n v="0.87420178799489145"/>
    <n v="0.87483617300131067"/>
    <n v="0.8336620644312952"/>
    <n v="0.8372562205783457"/>
    <n v="0.84454912516823688"/>
    <n v="0.8334475668265936"/>
    <n v="0.84115572242053172"/>
    <n v="7.6638657626048712E-2"/>
    <n v="95.121951219512198"/>
    <n v="1.3013129999746487"/>
    <n v="90.08620689655173"/>
    <n v="0.31471614589892255"/>
    <n v="89.429928741092638"/>
    <n v="0.146585564970449"/>
    <n v="100"/>
    <n v="1.9307666345603187"/>
    <n v="92.824601366742598"/>
    <n v="0.74300258998021573"/>
    <n v="89.824561403508767"/>
    <n v="0.19471822974400069"/>
    <n v="0.70159995230077365"/>
    <n v="4"/>
    <n v="0.23005906138063265"/>
    <n v="3.5"/>
    <n v="-1.3981309248788139"/>
    <n v="3.5"/>
    <n v="-1.5943055490840825"/>
    <n v="4"/>
    <n v="-0.23979404319523162"/>
    <n v="4"/>
    <n v="-0.2179191660846721"/>
    <n v="4"/>
    <n v="6.7474131606072324E-2"/>
    <n v="-0.46115528552888641"/>
    <n v="2.9916666666666667"/>
    <n v="3.1950000000000003"/>
    <n v="3.16"/>
    <n v="3.0949999999999993"/>
    <n v="3.1241666666666665"/>
    <n v="-0.31589598904343946"/>
    <n v="-0.38852563728616296"/>
    <n v="0.40500000000000003"/>
    <n v="-1.1723979411174013"/>
    <n v="-0.90386821187559785"/>
    <n v="-1.2519540714260833"/>
    <n v="0.4946585733588918"/>
    <n v="6.999842846646688E-2"/>
    <n v="-0.70388750519108156"/>
    <n v="0.18136561716165495"/>
    <n v="0.58394888505738007"/>
    <n v="-0.53794182557117565"/>
    <n v="-0.15797853697010308"/>
    <n v="0.61989686297481816"/>
    <n v="-0.47820216482131833"/>
    <n v="6.9432550330927011E-3"/>
    <n v="-0.13353854278807117"/>
    <n v="0.49458866110481908"/>
    <n v="-0.68854915810652551"/>
    <n v="0.5613856650600374"/>
    <n v="0.16996928780507034"/>
    <n v="0.44873505851240802"/>
    <n v="-0.52222008400760278"/>
    <n v="-0.34782908728358541"/>
    <n v="-0.15715394616118578"/>
    <n v="32.950000000000003"/>
    <n v="25.71"/>
    <n v="50"/>
    <n v="38.24"/>
    <n v="-0.27295000000000003"/>
    <n v="42.2"/>
    <n v="33.452500000000001"/>
    <n v="239"/>
    <n v="304"/>
    <n v="283"/>
    <n v="270"/>
    <n v="142"/>
  </r>
  <r>
    <n v="111001030848"/>
    <s v="COLEGIO ARBORIZADORA BAJA (IED)"/>
    <s v="OFICIAL"/>
    <s v="URBANA"/>
    <n v="19"/>
    <s v="CIUDAD BOLIVAR"/>
    <n v="65"/>
    <s v="ARBORIZADORA"/>
    <n v="19"/>
    <n v="1"/>
    <n v="1"/>
    <n v="2445"/>
    <n v="4"/>
    <x v="2"/>
    <x v="0"/>
    <n v="38.908580171358608"/>
    <n v="0.21326624737945399"/>
    <n v="2260"/>
    <n v="256"/>
    <n v="0.11327433628318584"/>
    <n v="-8.0386303767146384E-3"/>
    <x v="5"/>
    <n v="0.86386477843764276"/>
    <n v="0.85790172642762286"/>
    <n v="0.85140018066847334"/>
    <n v="0.81767700138824617"/>
    <n v="0.83562992125984248"/>
    <n v="0.84851534977352794"/>
    <n v="0.8521781693587861"/>
    <n v="0.84269984077807059"/>
    <n v="0.10777431682870349"/>
    <n v="74.234982999622218"/>
    <n v="-2.4470641777077344"/>
    <n v="83.297180043383946"/>
    <n v="-0.85777844584317131"/>
    <n v="82.169924212205828"/>
    <n v="-1.1566773325000597"/>
    <n v="83.390410958904098"/>
    <n v="-0.79182677480972208"/>
    <n v="81.805929919137469"/>
    <n v="-1.2188540201074252"/>
    <n v="86.361491269466725"/>
    <n v="-0.43209736939131022"/>
    <n v="-0.8125282420007019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249999999999997"/>
    <n v="3.3983333333333334"/>
    <n v="3.3550000000000004"/>
    <n v="3.2883333333333336"/>
    <n v="3.3340000000000005"/>
    <n v="9.9622807002168745E-2"/>
    <n v="7.681466105048218E-3"/>
    <n v="0.44900000000000001"/>
    <n v="-0.54403834355829794"/>
    <n v="-0.80073239123988271"/>
    <n v="-0.51274975133619094"/>
    <n v="0.44281603077361298"/>
    <n v="-0.56465528078258642"/>
    <n v="-0.81460087561053374"/>
    <n v="-0.61214919855728878"/>
    <n v="0.6204563152328364"/>
    <n v="-0.47730007934149571"/>
    <n v="0.79222836076168435"/>
    <n v="0.61056450100685844"/>
    <n v="-0.49337133825735002"/>
    <n v="-0.28130274152520429"/>
    <n v="-4.8557403226653278E-2"/>
    <n v="0.49946625228319352"/>
    <n v="-0.51259636534588227"/>
    <n v="0.53608546264034107"/>
    <n v="-0.65775675887399065"/>
    <n v="0.451295548526157"/>
    <n v="-0.49180905173927364"/>
    <n v="-0.54575082660101049"/>
    <n v="-0.15854203632243369"/>
    <n v="34.97"/>
    <n v="37.14"/>
    <n v="61.11"/>
    <n v="36.51"/>
    <n v="-0.10327"/>
    <n v="47.11"/>
    <n v="38.547499999999999"/>
    <n v="221"/>
    <n v="216"/>
    <n v="252"/>
    <n v="283"/>
    <n v="308"/>
  </r>
  <r>
    <n v="111001014214"/>
    <s v="COLEGIO CIUDAD DE BOGOTA (IED)"/>
    <s v="OFICIAL"/>
    <s v="URBANA"/>
    <n v="6"/>
    <s v="TUNJUELITO"/>
    <n v="42"/>
    <s v="VENECIA"/>
    <n v="6"/>
    <n v="2"/>
    <n v="2"/>
    <n v="3249"/>
    <n v="6"/>
    <x v="9"/>
    <x v="4"/>
    <n v="38.131985098456553"/>
    <n v="0.19131773004168001"/>
    <n v="3126"/>
    <n v="380"/>
    <n v="0.12156110044785669"/>
    <n v="-0.10464432616783864"/>
    <x v="3"/>
    <n v="0.8538217682282494"/>
    <n v="0.85557909604519777"/>
    <n v="0.82288345731491319"/>
    <n v="0.8288288288288288"/>
    <n v="0.83119266055045871"/>
    <n v="0.81505376344086022"/>
    <n v="0.79511143062544931"/>
    <n v="0.81514807221375718"/>
    <n v="-0.44778055515414877"/>
    <n v="91.586298636514798"/>
    <n v="0.66680447241817631"/>
    <n v="89.399293286219077"/>
    <n v="0.19608316498306899"/>
    <n v="80.334605224537711"/>
    <n v="-1.4861403696281847"/>
    <n v="92.513529765484066"/>
    <n v="0.70360716243208954"/>
    <n v="86.893039049235995"/>
    <n v="-0.31310247641382144"/>
    <n v="85.388429752066116"/>
    <n v="-0.60822147731201137"/>
    <n v="-0.3451119383253515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516666666666667"/>
    <n v="3.4966666666666666"/>
    <n v="3.5983333333333332"/>
    <n v="3.3383333333333334"/>
    <n v="3.4593333333333334"/>
    <n v="0.34781195285307837"/>
    <n v="0.13177603903050303"/>
    <n v="0.45"/>
    <n v="-0.52975744361377286"/>
    <n v="-0.79850769621777162"/>
    <n v="-0.49680471729185505"/>
    <n v="0.40979355448807875"/>
    <n v="-0.96891471749382485"/>
    <n v="-0.89210177173422078"/>
    <n v="-1.1676205844671104"/>
    <n v="0.57695394222973051"/>
    <n v="-0.54999283848547253"/>
    <n v="-0.34680811902813591"/>
    <n v="0.63317524864981656"/>
    <n v="-0.45700804104785203"/>
    <n v="0.40967589923581171"/>
    <n v="-0.2233766646367237"/>
    <n v="0.50762727099961658"/>
    <n v="-0.21819817115260062"/>
    <n v="0.56697980599647224"/>
    <n v="0.3529882251664534"/>
    <n v="0.33754477242821102"/>
    <n v="-1.8428311232517371"/>
    <n v="-0.85915872830645268"/>
    <n v="-0.16854046628758307"/>
    <n v="42.49"/>
    <n v="29.41"/>
    <n v="50"/>
    <n v="47.95"/>
    <n v="-9.7280000000000005E-2"/>
    <n v="47.98"/>
    <n v="40.592500000000001"/>
    <n v="213"/>
    <n v="170"/>
    <n v="171"/>
    <n v="216"/>
    <n v="229"/>
  </r>
  <r>
    <n v="111001025216"/>
    <s v="COLEGIO VILLA AMALIA (IED)"/>
    <s v="OFICIAL"/>
    <s v="URBANA"/>
    <n v="10"/>
    <s v="ENGATIVA"/>
    <n v="73"/>
    <s v="GARCES NAVAS"/>
    <n v="10"/>
    <n v="1"/>
    <n v="1"/>
    <n v="1442"/>
    <n v="2"/>
    <x v="1"/>
    <x v="1"/>
    <n v="40.556597222222109"/>
    <n v="0.196650349650349"/>
    <n v="1382"/>
    <n v="139"/>
    <n v="0.10057887120115774"/>
    <n v="-0.40390757102952923"/>
    <x v="4"/>
    <n v="0.88660640920295808"/>
    <n v="0.87847498014297065"/>
    <n v="0.79968454258675081"/>
    <n v="0.81898632341110222"/>
    <n v="0.82701421800947872"/>
    <n v="0.81001589825119236"/>
    <n v="0.83359253499222397"/>
    <n v="0.82080098143270142"/>
    <n v="-0.33379508630373877"/>
    <n v="91.535580524344567"/>
    <n v="0.65770259548933652"/>
    <n v="94.478527607361968"/>
    <n v="1.0732891181385007"/>
    <n v="85.406182602444275"/>
    <n v="-0.57572790335802171"/>
    <n v="81.925055106539318"/>
    <n v="-1.032023457350095"/>
    <n v="91.936699321778448"/>
    <n v="0.584913068543232"/>
    <n v="91.812865497076018"/>
    <n v="0.55460121606339285"/>
    <n v="0.1333369251825055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649999999999999"/>
    <n v="3.3349999999999995"/>
    <n v="3.2483333333333331"/>
    <n v="3.1133333333333333"/>
    <n v="3.2333333333333334"/>
    <n v="-9.9720602697233748E-2"/>
    <n v="-9.1990238744653036E-2"/>
    <n v="0.54500000000000004"/>
    <n v="0.82692805111611023"/>
    <n v="-0.60696948431889286"/>
    <n v="0.87600516413661833"/>
    <n v="0.36965783177284844"/>
    <n v="-1.4602541469346466"/>
    <n v="-0.9951774802080724"/>
    <n v="-1.9063940632696053"/>
    <m/>
    <m/>
    <m/>
    <n v="0.6310566949535783"/>
    <n v="-0.46035957110538051"/>
    <n v="0.34598982395285238"/>
    <n v="-0.2237222741771317"/>
    <n v="0.51215696649239451"/>
    <n v="-5.479526525854906E-2"/>
    <n v="0.54933894539477091"/>
    <n v="-0.22415339463715253"/>
    <n v="0.41221577804598503"/>
    <n v="-0.95596089561673214"/>
    <n v="-0.55618551925122162"/>
    <n v="-0.16854086369102483"/>
    <n v="30.64"/>
    <n v="28.57"/>
    <n v="8.82"/>
    <n v="25.81"/>
    <n v="-1.2423900000000001"/>
    <n v="14.16"/>
    <n v="26.002499999999998"/>
    <n v="264"/>
    <n v="267"/>
    <n v="246"/>
    <n v="152"/>
    <n v="89"/>
  </r>
  <r>
    <n v="111001075515"/>
    <s v="COLEGIO GUSTAVO MORALES MORALES (IED)"/>
    <s v="OFICIAL"/>
    <s v="URBANA"/>
    <n v="11"/>
    <s v="SUBA"/>
    <n v="24"/>
    <s v="NIZA"/>
    <n v="11"/>
    <n v="2"/>
    <n v="2"/>
    <n v="2081"/>
    <n v="4"/>
    <x v="8"/>
    <x v="3"/>
    <n v="40.57230849947522"/>
    <n v="0.18761633428300001"/>
    <n v="2006"/>
    <n v="229"/>
    <n v="0.11415752741774676"/>
    <n v="-0.43307235512964165"/>
    <x v="4"/>
    <n v="0.8579935868071461"/>
    <n v="0.84075829383886258"/>
    <n v="0.82358870967741937"/>
    <n v="0.81526962092899091"/>
    <n v="0.7935805201992252"/>
    <n v="0.7932831499710481"/>
    <n v="0.82164219684611206"/>
    <n v="0.80817886469353128"/>
    <n v="-0.58830791123596382"/>
    <n v="89.843104872006606"/>
    <n v="0.35397076412831124"/>
    <n v="84.507042253521121"/>
    <n v="-0.64882995752233485"/>
    <n v="83.210412147505423"/>
    <n v="-0.96989655076002679"/>
    <n v="84.750337381916324"/>
    <n v="-0.56891176424802981"/>
    <n v="82.196531791907518"/>
    <n v="-1.1493079891135449"/>
    <n v="80.226570545829048"/>
    <n v="-1.542517851850965"/>
    <n v="-1.172571545400058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59"/>
    <n v="3.4499999999999997"/>
    <n v="3.5550000000000002"/>
    <n v="3.393333333333334"/>
    <n v="3.4728333333333339"/>
    <n v="0.37454509223329718"/>
    <n v="0.14514260872061244"/>
    <n v="0.438"/>
    <n v="-0.70112824294807397"/>
    <n v="-0.82553636860569091"/>
    <n v="-0.6905270464718829"/>
    <n v="0.49859293044553232"/>
    <n v="0.11816262323834413"/>
    <n v="-0.69596528680280201"/>
    <n v="0.23814645258057529"/>
    <n v="0.58214533127355061"/>
    <n v="-0.54103515233106358"/>
    <n v="-0.20644845426191838"/>
    <n v="0.616755851028712"/>
    <n v="-0.4832820367450128"/>
    <n v="-8.9584927679602203E-2"/>
    <n v="-0.11919192148148963"/>
    <n v="0.53364532213264115"/>
    <n v="0.72036937000212775"/>
    <n v="0.56360919055193082"/>
    <n v="0.24271455420903554"/>
    <n v="0.44614116404175103"/>
    <n v="-0.55302786221576417"/>
    <n v="-5.9625690844745838E-2"/>
    <n v="-0.16989082925997598"/>
    <n v="38.729999999999997"/>
    <n v="28.57"/>
    <n v="21.43"/>
    <n v="37.799999999999997"/>
    <n v="-0.79739000000000004"/>
    <n v="27.17"/>
    <n v="33.299999999999997"/>
    <n v="240"/>
    <n v="172"/>
    <n v="123"/>
    <n v="119"/>
    <n v="191"/>
  </r>
  <r>
    <n v="211001076346"/>
    <s v="COLEGIO CAMP JAIME GARZON (IED)"/>
    <s v="OFICIAL"/>
    <s v="RURAL"/>
    <n v="20"/>
    <s v="SUMAPAZ"/>
    <s v="UPR 4"/>
    <s v="RIO BLANCO"/>
    <n v="5"/>
    <n v="9"/>
    <n v="3"/>
    <n v="287"/>
    <n v="1"/>
    <x v="11"/>
    <x v="3"/>
    <n v="28.868165680473346"/>
    <n v="0.28235119047619101"/>
    <n v="208"/>
    <n v="23"/>
    <n v="0.11057692307692307"/>
    <n v="1.7238804552217215"/>
    <x v="6"/>
    <n v="0.90277777777777779"/>
    <n v="0.9135338345864662"/>
    <n v="0.93305439330543938"/>
    <n v="0.91341991341991347"/>
    <n v="0.91818181818181821"/>
    <n v="0.92079207920792083"/>
    <n v="0.91044776119402981"/>
    <n v="0.91728713814008378"/>
    <n v="1.6117553168423335"/>
    <n v="80.987654320987659"/>
    <n v="-1.2352291807409088"/>
    <n v="80.172413793103445"/>
    <n v="-1.3974392261216557"/>
    <n v="81.360946745562131"/>
    <n v="-1.3018990486810103"/>
    <n v="79.037800687285227"/>
    <n v="-1.5052934361308015"/>
    <n v="86.23481781376519"/>
    <n v="-0.43029770161396291"/>
    <n v="88.122605363984675"/>
    <n v="-0.11333576665921027"/>
    <n v="-0.60567220924213439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250000000000003"/>
    <n v="3.151666666666666"/>
    <n v="3.3799999999999994"/>
    <n v="3.0999999999999996"/>
    <n v="3.1768333333333327"/>
    <n v="-0.2116037415848131"/>
    <n v="-0.85359412562426573"/>
    <m/>
    <m/>
    <m/>
    <m/>
    <m/>
    <m/>
    <m/>
    <m/>
    <m/>
    <m/>
    <m/>
    <n v="0.65470440008698016"/>
    <n v="-0.42357144278941511"/>
    <n v="1.0450411435693814"/>
    <n v="1.0450411435693814"/>
    <n v="0.49755511464104868"/>
    <n v="-0.58153818379435773"/>
    <n v="0.55955779688418583"/>
    <n v="0.11016841847011888"/>
    <n v="0.50338260240073096"/>
    <n v="0.12683076627845058"/>
    <n v="-1.9841728078610593E-2"/>
    <n v="-0.1728867474257616"/>
    <m/>
    <m/>
    <m/>
    <m/>
    <m/>
    <m/>
    <m/>
    <n v="353"/>
    <m/>
    <m/>
    <m/>
    <m/>
  </r>
  <r>
    <n v="111001047571"/>
    <s v="COLEGIO ARBORIZADORA ALTA (IED)"/>
    <s v="OFICIAL"/>
    <s v="URBANA"/>
    <n v="19"/>
    <s v="CIUDAD BOLIVAR"/>
    <n v="70"/>
    <s v="JERUSALEN"/>
    <n v="19"/>
    <n v="2"/>
    <n v="2"/>
    <n v="2521"/>
    <n v="5"/>
    <x v="10"/>
    <x v="5"/>
    <n v="36.899213924761369"/>
    <n v="0.243256987577639"/>
    <n v="2365"/>
    <n v="310"/>
    <n v="0.13107822410147993"/>
    <n v="0.58111909855452371"/>
    <x v="7"/>
    <n v="0.89935205183585309"/>
    <n v="0.87683664649956783"/>
    <n v="0.84719710669077752"/>
    <n v="0.84345898004434594"/>
    <n v="0.85176991150442483"/>
    <n v="0.83196721311475408"/>
    <n v="0.84419134396355355"/>
    <n v="0.84284174644436916"/>
    <n v="0.11063570788932152"/>
    <n v="86.024371667936023"/>
    <n v="-0.33133943690724588"/>
    <n v="90.753911806543385"/>
    <n v="0.43003170036304483"/>
    <n v="86.075407026563838"/>
    <n v="-0.45559363091152422"/>
    <n v="86.075407026563838"/>
    <n v="-0.35171037097168001"/>
    <n v="100"/>
    <n v="2.0205706984048906"/>
    <n v="100"/>
    <n v="2.0364723362020678"/>
    <n v="1.3048587067168058"/>
    <n v="3.5"/>
    <n v="-1.3577995583445217"/>
    <n v="3.5"/>
    <n v="-1.3981309248788139"/>
    <n v="3.5"/>
    <n v="-1.5943055490840825"/>
    <n v="4"/>
    <n v="-0.23979404319523162"/>
    <n v="4"/>
    <n v="-0.2179191660846721"/>
    <n v="3.5"/>
    <n v="-1.2859775670804383"/>
    <n v="-0.86719079513483965"/>
    <n v="3.22"/>
    <n v="3.19"/>
    <n v="3.3083333333333331"/>
    <n v="3.125"/>
    <n v="3.2025000000000001"/>
    <n v="-0.16077777288661987"/>
    <n v="-0.51398428401072982"/>
    <n v="0.505"/>
    <n v="0.25569205333510647"/>
    <n v="-0.68319684970677719"/>
    <n v="0.32966154213917925"/>
    <n v="0.41263872677894131"/>
    <n v="-0.93408426632761798"/>
    <n v="-0.88518282240315194"/>
    <n v="-1.1180304691756047"/>
    <m/>
    <m/>
    <m/>
    <n v="0.60181496541994117"/>
    <n v="-0.50780524733211108"/>
    <n v="-0.5555771786282685"/>
    <n v="-0.54726542163897984"/>
    <n v="0.5068248382601348"/>
    <n v="-0.24714489430979772"/>
    <n v="0.55041493025924038"/>
    <n v="-0.18895127714498308"/>
    <n v="0.47110603165752502"/>
    <n v="-0.25651922888340289"/>
    <n v="-0.23437397644715591"/>
    <n v="-0.17776026494036598"/>
    <n v="35.840000000000003"/>
    <n v="62.86"/>
    <n v="63.89"/>
    <n v="37.5"/>
    <n v="-3.5099999999999999E-2"/>
    <n v="49.42"/>
    <n v="45.99"/>
    <n v="193"/>
    <n v="276"/>
    <n v="268"/>
    <n v="279"/>
    <n v="190"/>
  </r>
  <r>
    <n v="111001014451"/>
    <s v="COLEGIO JOSE ACEVEDO Y GOMEZ (IED)"/>
    <s v="OFICIAL"/>
    <s v="URBANA"/>
    <n v="4"/>
    <s v="SAN CRISTOBAL"/>
    <n v="32"/>
    <s v="SAN BLAS"/>
    <n v="4"/>
    <n v="2"/>
    <n v="2"/>
    <n v="560"/>
    <n v="1"/>
    <x v="3"/>
    <x v="2"/>
    <n v="37.491772151898722"/>
    <n v="0.24296572280178799"/>
    <n v="540"/>
    <n v="47"/>
    <n v="8.7037037037037038E-2"/>
    <n v="0.31581730754069565"/>
    <x v="8"/>
    <n v="0.90607734806629836"/>
    <n v="0.8614609571788413"/>
    <n v="0.82608695652173914"/>
    <n v="0.79714285714285715"/>
    <n v="0.79866888519134771"/>
    <n v="0.87403100775193798"/>
    <n v="0.8359073359073359"/>
    <n v="0.83119385397205725"/>
    <n v="-0.12423282318954819"/>
    <n v="91.221826809015411"/>
    <n v="0.60139632578223112"/>
    <n v="89.912280701754383"/>
    <n v="0.28467833235470058"/>
    <n v="95.862884160756494"/>
    <n v="1.3013826571997062"/>
    <n v="98.110979929161743"/>
    <n v="1.6211241995604564"/>
    <n v="94.700139470013937"/>
    <n v="1.07693911244308"/>
    <n v="93.69747899159664"/>
    <n v="0.89571620680359898"/>
    <n v="1.1357313220864256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3050000000000002"/>
    <n v="3.3416666666666663"/>
    <n v="3.4683333333333337"/>
    <n v="3.2933333333333334"/>
    <n v="3.3566666666666669"/>
    <n v="0.1445080780603116"/>
    <n v="-0.24962609113358647"/>
    <n v="0.56799999999999995"/>
    <n v="1.1553887498401858"/>
    <n v="-0.56563386026098583"/>
    <n v="1.17226956276046"/>
    <n v="0.45917822904871458"/>
    <n v="-0.36435010073321089"/>
    <n v="-0.7783168457088987"/>
    <n v="-0.35209103944015047"/>
    <m/>
    <m/>
    <m/>
    <n v="0.48631341792860594"/>
    <n v="-0.72090197007847046"/>
    <n v="-4.6048602506662579"/>
    <n v="-2.1736035246130823"/>
    <n v="0.49677113637300718"/>
    <n v="-0.6098191857645815"/>
    <n v="0.60143053106016076"/>
    <n v="1.4800844431790998"/>
    <m/>
    <m/>
    <n v="0.64412299160162723"/>
    <n v="-0.18956079983111546"/>
    <n v="65.03"/>
    <n v="80"/>
    <n v="83.33"/>
    <n v="64.709999999999994"/>
    <n v="0.80869999999999997"/>
    <n v="74.28"/>
    <n v="71.085000000000008"/>
    <n v="92"/>
    <n v="171"/>
    <n v="146"/>
    <n v="202"/>
    <n v="151"/>
  </r>
  <r>
    <n v="111001035602"/>
    <s v="COLEGIO JUAN EVANGELISTA GOMEZ (IED)"/>
    <s v="OFICIAL"/>
    <s v="URBANA"/>
    <n v="4"/>
    <s v="SAN CRISTOBAL"/>
    <n v="50"/>
    <s v="LA GLORIA"/>
    <n v="4"/>
    <n v="1"/>
    <n v="1"/>
    <n v="2471"/>
    <n v="4"/>
    <x v="2"/>
    <x v="0"/>
    <n v="34.484115409004417"/>
    <n v="0.23829929137140399"/>
    <n v="1983"/>
    <n v="175"/>
    <n v="8.8250126071608676E-2"/>
    <n v="0.59373915140071354"/>
    <x v="7"/>
    <n v="0.86640079760717847"/>
    <n v="0.84853420195439744"/>
    <n v="0.823966065747614"/>
    <n v="0.81711855396065924"/>
    <n v="0.85168788046485888"/>
    <n v="0.83093922651933705"/>
    <n v="0.81360471344402785"/>
    <n v="0.82711818642487467"/>
    <n v="-0.2064147331142881"/>
    <n v="76.296296296296291"/>
    <n v="-2.0771407098322694"/>
    <n v="79.811320754716988"/>
    <n v="-1.4598015710910663"/>
    <n v="77.667610953729934"/>
    <n v="-1.9648996688931315"/>
    <n v="75.574712643678168"/>
    <n v="-2.072952314400716"/>
    <n v="86.140519730510107"/>
    <n v="-0.44708732265242201"/>
    <n v="80.643699002719856"/>
    <n v="-1.4670176126117371"/>
    <n v="-1.3320136716098778"/>
    <n v="4"/>
    <n v="0.23005906138063265"/>
    <n v="4"/>
    <n v="0.1365178344157767"/>
    <n v="4"/>
    <n v="-0.10476865036838208"/>
    <m/>
    <m/>
    <m/>
    <m/>
    <m/>
    <m/>
    <n v="-8.2540564547185641E-3"/>
    <n v="3.1916666666666664"/>
    <n v="3.2033333333333331"/>
    <n v="3.2666666666666671"/>
    <n v="3.01"/>
    <n v="3.1438333333333333"/>
    <n v="-0.27695141562534437"/>
    <n v="-0.14260273604003146"/>
    <n v="0.40500000000000003"/>
    <n v="-1.1723979411174013"/>
    <n v="-0.90386821187559785"/>
    <n v="-1.2519540714260833"/>
    <n v="0.38340124130062048"/>
    <n v="-1.292008042489027"/>
    <n v="-0.95867321076336531"/>
    <n v="-1.6447573835115297"/>
    <n v="0.63686742143814667"/>
    <n v="-0.45119377468239158"/>
    <n v="1.2012929458647306"/>
    <n v="0.6267791662435731"/>
    <n v="-0.46716100733670035"/>
    <n v="0.21674832158676385"/>
    <n v="-7.0596714507896036E-3"/>
    <n v="0.5126488295602124"/>
    <n v="-3.7051941295260307E-2"/>
    <n v="0.560337014032666"/>
    <n v="0.13566142912342116"/>
    <n v="0.58491949115224195"/>
    <n v="1.0952473355939438"/>
    <n v="0.5809117082749462"/>
    <n v="-0.1918734140075169"/>
    <n v="27.17"/>
    <n v="31.43"/>
    <n v="50"/>
    <n v="30.16"/>
    <n v="-0.41905999999999999"/>
    <n v="38.15"/>
    <n v="30.980000000000004"/>
    <n v="252"/>
    <n v="256"/>
    <n v="293"/>
    <n v="302"/>
    <n v="330"/>
  </r>
  <r>
    <n v="111279000966"/>
    <s v="COLEGIO INTEGRADO DE FONTIBON IBEP  (IED)"/>
    <s v="OFICIAL"/>
    <s v="URBANA"/>
    <n v="9"/>
    <s v="FONTIBON"/>
    <n v="75"/>
    <s v="FONTIBON"/>
    <n v="9"/>
    <n v="4"/>
    <n v="3"/>
    <n v="2912"/>
    <n v="5"/>
    <x v="12"/>
    <x v="4"/>
    <n v="37.649379956741157"/>
    <n v="0.20930763740185601"/>
    <n v="2361"/>
    <n v="249"/>
    <n v="0.10546378653113088"/>
    <n v="5.0831966423468378E-2"/>
    <x v="5"/>
    <n v="0.80797240321962438"/>
    <n v="0.81176470588235294"/>
    <n v="0.75853350189633373"/>
    <n v="0.74008024966562636"/>
    <n v="0.78542713567839195"/>
    <n v="0.79046169457128357"/>
    <n v="0.76457194899817849"/>
    <n v="0.7709378231174302"/>
    <n v="-1.3392376396497341"/>
    <n v="84.643941950725619"/>
    <n v="-0.57907147694830075"/>
    <n v="89.073205914172377"/>
    <n v="0.13976645149389652"/>
    <n v="84.959349593495944"/>
    <n v="-0.65594009601029812"/>
    <n v="84.777424483306845"/>
    <n v="-0.56447172882377561"/>
    <n v="84.032189750105886"/>
    <n v="-0.82247206190798494"/>
    <n v="84.375"/>
    <n v="-0.79165223459830336"/>
    <n v="-0.7418908677775017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083333333333332"/>
    <n v="3.4649999999999999"/>
    <n v="3.5100000000000002"/>
    <n v="3.4116666666666671"/>
    <n v="3.4515000000000002"/>
    <n v="0.33230013123739688"/>
    <n v="0.12402012822266228"/>
    <n v="0.38"/>
    <n v="-1.5294204397305284"/>
    <n v="-0.96758402626170559"/>
    <n v="-1.7086237809600231"/>
    <n v="0.44403300855764233"/>
    <n v="-0.54975710206310291"/>
    <n v="-0.81185637571496716"/>
    <n v="-0.59247857232108736"/>
    <n v="0.5997644590321316"/>
    <n v="-0.51121826912087065"/>
    <n v="0.26075788224231955"/>
    <n v="0.56220584151821262"/>
    <n v="-0.57588723010083898"/>
    <n v="-1.8492771322607175"/>
    <n v="-0.95084158079181103"/>
    <n v="0.50533415975497176"/>
    <n v="-0.30091919324132732"/>
    <n v="0.55078769245435888"/>
    <n v="-0.17675592103681834"/>
    <n v="0.6792786825978"/>
    <n v="2.2159548565980214"/>
    <n v="0.99476681333969974"/>
    <n v="-0.19264034524858725"/>
    <n v="25.72"/>
    <n v="28.57"/>
    <n v="20"/>
    <n v="28.77"/>
    <n v="-0.98673"/>
    <n v="21.1"/>
    <n v="25.277499999999996"/>
    <n v="267"/>
    <n v="305"/>
    <n v="303"/>
    <n v="297"/>
    <n v="320"/>
  </r>
  <r>
    <n v="111001027383"/>
    <s v="COLEGIO ALFREDO IRIARTE (IED)"/>
    <s v="OFICIAL"/>
    <s v="URBANA"/>
    <n v="18"/>
    <s v="RAFAEL URIBE"/>
    <n v="54"/>
    <s v="MARRUECOS"/>
    <n v="18"/>
    <n v="3"/>
    <n v="3"/>
    <n v="2292"/>
    <n v="4"/>
    <x v="16"/>
    <x v="4"/>
    <n v="38.180982142857083"/>
    <n v="0.21882924767540099"/>
    <n v="2196"/>
    <n v="162"/>
    <n v="7.3770491803278687E-2"/>
    <n v="-5.5278036629306415E-2"/>
    <x v="3"/>
    <n v="0.84641932700603972"/>
    <n v="0.8192041522491349"/>
    <n v="0.79545454545454541"/>
    <n v="0.81671881984801076"/>
    <n v="0.81540629403475806"/>
    <n v="0.82165297245045921"/>
    <n v="0.81332680058794704"/>
    <n v="0.81454581961860661"/>
    <n v="-0.45992439857455208"/>
    <n v="81.40425531914893"/>
    <n v="-1.1604659284934919"/>
    <n v="84.05797101449275"/>
    <n v="-0.72638652202789467"/>
    <n v="82.432989690721641"/>
    <n v="-1.109453742433298"/>
    <n v="86.956521739130437"/>
    <n v="-0.20728072232731345"/>
    <n v="89.920201595968081"/>
    <n v="0.22587891352560457"/>
    <n v="85.738255033557039"/>
    <n v="-0.54490311097142685"/>
    <n v="-0.3025990890396818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99999999999997"/>
    <n v="3.3233333333333337"/>
    <n v="3.4899999999999998"/>
    <n v="3.2833333333333332"/>
    <n v="3.3620000000000001"/>
    <n v="0.15506931830928625"/>
    <n v="3.5404721758606969E-2"/>
    <n v="0.51100000000000001"/>
    <n v="0.34137745300225703"/>
    <n v="-0.67138568877843263"/>
    <n v="0.41431555594052782"/>
    <n v="0.43813771925072537"/>
    <n v="-0.62192692705917785"/>
    <n v="-0.82522199051459033"/>
    <n v="-0.68827380757146261"/>
    <m/>
    <m/>
    <m/>
    <n v="0.61380822175966809"/>
    <n v="-0.488072742035009"/>
    <n v="-0.18061834003758687"/>
    <n v="-0.21392820110212662"/>
    <n v="0.53313732598015773"/>
    <n v="0.70204406587712942"/>
    <n v="0.56114417989417975"/>
    <n v="0.16206881498073528"/>
    <n v="0.33834040183511999"/>
    <n v="-1.8333814040818843"/>
    <n v="-0.72766124437129576"/>
    <n v="-0.19531175575665355"/>
    <n v="43.06"/>
    <n v="57.14"/>
    <n v="56"/>
    <n v="49.32"/>
    <n v="3.5999999999999997E-2"/>
    <n v="51.73"/>
    <n v="48.747500000000002"/>
    <n v="182"/>
    <n v="222"/>
    <n v="184"/>
    <n v="207"/>
    <n v="200"/>
  </r>
  <r>
    <n v="111848003031"/>
    <s v="COLEGIO CRISTOBAL COLON (IED)"/>
    <s v="OFICIAL"/>
    <s v="URBANA"/>
    <n v="1"/>
    <s v="USAQUEN"/>
    <n v="11"/>
    <s v="SAN CRISTOBAL NORTE"/>
    <n v="1"/>
    <n v="3"/>
    <n v="3"/>
    <n v="1404"/>
    <n v="2"/>
    <x v="17"/>
    <x v="5"/>
    <n v="37.260507936507885"/>
    <n v="0.217406855439642"/>
    <n v="1077"/>
    <n v="81"/>
    <n v="7.5208913649025072E-2"/>
    <n v="3.4673558138119787E-2"/>
    <x v="5"/>
    <n v="0.77982779827798276"/>
    <n v="0.85830618892508148"/>
    <n v="0.80642361111111116"/>
    <n v="0.88372093023255816"/>
    <n v="0.87682672233820458"/>
    <n v="0.89673913043478259"/>
    <n v="0.87954309449636547"/>
    <n v="0.87661355607124114"/>
    <n v="0.79161171602071367"/>
    <n v="93.085787451984629"/>
    <n v="0.93590286884053242"/>
    <n v="82.277526395173453"/>
    <n v="-1.0338770846958159"/>
    <n v="85.806451612903217"/>
    <n v="-0.50387453904361124"/>
    <n v="86.855670103092791"/>
    <n v="-0.22381201632386646"/>
    <n v="90.431519699812384"/>
    <n v="0.31691827400154038"/>
    <n v="81.71641791044776"/>
    <n v="-1.2728555197792621"/>
    <n v="-0.50921658288037719"/>
    <n v="4"/>
    <n v="0.23005906138063265"/>
    <m/>
    <m/>
    <n v="4"/>
    <n v="-0.10476865036838208"/>
    <n v="4"/>
    <n v="-0.23979404319523162"/>
    <n v="4"/>
    <n v="-0.2179191660846721"/>
    <n v="4"/>
    <n v="6.7474131606072324E-2"/>
    <n v="-0.14632254366307862"/>
    <n v="3.0449999999999999"/>
    <n v="3.2083333333333335"/>
    <n v="3.4766666666666666"/>
    <n v="3.2699999999999996"/>
    <n v="3.2971666666666666"/>
    <n v="2.6684241532684519E-2"/>
    <n v="-5.981915106519705E-2"/>
    <n v="0.442"/>
    <n v="-0.64400464316997352"/>
    <n v="-0.81644539690443896"/>
    <n v="-0.62536941729941198"/>
    <n v="0.41163815216922117"/>
    <n v="-0.94633324864546498"/>
    <n v="-0.88761058697286588"/>
    <n v="-1.1354309615266809"/>
    <n v="0.60012225633060201"/>
    <n v="-0.51062188397134889"/>
    <n v="0.27010275302875847"/>
    <n v="0.57229573660140198"/>
    <n v="-0.55809939918175522"/>
    <n v="-1.5112711709271318"/>
    <n v="-0.81310077649750268"/>
    <n v="0.48857839157064836"/>
    <n v="-0.90536185747137687"/>
    <n v="0.49964344696618102"/>
    <n v="-1.8500004044626146"/>
    <n v="0.48108024650970099"/>
    <n v="-0.13805511924344679"/>
    <n v="-0.80510005245478311"/>
    <n v="-0.19688528750909218"/>
    <n v="27.75"/>
    <n v="22.86"/>
    <n v="16.670000000000002"/>
    <n v="26.83"/>
    <n v="-1.08206"/>
    <n v="17.920000000000002"/>
    <n v="24.07"/>
    <n v="271"/>
    <n v="296"/>
    <n v="311"/>
    <n v="323"/>
    <n v="236"/>
  </r>
  <r>
    <n v="111001102199"/>
    <s v="COLEGIO PABLO NERUDA  (IED)"/>
    <s v="OFICIAL"/>
    <s v="URBANA"/>
    <n v="9"/>
    <s v="FONTIBON"/>
    <n v="75"/>
    <s v="FONTIBON"/>
    <n v="9"/>
    <n v="2"/>
    <n v="2"/>
    <n v="2098"/>
    <n v="4"/>
    <x v="8"/>
    <x v="3"/>
    <n v="41.170125968992224"/>
    <n v="0.169400479616306"/>
    <n v="2047"/>
    <n v="174"/>
    <n v="8.5002442598925254E-2"/>
    <n v="-0.80816030998832566"/>
    <x v="1"/>
    <n v="0.85498627630375112"/>
    <n v="0.84838403041825095"/>
    <n v="0.83790283790283793"/>
    <n v="0.81071242849713987"/>
    <n v="0.84160000000000001"/>
    <n v="0.84032697547683921"/>
    <n v="0.83315217391304353"/>
    <n v="0.83374454410797771"/>
    <n v="-7.2800613724611787E-2"/>
    <n v="86.60777385159011"/>
    <n v="-0.22664202905000516"/>
    <n v="80.546995377503848"/>
    <n v="-1.3327473503382028"/>
    <n v="83.718002517834663"/>
    <n v="-0.87877764110490486"/>
    <n v="86.584327086882453"/>
    <n v="-0.26828973975127951"/>
    <n v="86.468330134357004"/>
    <n v="-0.38872121102992574"/>
    <n v="89.919759277833506"/>
    <n v="0.21194904238180942"/>
    <n v="-0.1733724584170003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166666666666664"/>
    <n v="3.4150000000000005"/>
    <n v="3.4266666666666672"/>
    <n v="3.2783333333333338"/>
    <n v="3.3540000000000005"/>
    <n v="0.13922745793582472"/>
    <n v="2.7483791571876207E-2"/>
    <n v="0.46"/>
    <n v="-0.38694844416852192"/>
    <n v="-0.77652878949899629"/>
    <n v="-0.33927552232130265"/>
    <n v="0.44459818612359303"/>
    <n v="-0.5428382277037882"/>
    <n v="-0.81058435725435096"/>
    <n v="-0.58336164732329487"/>
    <n v="0.50535344204594834"/>
    <n v="-0.68249720927273261"/>
    <n v="-2.4230439619867994"/>
    <n v="0.59872473306690521"/>
    <n v="-0.51295333061815673"/>
    <n v="-0.6534015197770463"/>
    <n v="-1.1388736782036477"/>
    <n v="0.51503582177481289"/>
    <n v="4.9055715352757573E-2"/>
    <n v="0.54573464030673979"/>
    <n v="-0.34207249868426653"/>
    <n v="0.453259063195315"/>
    <n v="-0.4684883171757856"/>
    <n v="-0.32705476512262122"/>
    <n v="-0.20027079364754702"/>
    <n v="28.32"/>
    <n v="20"/>
    <n v="30"/>
    <n v="28.05"/>
    <n v="-0.81889000000000001"/>
    <n v="26.01"/>
    <n v="25.662500000000001"/>
    <n v="265"/>
    <n v="232"/>
    <n v="240"/>
    <n v="249"/>
    <n v="127"/>
  </r>
  <r>
    <n v="111001013811"/>
    <s v="COLEGIO SAN AGUSTIN (IED)"/>
    <s v="OFICIAL"/>
    <s v="URBANA"/>
    <n v="18"/>
    <s v="RAFAEL URIBE"/>
    <n v="55"/>
    <s v="DIANA TURBAY"/>
    <n v="18"/>
    <n v="2"/>
    <n v="2"/>
    <n v="2989"/>
    <n v="5"/>
    <x v="10"/>
    <x v="5"/>
    <n v="35.769422875131092"/>
    <n v="0.256663292847504"/>
    <n v="2842"/>
    <n v="376"/>
    <n v="0.13230119634060522"/>
    <n v="0.83845776254889015"/>
    <x v="9"/>
    <n v="0.88609066253390156"/>
    <n v="0.88537244307217289"/>
    <n v="0.85199386503067487"/>
    <n v="0.83460365853658536"/>
    <n v="0.8724806201550388"/>
    <n v="0.86479198767334364"/>
    <n v="0.84704073789392775"/>
    <n v="0.8551962776010773"/>
    <n v="0.3597529273212276"/>
    <n v="85.809018567639257"/>
    <n v="-0.36998672347355815"/>
    <n v="94.009382894261989"/>
    <n v="0.99226577698063534"/>
    <n v="93.068592057761734"/>
    <n v="0.79977178243537617"/>
    <n v="92.282249173098137"/>
    <n v="0.66569634988957882"/>
    <n v="91.077801570306931"/>
    <n v="0.43198771459958174"/>
    <n v="91.24457308248914"/>
    <n v="0.4517403046334651"/>
    <n v="0.5234088844547139"/>
    <n v="3.5"/>
    <n v="-1.3577995583445217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1533333333333338"/>
    <n v="3.0333333333333332"/>
    <n v="3.1383333333333332"/>
    <n v="3.1716666666666669"/>
    <n v="3.132166666666667"/>
    <n v="-0.30005412866997622"/>
    <n v="-0.39517475653400086"/>
    <n v="0.441"/>
    <n v="-0.65828554311449872"/>
    <n v="-0.81871040353529101"/>
    <n v="-0.64160337632778752"/>
    <n v="0.455750095938809"/>
    <n v="-0.40631712791792457"/>
    <n v="-0.785810654915852"/>
    <n v="-0.40580134208344976"/>
    <n v="0.58433346136997621"/>
    <n v="-0.5372834636132755"/>
    <n v="-0.14766253994667397"/>
    <n v="0.62797260114177811"/>
    <n v="-0.46525874222083058"/>
    <n v="0.25289533423410621"/>
    <n v="-8.8461234339828415E-2"/>
    <n v="0.4835884648204698"/>
    <n v="-1.0853670106825912"/>
    <n v="0.54829457840614504"/>
    <n v="-0.25832109592417568"/>
    <n v="0.40487133314766499"/>
    <n v="-1.0431911326402898"/>
    <n v="-0.81616529723391595"/>
    <n v="-0.20027046824172579"/>
    <n v="37.86"/>
    <n v="70.59"/>
    <n v="40"/>
    <n v="43.75"/>
    <n v="-0.35400999999999999"/>
    <n v="39.31"/>
    <n v="46.405000000000001"/>
    <n v="192"/>
    <n v="233"/>
    <n v="251"/>
    <n v="251"/>
    <n v="267"/>
  </r>
  <r>
    <n v="211850000051"/>
    <s v="COLEGIO GRAN YOMASA (IED)"/>
    <s v="OFICIAL"/>
    <s v="URBANA"/>
    <n v="5"/>
    <s v="USME"/>
    <n v="57"/>
    <s v="GRAN YOMASA"/>
    <n v="5"/>
    <n v="1"/>
    <n v="1"/>
    <n v="1593"/>
    <n v="3"/>
    <x v="5"/>
    <x v="2"/>
    <n v="36.588653846153839"/>
    <n v="0.22624406779660999"/>
    <n v="1543"/>
    <n v="247"/>
    <n v="0.16007777057679845"/>
    <n v="0.57775227413322772"/>
    <x v="7"/>
    <n v="0.89823008849557517"/>
    <n v="0.90091930541368748"/>
    <n v="0.85476410730804808"/>
    <n v="0.86649874055415621"/>
    <n v="0.88658265381764267"/>
    <n v="0.85353159851301119"/>
    <n v="0.84943977591036413"/>
    <n v="0.86098258497881885"/>
    <n v="0.47642824153892849"/>
    <n v="85.047720042417822"/>
    <n v="-0.50660942463829006"/>
    <n v="83.811475409836063"/>
    <n v="-0.76895738963512872"/>
    <n v="77.717391304347828"/>
    <n v="-1.9559634645525921"/>
    <n v="87.638376383763841"/>
    <n v="-9.5513179070579698E-2"/>
    <n v="85.217391304347828"/>
    <n v="-0.61144884422405321"/>
    <n v="89.677419354838705"/>
    <n v="0.1680855229765314"/>
    <n v="-0.33089942634597852"/>
    <n v="3.5"/>
    <n v="-1.3577995583445217"/>
    <n v="3.5"/>
    <n v="-1.3981309248788139"/>
    <n v="3.5"/>
    <n v="-1.5943055490840825"/>
    <n v="4"/>
    <n v="-0.23979404319523162"/>
    <n v="4"/>
    <n v="-0.2179191660846721"/>
    <n v="4"/>
    <n v="6.7474131606072324E-2"/>
    <n v="-0.46115528552888641"/>
    <n v="3.2449999999999997"/>
    <n v="3.4233333333333338"/>
    <n v="3.3883333333333332"/>
    <n v="3.2166666666666668"/>
    <n v="3.312333333333334"/>
    <n v="5.6717768490708476E-2"/>
    <n v="-0.20221875851908896"/>
    <n v="0.378"/>
    <n v="-1.5579822396195788"/>
    <n v="-0.97286108336254939"/>
    <n v="-1.7464459787401991"/>
    <n v="0.47549799382336444"/>
    <n v="-0.1645643893887859"/>
    <n v="-0.74339261609420559"/>
    <n v="-0.10177896311336777"/>
    <n v="0.56100014688146083"/>
    <n v="-0.57803411163868923"/>
    <n v="-0.78619208845490685"/>
    <n v="0.61489503427032921"/>
    <n v="-0.48630370172562681"/>
    <n v="-0.1470028771331649"/>
    <n v="-0.48965916788643149"/>
    <n v="0.4934422671464187"/>
    <n v="-0.72990383733400854"/>
    <n v="0.56005698702616535"/>
    <n v="0.12650001439601535"/>
    <n v="0.43325664670765801"/>
    <n v="-0.70605773942869787"/>
    <n v="-0.46105963286234608"/>
    <n v="-0.20175812745402294"/>
    <n v="26.01"/>
    <n v="50"/>
    <n v="41.67"/>
    <n v="29.41"/>
    <n v="-0.58326999999999996"/>
    <n v="32.369999999999997"/>
    <n v="33.597499999999997"/>
    <n v="238"/>
    <n v="260"/>
    <n v="285"/>
    <n v="288"/>
    <n v="316"/>
  </r>
  <r>
    <n v="111001093084"/>
    <s v="COLEGIO ALVARO GOMEZ HURTADO (IED)"/>
    <s v="OFICIAL"/>
    <s v="URBANA"/>
    <n v="11"/>
    <s v="SUBA"/>
    <n v="28"/>
    <s v="EL RINCON"/>
    <n v="11"/>
    <n v="4"/>
    <n v="3"/>
    <n v="3409"/>
    <n v="6"/>
    <x v="7"/>
    <x v="4"/>
    <n v="39.800554602630001"/>
    <n v="0.23037226058240901"/>
    <n v="3290"/>
    <n v="367"/>
    <n v="0.11155015197568389"/>
    <n v="5.836345160998619E-2"/>
    <x v="5"/>
    <n v="0.84325165305328664"/>
    <n v="0.82870928829915558"/>
    <n v="0.78597516435354275"/>
    <n v="0.7755946225439504"/>
    <n v="0.80378250591016553"/>
    <n v="0.77968337730870707"/>
    <n v="0.78384565075212553"/>
    <n v="0.78576775055179438"/>
    <n v="-1.0402064388728596"/>
    <n v="90.196671709531017"/>
    <n v="0.41742190029175874"/>
    <n v="93.690736688548498"/>
    <n v="0.93723418541992742"/>
    <n v="95.536040980607396"/>
    <n v="1.2427101607453686"/>
    <n v="94.143976128310342"/>
    <n v="0.97086498023715229"/>
    <n v="93.572113847137828"/>
    <n v="0.8760959767609906"/>
    <n v="93.017314788532502"/>
    <n v="0.77260650473226844"/>
    <n v="0.8903154070431718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3283333333333331"/>
    <n v="3.3083333333333336"/>
    <n v="3.2733333333333334"/>
    <n v="3.1549999999999998"/>
    <n v="3.2385000000000002"/>
    <n v="-8.9489401206039099E-2"/>
    <n v="-0.28989239280203227"/>
    <n v="0.372"/>
    <n v="-1.6436676392867293"/>
    <n v="-0.98886142470899052"/>
    <n v="-1.8611250628188343"/>
    <n v="0.39896326494740764"/>
    <n v="-1.1014985586108292"/>
    <n v="-0.91888593413175712"/>
    <n v="-1.3595904396756107"/>
    <n v="0.59160835091000319"/>
    <n v="-0.52491043244051627"/>
    <n v="4.6212806612064124E-2"/>
    <n v="0.6228219817595898"/>
    <n v="-0.47349454459121604"/>
    <n v="9.6397877617908939E-2"/>
    <n v="-0.40560760118622274"/>
    <n v="0.50323609755249077"/>
    <n v="-0.37660407342333269"/>
    <n v="0.54767445386933866"/>
    <n v="-0.27860920361535463"/>
    <n v="0.53259366429453503"/>
    <n v="0.47377160224131465"/>
    <n v="7.7982225351384382E-2"/>
    <n v="-0.20463574735908188"/>
    <n v="30.92"/>
    <n v="34.29"/>
    <n v="17.86"/>
    <n v="34.25"/>
    <n v="-0.92635000000000001"/>
    <n v="22.54"/>
    <n v="29.667499999999997"/>
    <n v="256"/>
    <n v="262"/>
    <n v="266"/>
    <n v="215"/>
    <n v="259"/>
  </r>
  <r>
    <n v="111001014001"/>
    <s v="COLEGIO EDUARDO SANTOS (IED)"/>
    <s v="OFICIAL"/>
    <s v="URBANA"/>
    <n v="14"/>
    <s v="LOS MARTIRES"/>
    <n v="37"/>
    <s v="SANTA ISABEL"/>
    <n v="14"/>
    <n v="2"/>
    <n v="2"/>
    <n v="1346"/>
    <n v="2"/>
    <x v="0"/>
    <x v="0"/>
    <n v="36.556228668941912"/>
    <n v="0.20564050972501599"/>
    <n v="1184"/>
    <n v="132"/>
    <n v="0.11148648648648649"/>
    <n v="0.15771983608996265"/>
    <x v="5"/>
    <n v="0.84857801691006918"/>
    <n v="0.81831831831831836"/>
    <n v="0.78903903903903905"/>
    <n v="0.78303303303303307"/>
    <n v="0.72936507936507933"/>
    <n v="0.80151387720773759"/>
    <n v="0.76721883173496075"/>
    <n v="0.77277599355429738"/>
    <n v="-1.3021727035331054"/>
    <n v="81.904761904761898"/>
    <n v="-1.0706449720463593"/>
    <n v="80.798348245010317"/>
    <n v="-1.2893376122204798"/>
    <n v="92.307692307692307"/>
    <n v="0.66318062618824369"/>
    <n v="84.394904458598731"/>
    <n v="-0.62717324995386514"/>
    <n v="90.156143923964692"/>
    <n v="0.26788806299345841"/>
    <n v="83.214285714285722"/>
    <n v="-1.0017414884291866"/>
    <n v="-0.37944676384558584"/>
    <n v="4"/>
    <n v="0.23005906138063265"/>
    <n v="4"/>
    <n v="0.1365178344157767"/>
    <n v="4.5"/>
    <n v="1.3847682483473183"/>
    <n v="4.5"/>
    <n v="1.2122921072647792"/>
    <n v="4"/>
    <n v="-0.2179191660846721"/>
    <n v="4"/>
    <n v="6.7474131606072324E-2"/>
    <n v="0.42958789010728493"/>
    <n v="3.5733333333333337"/>
    <n v="3.4499999999999997"/>
    <n v="3.4983333333333331"/>
    <n v="3.28"/>
    <n v="3.4088333333333338"/>
    <n v="0.24781020924559802"/>
    <n v="0.33869904967644149"/>
    <n v="0.41099999999999998"/>
    <n v="-1.0867125414502514"/>
    <n v="-0.88916206448590251"/>
    <n v="-1.1465508505534991"/>
    <n v="0.38286445526997104"/>
    <n v="-1.2985793491502378"/>
    <n v="-0.96007425512919753"/>
    <n v="-1.6547990745697587"/>
    <n v="0.57432828436793726"/>
    <n v="-0.55455412216280864"/>
    <n v="-0.41827972864011154"/>
    <n v="0.57699615846008934"/>
    <n v="-0.54991967027767485"/>
    <n v="-1.3558392273557782"/>
    <n v="-1.1134345095036464"/>
    <n v="0.50595309964474533"/>
    <n v="-0.27859173729555869"/>
    <n v="0.54983886809767568"/>
    <n v="-0.20779783211412953"/>
    <m/>
    <m/>
    <n v="-0.23611539418670119"/>
    <n v="-0.20954664654540911"/>
    <n v="36.71"/>
    <n v="42.86"/>
    <n v="50"/>
    <n v="38.1"/>
    <n v="-0.27548"/>
    <n v="41.91"/>
    <n v="39.547499999999999"/>
    <n v="217"/>
    <n v="265"/>
    <n v="208"/>
    <n v="220"/>
    <n v="215"/>
  </r>
  <r>
    <n v="111001029114"/>
    <s v="COLEGIO JACKELINE (IED)"/>
    <s v="OFICIAL"/>
    <s v="URBANA"/>
    <n v="8"/>
    <s v="KENNEDY"/>
    <n v="48"/>
    <s v="TIMIZA"/>
    <n v="8"/>
    <n v="2"/>
    <n v="2"/>
    <n v="1463"/>
    <n v="2"/>
    <x v="0"/>
    <x v="0"/>
    <n v="36.567903981264521"/>
    <n v="0.24711915535444801"/>
    <n v="1278"/>
    <n v="150"/>
    <n v="0.11737089201877934"/>
    <n v="0.59212220953580541"/>
    <x v="7"/>
    <n v="0.77419354838709675"/>
    <n v="0.91619318181818177"/>
    <n v="0.81890660592255127"/>
    <n v="0.6988847583643123"/>
    <n v="0.71939736346516003"/>
    <n v="0.73904939422180804"/>
    <n v="0.76047430830039531"/>
    <n v="0.7435074880855046"/>
    <n v="-1.8923439214311022"/>
    <n v="95.878787878787875"/>
    <n v="1.4371349742792217"/>
    <n v="94.240196078431367"/>
    <n v="1.0321282220695205"/>
    <n v="96.681415929203538"/>
    <n v="1.4483194917393294"/>
    <n v="89.201349831271088"/>
    <n v="0.16068468330126581"/>
    <n v="86.443661971830991"/>
    <n v="-0.39311333742560767"/>
    <n v="83.639545056867888"/>
    <n v="-0.92476955910316827"/>
    <n v="-0.31087293903476354"/>
    <m/>
    <m/>
    <m/>
    <m/>
    <m/>
    <m/>
    <m/>
    <m/>
    <m/>
    <m/>
    <m/>
    <m/>
    <m/>
    <n v="3.3666666666666658"/>
    <n v="3.44"/>
    <n v="3.4516666666666662"/>
    <n v="3.311666666666667"/>
    <n v="3.3848333333333334"/>
    <n v="0.20028462812520997"/>
    <n v="0.20028462812520997"/>
    <m/>
    <m/>
    <m/>
    <m/>
    <n v="0.42425529140435064"/>
    <n v="-0.79187488652877946"/>
    <n v="-0.85741990257233236"/>
    <n v="-0.91904557575299484"/>
    <m/>
    <m/>
    <m/>
    <n v="0.63539884794892709"/>
    <n v="-0.45350237025990559"/>
    <n v="0.4762909705274801"/>
    <n v="-8.1843647984709889E-2"/>
    <n v="0.52309804393333703"/>
    <n v="0.33988995150984225"/>
    <n v="0.50999884521709926"/>
    <n v="-1.511211302548279"/>
    <n v="0.58863518355149902"/>
    <n v="1.1393787482712947"/>
    <n v="0.18430397367313212"/>
    <n v="-0.21252340981587792"/>
    <n v="16.760000000000002"/>
    <n v="22.86"/>
    <n v="11.63"/>
    <n v="25.4"/>
    <n v="-1.19909"/>
    <n v="15.03"/>
    <n v="17.852499999999999"/>
    <n v="295"/>
    <n v="247"/>
    <n v="193"/>
    <n v="74"/>
    <m/>
  </r>
  <r>
    <n v="111001046957"/>
    <s v="COLEGIO TOBERIN (IED)"/>
    <s v="OFICIAL"/>
    <s v="URBANA"/>
    <n v="1"/>
    <s v="USAQUEN"/>
    <n v="12"/>
    <s v="TOBERIN"/>
    <n v="1"/>
    <n v="3"/>
    <n v="3"/>
    <n v="2908"/>
    <n v="5"/>
    <x v="12"/>
    <x v="4"/>
    <n v="39.462205292702428"/>
    <n v="0.18579855537720599"/>
    <n v="2687"/>
    <n v="242"/>
    <n v="9.0063267584666915E-2"/>
    <n v="-0.44271422454089115"/>
    <x v="4"/>
    <n v="0.92414924149241495"/>
    <n v="0.81483050847457628"/>
    <n v="0.82238010657193605"/>
    <n v="0.77722772277227725"/>
    <n v="0.8205007085498347"/>
    <n v="0.79837328767123283"/>
    <n v="0.77546862265688676"/>
    <n v="0.79515621949787629"/>
    <n v="-0.85089700665690626"/>
    <n v="92.007104795737121"/>
    <n v="0.74232238324427147"/>
    <n v="90.2771855010661"/>
    <n v="0.34769898508552399"/>
    <n v="83.493925429409302"/>
    <n v="-0.91900232062900544"/>
    <n v="85.186656076250983"/>
    <n v="-0.49739172852400898"/>
    <n v="83.969465648854964"/>
    <n v="-0.83363998657440863"/>
    <n v="92.62256068538791"/>
    <n v="0.70115602290650936"/>
    <n v="-0.16100816457742118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683333333333333"/>
    <n v="3.36"/>
    <n v="3.4816666666666669"/>
    <n v="3.41"/>
    <n v="3.4273333333333333"/>
    <n v="0.28444451135922882"/>
    <n v="0.10009231828357826"/>
    <n v="0.40899999999999997"/>
    <n v="-1.1152743413393016"/>
    <n v="-0.89404012293933532"/>
    <n v="-1.1815133093791759"/>
    <n v="0.39720614458801667"/>
    <n v="-1.1230091346372677"/>
    <n v="-0.9232998771724249"/>
    <n v="-1.3912264488156054"/>
    <n v="0.5631807198992721"/>
    <n v="-0.5741547078576662"/>
    <n v="-0.72540498285518884"/>
    <n v="0.58009920069072751"/>
    <n v="-0.54455615439293714"/>
    <n v="-1.2539212166103675"/>
    <n v="-1.1155866022017422"/>
    <n v="0.50083342396350716"/>
    <n v="-0.46327741536889444"/>
    <n v="0.55420110381317278"/>
    <n v="-6.5082131125917556E-2"/>
    <n v="0.514682388611157"/>
    <n v="0.26103873476310191"/>
    <n v="1.8339244969996796E-2"/>
    <n v="-0.21359790691646996"/>
    <n v="28.9"/>
    <n v="8.82"/>
    <n v="25"/>
    <n v="31.51"/>
    <n v="-0.84675"/>
    <n v="24.57"/>
    <n v="22.797499999999999"/>
    <n v="275"/>
    <n v="227"/>
    <n v="215"/>
    <n v="129"/>
    <n v="99"/>
  </r>
  <r>
    <n v="111279000061"/>
    <s v="COLEGIO ANTONIO VAN UDEN  (IED)"/>
    <s v="OFICIAL"/>
    <s v="URBANA"/>
    <n v="9"/>
    <s v="FONTIBON"/>
    <n v="76"/>
    <s v="FONTIBON SAN PABLO"/>
    <n v="9"/>
    <n v="3"/>
    <n v="3"/>
    <n v="2456"/>
    <n v="4"/>
    <x v="16"/>
    <x v="4"/>
    <n v="41.603998153277836"/>
    <n v="0.19445081967213099"/>
    <n v="2406"/>
    <n v="276"/>
    <n v="0.11471321695760599"/>
    <n v="-0.47239653818499805"/>
    <x v="4"/>
    <n v="0.91124014931563668"/>
    <n v="0.85051759834368534"/>
    <n v="0.85171261487050964"/>
    <n v="0.79598953792502181"/>
    <n v="0.84723523898781627"/>
    <n v="0.81906077348066297"/>
    <n v="0.78612209046991655"/>
    <n v="0.8146185604845082"/>
    <n v="-0.45845764908623715"/>
    <n v="87.485681557846505"/>
    <n v="-6.9092633867352302E-2"/>
    <n v="91.539050535987755"/>
    <n v="0.5656285883929163"/>
    <n v="86.766975308641975"/>
    <n v="-0.3314483525561604"/>
    <n v="90.993236027055886"/>
    <n v="0.45440522839808523"/>
    <n v="83.012409071459132"/>
    <n v="-1.0040423605375564"/>
    <n v="92.032193158953717"/>
    <n v="0.59429951683859394"/>
    <n v="-5.7566910018282957E-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983333333333337"/>
    <n v="3.3033333333333332"/>
    <n v="3.2233333333333332"/>
    <n v="3.3233333333333328"/>
    <n v="3.2768333333333333"/>
    <n v="-1.3580486916532318E-2"/>
    <n v="-4.8920180854302317E-2"/>
    <n v="0.46400000000000002"/>
    <n v="-0.32982484439042153"/>
    <n v="-0.76787072675588175"/>
    <n v="-0.27722067712910464"/>
    <n v="0.4600231323396517"/>
    <n v="-0.35400683860119042"/>
    <n v="-0.77647850306848509"/>
    <n v="-0.33891510489846499"/>
    <n v="0.55788076550050414"/>
    <n v="-0.58361002133279394"/>
    <n v="-0.87356206346190457"/>
    <n v="0.58661341435833259"/>
    <n v="-0.53338925471809895"/>
    <n v="-1.0417267856603902"/>
    <n v="-0.77426442199533096"/>
    <n v="0.50886871697874736"/>
    <n v="-0.17341461322384225"/>
    <n v="0.54576316160293825"/>
    <n v="-0.34113939074477695"/>
    <m/>
    <m/>
    <n v="-0.27404947973640303"/>
    <n v="-0.21352612065462609"/>
    <n v="34.68"/>
    <n v="11.76"/>
    <n v="40"/>
    <n v="39.729999999999997"/>
    <n v="-0.42681000000000002"/>
    <n v="37.57"/>
    <n v="29.672500000000003"/>
    <n v="255"/>
    <n v="193"/>
    <n v="216"/>
    <n v="184"/>
    <n v="134"/>
  </r>
  <r>
    <n v="111001027391"/>
    <s v="COLEGIO MANUEL CEPEDA VARGAS (IED)"/>
    <s v="OFICIAL"/>
    <s v="URBANA"/>
    <n v="8"/>
    <s v="KENNEDY"/>
    <n v="81"/>
    <s v="GRAN BRITALIA"/>
    <n v="8"/>
    <n v="3"/>
    <n v="3"/>
    <n v="5618"/>
    <n v="6"/>
    <x v="7"/>
    <x v="4"/>
    <n v="38.24904403567443"/>
    <n v="0.23729992378049"/>
    <n v="5232"/>
    <n v="656"/>
    <n v="0.12538226299694188"/>
    <n v="0.3536480358902801"/>
    <x v="8"/>
    <n v="0.82595555555555555"/>
    <n v="0.79830148619957542"/>
    <n v="0.81799307958477507"/>
    <n v="0.81520737327188941"/>
    <n v="0.84286991506481901"/>
    <n v="0.83276304533789569"/>
    <n v="0.83081014729950897"/>
    <n v="0.83008820248655124"/>
    <n v="-0.14652722030072141"/>
    <n v="91.278002203452075"/>
    <n v="0.61147756707282608"/>
    <n v="90.525599591767303"/>
    <n v="0.390601183612517"/>
    <n v="87.39396795475966"/>
    <n v="-0.21889521992094862"/>
    <n v="83.474673389869352"/>
    <n v="-0.77801473294427437"/>
    <n v="77.589803012746245"/>
    <n v="-1.9695285891426739"/>
    <n v="80.578792674655205"/>
    <n v="-1.4787656562085416"/>
    <n v="-1.359857307807168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683333333333336"/>
    <n v="3.3533333333333331"/>
    <n v="3.4516666666666667"/>
    <n v="3.2166666666666668"/>
    <n v="3.3296666666666672"/>
    <n v="9.10417992998767E-2"/>
    <n v="3.3909622539021952E-3"/>
    <n v="0.40500000000000003"/>
    <n v="-1.1723979411174013"/>
    <n v="-0.90386821187559785"/>
    <n v="-1.2519540714260833"/>
    <n v="0.46634558361123324"/>
    <n v="-0.2766077190565594"/>
    <n v="-0.76282832397047129"/>
    <n v="-0.24108031484145573"/>
    <n v="0.59816187233542983"/>
    <n v="-0.5138938721371743"/>
    <n v="0.21883335665140924"/>
    <n v="0.60152996835894701"/>
    <n v="-0.50827892210037207"/>
    <n v="-0.56457798913371071"/>
    <n v="-0.33359265876896099"/>
    <n v="0.51290763413313845"/>
    <n v="-2.771590108191491E-2"/>
    <n v="0.56324400051251933"/>
    <n v="0.23076693013100372"/>
    <n v="0.49658379999032798"/>
    <n v="4.6081144769077619E-2"/>
    <n v="8.6727471207456955E-2"/>
    <n v="-0.21746073333172314"/>
    <n v="29.48"/>
    <n v="51.43"/>
    <n v="13.95"/>
    <n v="32.880000000000003"/>
    <n v="-1.02172"/>
    <n v="19.649999999999999"/>
    <n v="32.51"/>
    <n v="244"/>
    <n v="215"/>
    <n v="217"/>
    <n v="232"/>
    <n v="273"/>
  </r>
  <r>
    <n v="111265000025"/>
    <s v="COLEGIO GENERAL SANTANDER (IED)"/>
    <s v="OFICIAL"/>
    <s v="URBANA"/>
    <n v="10"/>
    <s v="ENGATIVA"/>
    <n v="74"/>
    <s v="ENGATIVA"/>
    <n v="10"/>
    <n v="3"/>
    <n v="3"/>
    <n v="3910"/>
    <n v="6"/>
    <x v="7"/>
    <x v="4"/>
    <n v="40.057308970099676"/>
    <n v="0.21667932718394001"/>
    <n v="3653"/>
    <n v="368"/>
    <n v="0.10073911853271283"/>
    <n v="-0.15284487436639357"/>
    <x v="3"/>
    <n v="0.86617936463311784"/>
    <n v="0.83485193621867881"/>
    <n v="0.79738562091503273"/>
    <n v="0.79634300126103408"/>
    <n v="0.8367543296985247"/>
    <n v="0.82915211178151793"/>
    <n v="0.8133450911228689"/>
    <n v="0.81783243350260348"/>
    <n v="-0.39365299565829986"/>
    <n v="85.350904076003673"/>
    <n v="-0.45219999095855246"/>
    <n v="75.770712909441229"/>
    <n v="-2.1576321951849931"/>
    <n v="79.401319127346525"/>
    <n v="-1.6536770616997567"/>
    <n v="79.401319127346525"/>
    <n v="-1.4457065970677403"/>
    <n v="96.712085308056871"/>
    <n v="1.4351628112140191"/>
    <n v="88.281477173596983"/>
    <n v="-8.4579973483396825E-2"/>
    <n v="-5.7792171612676795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883333333333336"/>
    <m/>
    <n v="3.3216666666666668"/>
    <n v="3.3283333333333331"/>
    <n v="3.3383333333333334"/>
    <n v="0.10820381470445993"/>
    <n v="1.1971969956193811E-2"/>
    <n v="0.39400000000000002"/>
    <n v="-1.3294878405071773"/>
    <n v="-0.93140436968420315"/>
    <n v="-1.4493136957092232"/>
    <m/>
    <m/>
    <m/>
    <m/>
    <m/>
    <m/>
    <m/>
    <n v="0.58323327350661902"/>
    <n v="-0.5391680465773443"/>
    <n v="-1.1515359077853005"/>
    <n v="-1.2706470229548694"/>
    <n v="0.52491318965416911"/>
    <n v="0.40536898555926315"/>
    <n v="0.56779494561357291"/>
    <n v="0.37965648186897499"/>
    <n v="0.446927971980626"/>
    <n v="-0.54368291594000395"/>
    <n v="-7.6870716297456843E-2"/>
    <n v="-0.21888437833731597"/>
    <n v="32.369999999999997"/>
    <n v="40"/>
    <n v="11.76"/>
    <n v="38.36"/>
    <n v="-0.96216999999999997"/>
    <n v="21.68"/>
    <n v="31.604999999999997"/>
    <n v="246"/>
    <n v="273"/>
    <n v="286"/>
    <n v="273"/>
    <n v="287"/>
  </r>
  <r>
    <n v="111001011088"/>
    <s v="COLEGIO REPUBLICA DE PANAMA (IED)"/>
    <s v="OFICIAL"/>
    <s v="URBANA"/>
    <n v="12"/>
    <s v="BARRIOS UNIDOS"/>
    <n v="22"/>
    <s v="DOCE DE OCTUBRE"/>
    <n v="12"/>
    <n v="3"/>
    <n v="3"/>
    <n v="938"/>
    <n v="1"/>
    <x v="11"/>
    <x v="3"/>
    <n v="37.161567164179075"/>
    <n v="0.20529411764705799"/>
    <n v="785"/>
    <n v="97"/>
    <n v="0.12356687898089172"/>
    <n v="0.14499116538579596"/>
    <x v="5"/>
    <n v="0.75"/>
    <n v="0.79508196721311475"/>
    <n v="0.77506426735218514"/>
    <n v="0.79548472775564405"/>
    <n v="0.76933158584534733"/>
    <n v="0.74612129760225665"/>
    <n v="0.77613941018766752"/>
    <n v="0.77006760052449907"/>
    <n v="-1.3567848399350411"/>
    <n v="93.462109955423472"/>
    <n v="1.0034377388364177"/>
    <n v="86.152570480928688"/>
    <n v="-0.36464004504701814"/>
    <n v="89.905362776025228"/>
    <n v="0.23193200455694732"/>
    <n v="87.910798122065728"/>
    <n v="-5.0858634792889983E-2"/>
    <n v="92.067620286085827"/>
    <n v="0.60822333425419517"/>
    <n v="89.006342494714588"/>
    <n v="4.6620629727726341E-2"/>
    <n v="0.2141367256644658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2"/>
    <n v="3.7000000000000006"/>
    <n v="3.2933333333333334"/>
    <n v="3.47"/>
    <n v="3.4279999999999999"/>
    <n v="0.28576466639035053"/>
    <n v="0.10075239579913911"/>
    <n v="0.443"/>
    <n v="-0.62972374322544844"/>
    <n v="-0.81418550893700137"/>
    <n v="-0.60917214521535645"/>
    <n v="0.42119348036921539"/>
    <n v="-0.82935741793186046"/>
    <n v="-0.86466297754767951"/>
    <n v="-0.97095879348384329"/>
    <n v="0.60024858974450368"/>
    <n v="-0.5104113933304254"/>
    <n v="0.27340097036827821"/>
    <n v="0.61657717675958768"/>
    <n v="-0.4835717788768597"/>
    <n v="-9.5090633701840468E-2"/>
    <n v="-0.21112493558855699"/>
    <n v="0.50320894998050691"/>
    <n v="-0.37758338696818411"/>
    <n v="0.55064565443663793"/>
    <n v="-0.1814028627859785"/>
    <n v="0.36800853769764802"/>
    <n v="-1.4810118841025863"/>
    <n v="-0.87044347828072355"/>
    <n v="-0.22765086811791241"/>
    <n v="33.53"/>
    <n v="54.29"/>
    <n v="22.22"/>
    <n v="31.71"/>
    <n v="-0.89334999999999998"/>
    <n v="23.41"/>
    <n v="36.19"/>
    <n v="230"/>
    <n v="255"/>
    <n v="245"/>
    <n v="222"/>
    <n v="238"/>
  </r>
  <r>
    <n v="111001034240"/>
    <s v="COLEGIO NICOLÁS GÓMEZ DÁVILA (IED)"/>
    <s v="OFICIAL"/>
    <s v="URBANA"/>
    <n v="19"/>
    <s v="CIUDAD BOLIVAR"/>
    <n v="66"/>
    <s v="SAN FRANCISCO"/>
    <n v="19"/>
    <n v="2"/>
    <n v="2"/>
    <n v="2735"/>
    <n v="5"/>
    <x v="10"/>
    <x v="5"/>
    <n v="36.017527386541438"/>
    <n v="0.21635995583364001"/>
    <n v="2648"/>
    <n v="359"/>
    <n v="0.13557401812688821"/>
    <n v="0.42966084093731144"/>
    <x v="8"/>
    <n v="0.89731768650461019"/>
    <n v="0.83853288364249579"/>
    <n v="0.83078231292517002"/>
    <n v="0.85611205432937176"/>
    <n v="0.85970024979184012"/>
    <n v="0.85527391659852825"/>
    <n v="0.85159443990188066"/>
    <n v="0.85273190052048697"/>
    <n v="0.31006113747009745"/>
    <n v="93.203181489515543"/>
    <n v="0.95697041327514476"/>
    <n v="89.789687924016278"/>
    <n v="0.26350602415893898"/>
    <n v="84.837545126353788"/>
    <n v="-0.6778055428073233"/>
    <n v="79.587628865979383"/>
    <n v="-1.4151672703421823"/>
    <n v="83.179815778934724"/>
    <n v="-0.9742358673322995"/>
    <n v="85.731039874902265"/>
    <n v="-0.54620905448974921"/>
    <n v="-0.86156839034475818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983333333333338"/>
    <n v="3.3600000000000008"/>
    <n v="3.35"/>
    <n v="3.2266666666666666"/>
    <n v="3.2975000000000003"/>
    <n v="2.734431904824626E-2"/>
    <n v="-2.8457777871913024E-2"/>
    <n v="0.375"/>
    <n v="-1.600824939453154"/>
    <n v="-0.98082925301172619"/>
    <n v="-1.8035561601647987"/>
    <n v="0.43376578542946598"/>
    <n v="-0.67544791345156885"/>
    <n v="-0.83525055546231541"/>
    <n v="-0.76015143929986462"/>
    <n v="0.54519121169632867"/>
    <n v="-0.60661869870213525"/>
    <n v="-1.2340893454637702"/>
    <n v="0.64059987950865227"/>
    <n v="-0.4453502298984921"/>
    <n v="0.63119867413228947"/>
    <n v="-0.45013323786266812"/>
    <n v="0.50858552545145663"/>
    <n v="-0.18363038127219303"/>
    <n v="0.54025723504890177"/>
    <n v="-0.52127229024798105"/>
    <n v="0.40182995869763899"/>
    <n v="-1.0793136467071931"/>
    <n v="-0.7327645866824295"/>
    <n v="-0.2310295236134263"/>
    <n v="23.7"/>
    <n v="44.12"/>
    <n v="50"/>
    <n v="25"/>
    <n v="-0.51239000000000001"/>
    <n v="34.68"/>
    <n v="31.549999999999997"/>
    <n v="248"/>
    <n v="229"/>
    <n v="187"/>
    <n v="178"/>
    <n v="284"/>
  </r>
  <r>
    <n v="111001015911"/>
    <s v="COLEGIO LOS ALPES (IED)"/>
    <s v="OFICIAL"/>
    <s v="URBANA"/>
    <n v="4"/>
    <s v="SAN CRISTOBAL"/>
    <n v="32"/>
    <s v="SAN BLAS"/>
    <n v="4"/>
    <n v="2"/>
    <n v="2"/>
    <n v="2987"/>
    <n v="5"/>
    <x v="10"/>
    <x v="5"/>
    <n v="35.649320339830027"/>
    <n v="0.240678991596639"/>
    <n v="2437"/>
    <n v="345"/>
    <n v="0.14156750102585144"/>
    <n v="0.7355926218244393"/>
    <x v="9"/>
    <n v="0.87685519454472527"/>
    <n v="0.89516789516789519"/>
    <n v="0.84693019343986542"/>
    <n v="0.79044614691302384"/>
    <n v="0.82976865997381055"/>
    <n v="0.8338516215015549"/>
    <n v="0.83520761245674735"/>
    <n v="0.82823886248811518"/>
    <n v="-0.18381737986654589"/>
    <n v="85.079479768786129"/>
    <n v="-0.50090982131457584"/>
    <n v="99.182561307901906"/>
    <n v="1.8856962852543731"/>
    <n v="100"/>
    <n v="2.0440474247450173"/>
    <n v="100"/>
    <n v="1.9307666345603187"/>
    <n v="100"/>
    <n v="2.0205706984048906"/>
    <n v="92.691358024691368"/>
    <n v="0.7136083394306566"/>
    <n v="1.4821726146802954"/>
    <n v="3.5"/>
    <n v="-1.3577995583445217"/>
    <n v="3.5"/>
    <n v="-1.3981309248788139"/>
    <n v="3.5"/>
    <n v="-1.5943055490840825"/>
    <m/>
    <m/>
    <n v="3.5"/>
    <n v="-1.5698251038321778"/>
    <n v="3.5"/>
    <n v="-1.2859775670804383"/>
    <n v="-1.4440127602865265"/>
    <n v="3.1449999999999996"/>
    <n v="3.1225000000000001"/>
    <n v="3.2466666666666666"/>
    <n v="3.043333333333333"/>
    <n v="3.1303333333333336"/>
    <n v="-0.30368455500556135"/>
    <n v="-0.87384865764604391"/>
    <n v="0.46899999999999997"/>
    <n v="-0.25842034466779684"/>
    <n v="-0.75715251053585775"/>
    <n v="-0.20040011483888087"/>
    <n v="0.51786342785453399"/>
    <n v="0.35407104998225214"/>
    <n v="-0.65804372427563618"/>
    <n v="0.50994128265858185"/>
    <n v="0.59357244198651216"/>
    <n v="-0.52159601343152895"/>
    <n v="9.8147059830710801E-2"/>
    <n v="0.59834957323757643"/>
    <n v="-0.51358012519496032"/>
    <n v="-0.66531192664199357"/>
    <n v="-0.15473240765975593"/>
    <n v="0.4862581420046922"/>
    <n v="-0.98906185939890967"/>
    <n v="0.55154126465400988"/>
    <n v="-0.15210191521673955"/>
    <n v="0.61211115111203596"/>
    <n v="1.4182036619324219"/>
    <n v="0.46565888452140713"/>
    <n v="-0.23576411486359689"/>
    <n v="20.52"/>
    <n v="37.14"/>
    <n v="33.33"/>
    <n v="21.88"/>
    <n v="-0.87031000000000003"/>
    <n v="24.28"/>
    <n v="25.614999999999998"/>
    <n v="266"/>
    <n v="266"/>
    <n v="258"/>
    <n v="214"/>
    <n v="285"/>
  </r>
  <r>
    <n v="111001013129"/>
    <s v="COLEGIO CLASS (IED)"/>
    <s v="OFICIAL"/>
    <s v="URBANA"/>
    <n v="8"/>
    <s v="KENNEDY"/>
    <n v="81"/>
    <s v="GRAN BRITALIA"/>
    <n v="8"/>
    <n v="3"/>
    <n v="3"/>
    <n v="3477"/>
    <n v="6"/>
    <x v="7"/>
    <x v="4"/>
    <n v="39.908793478260812"/>
    <n v="0.212609865470853"/>
    <n v="3285"/>
    <n v="367"/>
    <n v="0.11171993911719939"/>
    <n v="-0.12745390248693472"/>
    <x v="3"/>
    <n v="0.87829866501086618"/>
    <n v="0.87403993855606754"/>
    <n v="0.84053884711779447"/>
    <n v="0.78687459389213776"/>
    <n v="0.81444759206798867"/>
    <n v="0.81124913733609383"/>
    <n v="0.78737541528239208"/>
    <n v="0.80399950112793883"/>
    <n v="-0.67258075147969043"/>
    <n v="85.848795347549157"/>
    <n v="-0.36284837900698391"/>
    <n v="89.093913522445618"/>
    <n v="0.14334274589269691"/>
    <n v="87.389624724061804"/>
    <n v="-0.21967488491993706"/>
    <n v="87.789904502046383"/>
    <n v="-7.0675149956821906E-2"/>
    <n v="82.448690728945508"/>
    <n v="-1.104411498663403"/>
    <n v="87.965990843688687"/>
    <n v="-0.14168299053077502"/>
    <n v="-0.42409916429468897"/>
    <n v="4"/>
    <n v="0.23005906138063265"/>
    <m/>
    <m/>
    <s v=" "/>
    <m/>
    <m/>
    <m/>
    <m/>
    <m/>
    <n v="4"/>
    <n v="6.7474131606072324E-2"/>
    <n v="6.7474131606072324E-2"/>
    <n v="3.4883333333333333"/>
    <n v="3.2716666666666665"/>
    <n v="3.355"/>
    <n v="3.313333333333333"/>
    <n v="3.335"/>
    <n v="0.10160303954885046"/>
    <n v="8.4538585577461384E-2"/>
    <n v="0.49099999999999999"/>
    <n v="5.5759454111755175E-2"/>
    <n v="-0.71131115118761645"/>
    <n v="0.12815819458401062"/>
    <n v="0.5114341771640083"/>
    <n v="0.27536449750708819"/>
    <n v="-0.67053638776756319"/>
    <n v="0.42040274245265996"/>
    <n v="0.57235361106931404"/>
    <n v="-0.55799827743983643"/>
    <n v="-0.47224684378049653"/>
    <n v="0.58700113272431664"/>
    <n v="-0.53272852947222848"/>
    <n v="-1.0291716251732159"/>
    <n v="-0.45644633525450229"/>
    <n v="0.47524525451482724"/>
    <n v="-1.3863375307983081"/>
    <n v="0.54154619366903822"/>
    <n v="-0.47910248443852826"/>
    <n v="0.449525226689031"/>
    <n v="-0.51283522806688209"/>
    <n v="-0.67741586552466115"/>
    <n v="-0.23654847178046218"/>
    <n v="36.99"/>
    <n v="42.86"/>
    <n v="18.600000000000001"/>
    <n v="42.47"/>
    <n v="-0.76412999999999998"/>
    <n v="27.46"/>
    <n v="36.075000000000003"/>
    <n v="231"/>
    <n v="167"/>
    <n v="198"/>
    <n v="132"/>
    <n v="121"/>
  </r>
  <r>
    <n v="111001002909"/>
    <s v="COLEGIO CARLOS ALBAN HOLGUIN (IED)"/>
    <s v="OFICIAL"/>
    <s v="URBANA"/>
    <n v="7"/>
    <s v="BOSA"/>
    <n v="85"/>
    <s v="BOSA CENTRAL"/>
    <n v="7"/>
    <n v="3"/>
    <n v="3"/>
    <n v="5071"/>
    <n v="6"/>
    <x v="7"/>
    <x v="4"/>
    <n v="38.625094145840393"/>
    <n v="0.23583866115081101"/>
    <n v="4926"/>
    <n v="694"/>
    <n v="0.14088509947218839"/>
    <n v="0.3697210552382682"/>
    <x v="8"/>
    <n v="0.88542303771661568"/>
    <n v="0.85880753544377553"/>
    <n v="0.85791909841014291"/>
    <n v="0.83295803480040942"/>
    <n v="0.8416924664602683"/>
    <n v="0.84798939460892619"/>
    <n v="0.86327433628318584"/>
    <n v="0.85005375789031667"/>
    <n v="0.25605897123590393"/>
    <n v="88.233293657541239"/>
    <n v="6.5073900152955125E-2"/>
    <n v="92.68057164928544"/>
    <n v="0.76277427077837257"/>
    <n v="95.566768787168854"/>
    <n v="1.2482261917688835"/>
    <n v="95.083438004665354"/>
    <n v="1.1248587188293628"/>
    <n v="94.625863034148168"/>
    <n v="1.0637143133037354"/>
    <n v="92.38987816307403"/>
    <n v="0.65904049275920129"/>
    <n v="0.93252485403756213"/>
    <n v="4"/>
    <n v="0.23005906138063265"/>
    <n v="4"/>
    <n v="0.1365178344157767"/>
    <n v="4"/>
    <n v="-0.10476865036838208"/>
    <n v="4"/>
    <n v="-0.23979404319523162"/>
    <n v="3.5"/>
    <n v="-1.5698251038321778"/>
    <n v="3.5"/>
    <n v="-1.2859775670804383"/>
    <n v="-0.828271868834902"/>
    <n v="3.1933333333333334"/>
    <n v="2.9"/>
    <n v="3.2600000000000002"/>
    <n v="3.1050000000000004"/>
    <n v="3.1193333333333335"/>
    <n v="-0.32546711301907238"/>
    <n v="-0.57686949092698714"/>
    <n v="0.433"/>
    <n v="-0.77253274267069938"/>
    <n v="-0.83701755097964725"/>
    <n v="-0.77281600833068342"/>
    <n v="0.38563375850247295"/>
    <n v="-1.2646776830494357"/>
    <n v="-0.95286717209425587"/>
    <n v="-1.6031438215079474"/>
    <m/>
    <m/>
    <m/>
    <n v="0.6339039639413564"/>
    <n v="-0.4558578124518165"/>
    <n v="0.43153264636394306"/>
    <n v="-0.41974002493654938"/>
    <n v="0.48948975983750526"/>
    <n v="-0.8724854260685424"/>
    <n v="0.52276301780874979"/>
    <n v="-1.093616299031982"/>
    <n v="0.51735397245539305"/>
    <n v="0.29276923246406827"/>
    <n v="-0.35619735869126901"/>
    <n v="-0.23685394025778761"/>
    <n v="18.79"/>
    <n v="41.18"/>
    <n v="6.9"/>
    <n v="17.809999999999999"/>
    <n v="-1.4219299999999999"/>
    <n v="9.5399999999999991"/>
    <n v="22.074999999999999"/>
    <n v="280"/>
    <n v="239"/>
    <n v="247"/>
    <n v="246"/>
    <n v="300"/>
  </r>
  <r>
    <n v="111001030872"/>
    <s v="COLEGIO ESTANISLAO ZULETA (IED)"/>
    <s v="OFICIAL"/>
    <s v="URBANA"/>
    <n v="5"/>
    <s v="USME"/>
    <n v="59"/>
    <s v="ALFONSO LOPEZ"/>
    <n v="5"/>
    <n v="2"/>
    <n v="2"/>
    <n v="2145"/>
    <n v="4"/>
    <x v="8"/>
    <x v="3"/>
    <n v="38.330712758374879"/>
    <n v="0.24750714966634799"/>
    <n v="2045"/>
    <n v="262"/>
    <n v="0.12811735941320293"/>
    <n v="0.45804088868363924"/>
    <x v="7"/>
    <n v="0.88382352941176467"/>
    <n v="0.89927685950413228"/>
    <n v="0.89131622064445659"/>
    <n v="0.83092902481246389"/>
    <n v="0.82004197271773349"/>
    <n v="0.86363636363636365"/>
    <n v="0.83342147012162882"/>
    <n v="0.84371490227544155"/>
    <n v="0.12824205409610601"/>
    <n v="88.64790032302723"/>
    <n v="0.13947924928077929"/>
    <n v="90.213776722090273"/>
    <n v="0.33674801198936716"/>
    <n v="89.370829361296472"/>
    <n v="0.13597647669159207"/>
    <n v="85.409252669039148"/>
    <n v="-0.46090437083118452"/>
    <n v="88.035798398492702"/>
    <n v="-0.10963602460614935"/>
    <n v="86.954389406571849"/>
    <n v="-0.32478282286146909"/>
    <n v="-0.24138716302351015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1833333333333336"/>
    <n v="3.1533333333333329"/>
    <n v="3.2816666666666663"/>
    <n v="3.2633333333333332"/>
    <n v="3.238833333333333"/>
    <n v="-8.882932369047912E-2"/>
    <n v="-0.28956235404425229"/>
    <n v="0.43"/>
    <n v="-0.81537544250427474"/>
    <n v="-0.84397007029452897"/>
    <n v="-0.82264672942633033"/>
    <n v="0.37347022688440412"/>
    <n v="-1.413583004316753"/>
    <n v="-0.98491699141682454"/>
    <n v="-1.8328541661322779"/>
    <m/>
    <m/>
    <m/>
    <n v="0.61895059739065106"/>
    <n v="-0.47972981983691693"/>
    <n v="-2.2085382830757332E-2"/>
    <n v="-0.72542828714032803"/>
    <n v="0.51020636301547684"/>
    <n v="-0.12516076264873169"/>
    <n v="0.52911710980688575"/>
    <n v="-0.88573466383377364"/>
    <n v="0.55525906131470604"/>
    <n v="0.74296934035148821"/>
    <n v="8.0732118495865701E-2"/>
    <n v="-0.23951133671860941"/>
    <n v="24.28"/>
    <n v="47.06"/>
    <n v="38.89"/>
    <n v="23.17"/>
    <n v="-0.74639999999999995"/>
    <n v="28.61"/>
    <n v="31.057500000000001"/>
    <n v="251"/>
    <n v="264"/>
    <n v="255"/>
    <n v="234"/>
    <n v="141"/>
  </r>
  <r>
    <n v="111001018058"/>
    <s v="COLEGIO ALEXANDER FLEMING (IED)"/>
    <s v="OFICIAL"/>
    <s v="URBANA"/>
    <n v="18"/>
    <s v="RAFAEL URIBE"/>
    <n v="53"/>
    <s v="MARCO FIDEL SUAREZ"/>
    <n v="18"/>
    <n v="3"/>
    <n v="3"/>
    <n v="2182"/>
    <n v="4"/>
    <x v="16"/>
    <x v="4"/>
    <n v="32.755599999999909"/>
    <n v="0.246331152491192"/>
    <n v="2001"/>
    <n v="273"/>
    <n v="0.13643178410794601"/>
    <n v="1.0744002940185919"/>
    <x v="9"/>
    <n v="0.83750000000000002"/>
    <n v="0.83878937615812232"/>
    <n v="0.82040317654245576"/>
    <n v="0.81833520809898763"/>
    <n v="0.81141578063794073"/>
    <n v="0.79069767441860461"/>
    <n v="0.80119176598049835"/>
    <n v="0.80510570339548249"/>
    <n v="-0.65027524837930639"/>
    <n v="82.359488035614916"/>
    <n v="-0.98903978008929305"/>
    <n v="77.062267163384774"/>
    <n v="-1.9345751340711892"/>
    <n v="79.947229551451187"/>
    <n v="-1.5556792163475739"/>
    <n v="88.510057961131949"/>
    <n v="4.7370218690783887E-2"/>
    <n v="84.987893462469728"/>
    <n v="-0.65231056337325766"/>
    <n v="86.86539357242664"/>
    <n v="-0.34089106639714523"/>
    <n v="-0.47814347346743602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2533333333333325"/>
    <n v="3.3766666666666665"/>
    <n v="3.331666666666667"/>
    <n v="3.2066666666666666"/>
    <n v="3.2828333333333335"/>
    <n v="-1.6990916364350852E-3"/>
    <n v="-0.32272967598195984"/>
    <n v="0.42799999999999999"/>
    <n v="-0.8439372423933249"/>
    <n v="-0.84863208340034024"/>
    <n v="-0.85606072862553784"/>
    <n v="0.46153402512099684"/>
    <n v="-0.335510567775334"/>
    <n v="-0.77319950051751973"/>
    <n v="-0.3154135432071043"/>
    <n v="0.61309175586351505"/>
    <n v="-0.48924067094634982"/>
    <n v="0.60512899091574224"/>
    <n v="0.61455785730803492"/>
    <n v="-0.48685220093703585"/>
    <n v="-0.15742550843016709"/>
    <n v="-3.012028760131881E-2"/>
    <n v="0.52466780649106504"/>
    <n v="0.39651710534510559"/>
    <n v="0.59784447145558262"/>
    <n v="1.3627622617035031"/>
    <n v="0.495395372325247"/>
    <n v="3.1966146515897159E-2"/>
    <n v="0.50411517283802065"/>
    <n v="-0.24316781756723502"/>
    <n v="38.44"/>
    <n v="73.53"/>
    <n v="48"/>
    <n v="45.21"/>
    <n v="-0.18301000000000001"/>
    <n v="43.93"/>
    <n v="48.585000000000001"/>
    <n v="184"/>
    <n v="240"/>
    <n v="260"/>
    <n v="294"/>
    <n v="317"/>
  </r>
  <r>
    <n v="111001076937"/>
    <s v="COLEGIO SAN FRANCISCO (IED)"/>
    <s v="OFICIAL"/>
    <s v="URBANA"/>
    <n v="19"/>
    <s v="CIUDAD BOLIVAR"/>
    <n v="66"/>
    <s v="SAN FRANCISCO"/>
    <n v="19"/>
    <n v="3"/>
    <n v="3"/>
    <n v="3790"/>
    <n v="6"/>
    <x v="7"/>
    <x v="4"/>
    <n v="36.57734934853417"/>
    <n v="0.23841050636339201"/>
    <n v="3315"/>
    <n v="510"/>
    <n v="0.15384615384615385"/>
    <n v="0.67064787514990354"/>
    <x v="7"/>
    <n v="0.83881064162754304"/>
    <n v="0.78663653970303427"/>
    <n v="0.80559299191374667"/>
    <n v="0.80210042664916315"/>
    <n v="0.82247765006385698"/>
    <n v="0.8165289256198347"/>
    <n v="0.8231292517006803"/>
    <n v="0.81644090011668324"/>
    <n v="-0.42171192589612538"/>
    <n v="79.66252220248667"/>
    <n v="-1.4730375087907888"/>
    <n v="75.577464788732399"/>
    <n v="-2.1910069897315343"/>
    <n v="82.201533406352681"/>
    <n v="-1.1510030812256116"/>
    <n v="77.829638273045504"/>
    <n v="-1.7033317511257786"/>
    <n v="83.506780195521912"/>
    <n v="-0.91602038237159289"/>
    <n v="81.330924420355316"/>
    <n v="-1.34262983089696"/>
    <n v="-1.2676247054179788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3050000000000002"/>
    <n v="3.14"/>
    <n v="3.2583333333333342"/>
    <n v="3.1949999999999998"/>
    <n v="3.2140000000000004"/>
    <n v="-0.13800509859976712"/>
    <n v="-0.18786492466064925"/>
    <n v="0.49199999999999999"/>
    <n v="7.0040354056280271E-2"/>
    <n v="-0.70927656248982895"/>
    <n v="0.14274068150019822"/>
    <n v="0.4380852878097512"/>
    <n v="-0.62256879003186649"/>
    <n v="-0.82534166653454022"/>
    <n v="-0.68913156029416212"/>
    <n v="0.59842266320236548"/>
    <n v="-0.51345798004042809"/>
    <n v="0.22566343168629188"/>
    <n v="0.61751211181290744"/>
    <n v="-0.48205659640044723"/>
    <n v="-6.6299000148243595E-2"/>
    <n v="-8.2372814462222471E-2"/>
    <n v="0.515300398662913"/>
    <n v="5.8599984369713046E-2"/>
    <n v="0.55437575602278921"/>
    <n v="-5.9368177513553229E-2"/>
    <n v="0.58975424297685397"/>
    <n v="1.1526698574386447"/>
    <n v="0.57024447233919895"/>
    <n v="-0.24411558400996558"/>
    <n v="17.34"/>
    <n v="25.71"/>
    <n v="36.11"/>
    <n v="13.7"/>
    <n v="-0.96799000000000002"/>
    <n v="21.39"/>
    <n v="20.445"/>
    <n v="287"/>
    <n v="284"/>
    <n v="299"/>
    <n v="309"/>
    <n v="280"/>
  </r>
  <r>
    <n v="111001006483"/>
    <s v="COLEGIO ANTONIO NARIÑO (IED)"/>
    <s v="OFICIAL"/>
    <s v="URBANA"/>
    <n v="10"/>
    <s v="ENGATIVA"/>
    <n v="30"/>
    <s v="BOYACA REAL"/>
    <n v="10"/>
    <n v="2"/>
    <n v="1"/>
    <n v="2490"/>
    <n v="4"/>
    <x v="2"/>
    <x v="0"/>
    <n v="37.05987676056332"/>
    <n v="0.19169392033542901"/>
    <n v="2032"/>
    <n v="163"/>
    <n v="8.0216535433070862E-2"/>
    <n v="-0.17489481473055649"/>
    <x v="3"/>
    <n v="0.85185185185185186"/>
    <n v="0.84890109890109888"/>
    <n v="0.86275659824046924"/>
    <n v="0.84028185554903112"/>
    <n v="0.80348837209302326"/>
    <n v="0.81373100731570058"/>
    <n v="0.80362860192102459"/>
    <n v="0.81753694498023877"/>
    <n v="-0.39961123706235124"/>
    <n v="80.185317177476833"/>
    <n v="-1.3792166760002229"/>
    <n v="85.445362718089996"/>
    <n v="-0.48677791474471799"/>
    <n v="87.279529663281664"/>
    <n v="-0.23943834475506703"/>
    <n v="75.483558994197296"/>
    <n v="-2.0878939438836981"/>
    <n v="79.720976581963129"/>
    <n v="-1.5900765858867865"/>
    <n v="88.647214854111411"/>
    <n v="-1.8381463356651841E-2"/>
    <n v="-0.9258981843609429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38333333333333"/>
    <n v="3.4966666666666666"/>
    <n v="3.3533333333333335"/>
    <n v="3.3166666666666664"/>
    <n v="3.375833333333333"/>
    <n v="0.18246253520506411"/>
    <n v="4.9101330206495902E-2"/>
    <n v="0.41799999999999998"/>
    <n v="-0.98674624183857584"/>
    <n v="-0.87227384645738082"/>
    <n v="-1.0255080969461248"/>
    <n v="0.47073358585471292"/>
    <n v="-0.22289002387529844"/>
    <n v="-0.75346298012561563"/>
    <n v="-0.17395618098987289"/>
    <n v="0.58747816796934571"/>
    <n v="-0.53191619455754779"/>
    <n v="-6.3561794242244687E-2"/>
    <n v="0.58632844642067727"/>
    <n v="-0.53387515764780225"/>
    <n v="-1.0509599567882406"/>
    <n v="-0.57679456688055675"/>
    <n v="0.53647447066770015"/>
    <n v="0.82242724399644118"/>
    <n v="0.54880073023799625"/>
    <n v="-0.24176174007999446"/>
    <n v="0.43056522762451899"/>
    <n v="-0.73802382097771257"/>
    <n v="-0.27705498371356635"/>
    <n v="-0.2478692063989292"/>
    <n v="37.28"/>
    <n v="17.649999999999999"/>
    <n v="17.649999999999999"/>
    <n v="39.68"/>
    <n v="-0.83179999999999998"/>
    <n v="25.43"/>
    <n v="29.410000000000004"/>
    <n v="257"/>
    <n v="182"/>
    <n v="181"/>
    <n v="146"/>
    <n v="216"/>
  </r>
  <r>
    <n v="111001018201"/>
    <s v="COLEGIO RUFINO JOSE CUERVO (IED)"/>
    <s v="OFICIAL"/>
    <s v="URBANA"/>
    <n v="6"/>
    <s v="TUNJUELITO"/>
    <n v="62"/>
    <s v="TUNJUELITO"/>
    <n v="6"/>
    <n v="4"/>
    <n v="3"/>
    <n v="2999"/>
    <n v="5"/>
    <x v="12"/>
    <x v="4"/>
    <n v="36.138884197828709"/>
    <n v="0.20894303117162299"/>
    <n v="2850"/>
    <n v="409"/>
    <n v="0.14350877192982456"/>
    <n v="0.37966376971281568"/>
    <x v="8"/>
    <n v="0.80668896321070238"/>
    <n v="0.80246913580246915"/>
    <n v="0.80066815144766146"/>
    <n v="0.78061224489795922"/>
    <n v="0.80570975416336243"/>
    <n v="0.78991596638655459"/>
    <n v="0.7831926323867997"/>
    <n v="0.79073738402481097"/>
    <n v="-0.93999856722720732"/>
    <n v="89.85507246376811"/>
    <n v="0.35611846921209284"/>
    <n v="91.740323072234077"/>
    <n v="0.60038923455311122"/>
    <n v="92.336103416435819"/>
    <n v="0.66828078056887696"/>
    <n v="76.140466032162777"/>
    <n v="-1.9802157365717361"/>
    <n v="74.806474313863475"/>
    <n v="-2.4650957572822243"/>
    <n v="78.269824922760051"/>
    <n v="-1.896688755877046"/>
    <n v="-1.827419298792945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650000000000006"/>
    <n v="3.1949999999999998"/>
    <n v="3.3533333333333335"/>
    <n v="3.2816666666666667"/>
    <n v="3.2841666666666667"/>
    <n v="9.4121842580835371E-4"/>
    <n v="-4.1659328183131977E-2"/>
    <n v="0.48899999999999999"/>
    <n v="2.7197654222704992E-2"/>
    <n v="-0.71539278950726504"/>
    <n v="9.8903909697040326E-2"/>
    <n v="0.54318414817043337"/>
    <n v="0.66404599079286353"/>
    <n v="-0.61030688547120671"/>
    <n v="0.85208504274274177"/>
    <n v="0.59841048470661529"/>
    <n v="-0.51347833124104758"/>
    <n v="0.22534454490601141"/>
    <n v="0.66142188315217554"/>
    <n v="-0.41336339287325724"/>
    <n v="1.239015425253744"/>
    <n v="0.74351693309155342"/>
    <n v="0.52989632795371999"/>
    <n v="0.58512925419471518"/>
    <n v="0.56001399499744486"/>
    <n v="0.1250934793264058"/>
    <n v="0.47867289914143901"/>
    <n v="-0.16664727078638564"/>
    <n v="7.1230259243671962E-2"/>
    <n v="-0.26491349830218192"/>
    <n v="25.14"/>
    <n v="48.57"/>
    <n v="41.67"/>
    <n v="27.4"/>
    <n v="-0.61970999999999998"/>
    <n v="31.5"/>
    <n v="32.587499999999999"/>
    <n v="243"/>
    <n v="207"/>
    <n v="211"/>
    <n v="191"/>
    <n v="115"/>
  </r>
  <r>
    <n v="111001011053"/>
    <s v="COLEGIO GUILLERMO LEON VALENCIA (IED)"/>
    <s v="OFICIAL"/>
    <s v="URBANA"/>
    <n v="15"/>
    <s v="ANTONIO NARIÑO"/>
    <n v="38"/>
    <s v="RESTREPO"/>
    <n v="15"/>
    <n v="2"/>
    <n v="3"/>
    <n v="1845"/>
    <n v="3"/>
    <x v="14"/>
    <x v="5"/>
    <n v="37.831407249466842"/>
    <n v="0.191669793621012"/>
    <n v="1397"/>
    <n v="145"/>
    <n v="0.10379384395132427"/>
    <n v="-0.14991139526368541"/>
    <x v="3"/>
    <n v="0.7745039085989176"/>
    <n v="0.77855775366943203"/>
    <n v="0.76459016393442625"/>
    <n v="0.75890207715133529"/>
    <n v="0.76830985915492955"/>
    <n v="0.76194331983805663"/>
    <n v="0.75391304347826082"/>
    <n v="0.76061604280012118"/>
    <n v="-1.5473663965907727"/>
    <n v="84.348864994026286"/>
    <n v="-0.63202601388767754"/>
    <n v="89.651691065118627"/>
    <n v="0.23967336386250843"/>
    <n v="87.650444793301943"/>
    <n v="-0.17285437429850867"/>
    <n v="81.442205726405092"/>
    <n v="-1.1111706618245241"/>
    <n v="88.780487804878049"/>
    <n v="2.295471841821713E-2"/>
    <n v="90.64705882352942"/>
    <n v="0.34359024017474132"/>
    <n v="-9.5197058199394002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566666666666673"/>
    <n v="3.3566666666666669"/>
    <n v="3.49"/>
    <n v="3.2149999999999999"/>
    <n v="3.33"/>
    <n v="9.1701876815436678E-2"/>
    <n v="3.7210010116821846E-3"/>
    <n v="0.42199999999999999"/>
    <n v="-0.9296226420604754"/>
    <n v="-0.86274996494612533"/>
    <n v="-0.9572476776878095"/>
    <n v="0.44677895446892885"/>
    <n v="-0.51614137507346791"/>
    <n v="-0.80569131569653285"/>
    <n v="-0.54829180024568314"/>
    <n v="0.60603176371645762"/>
    <n v="-0.50082287891276789"/>
    <n v="0.42364520153125912"/>
    <n v="0.6021413993237994"/>
    <n v="-0.50726297865624126"/>
    <n v="-0.54527294052738662"/>
    <n v="-0.29639874356949453"/>
    <n v="0.50917387613414622"/>
    <n v="-0.16240639140587448"/>
    <n v="0.53623876633986933"/>
    <n v="-0.65274124701970537"/>
    <n v="0.49782467959110999"/>
    <n v="6.0819116554892437E-2"/>
    <n v="-0.19789409410964029"/>
    <n v="-0.26524653605282156"/>
    <n v="24.86"/>
    <n v="5.88"/>
    <n v="20"/>
    <n v="28.13"/>
    <n v="-0.99834000000000001"/>
    <n v="20.81"/>
    <n v="19.102499999999999"/>
    <n v="291"/>
    <n v="308"/>
    <n v="294"/>
    <n v="291"/>
    <n v="297"/>
  </r>
  <r>
    <n v="111001014168"/>
    <s v="COLEGIO ALTAMIRA SURORIENTAL (IED)"/>
    <s v="OFICIAL"/>
    <s v="URBANA"/>
    <n v="4"/>
    <s v="SAN CRISTOBAL"/>
    <n v="50"/>
    <s v="LA GLORIA"/>
    <n v="4"/>
    <n v="3"/>
    <n v="3"/>
    <n v="2025"/>
    <n v="4"/>
    <x v="16"/>
    <x v="4"/>
    <n v="36.14548744460852"/>
    <n v="0.230255528255527"/>
    <n v="1952"/>
    <n v="169"/>
    <n v="8.6577868852459022E-2"/>
    <n v="0.33095496906492006"/>
    <x v="8"/>
    <n v="0.86684303350970016"/>
    <n v="0.85258215962441319"/>
    <n v="0.78316201664219287"/>
    <n v="0.81015335801163402"/>
    <n v="0.84108527131782951"/>
    <n v="0.81670403587443952"/>
    <n v="0.80535811919081468"/>
    <n v="0.81383970435538466"/>
    <n v="-0.47416253264382996"/>
    <n v="93.861693861693865"/>
    <n v="1.0751471022569463"/>
    <n v="95.444590451160749"/>
    <n v="1.2401323909867343"/>
    <n v="95.78699022581732"/>
    <n v="1.2877587332536931"/>
    <n v="94.506517690875242"/>
    <n v="1.0302916925067767"/>
    <n v="93.671548117154813"/>
    <n v="0.89380008753602058"/>
    <n v="93.958013312852017"/>
    <n v="0.94287291179426336"/>
    <n v="0.98012340280523635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2166666666666668"/>
    <n v="3.2466666666666666"/>
    <n v="3.3400000000000003"/>
    <n v="3.1516666666666668"/>
    <n v="3.2336666666666671"/>
    <n v="-9.9060525181672007E-2"/>
    <n v="-0.79732251742269522"/>
    <n v="0.47399999999999998"/>
    <n v="-0.1870158449451714"/>
    <n v="-0.74654795728706058"/>
    <n v="-0.12439420800829513"/>
    <n v="0.45597168111912817"/>
    <n v="-0.40360449366830509"/>
    <n v="-0.78532457420513968"/>
    <n v="-0.40231746074080704"/>
    <n v="0.60132734824975964"/>
    <n v="-0.50861582009867345"/>
    <n v="0.30153614417628782"/>
    <n v="0.63560884678889096"/>
    <n v="-0.45317192561705383"/>
    <n v="0.48257010932089039"/>
    <n v="0.19058597403225158"/>
    <n v="0.4991240520002912"/>
    <n v="-0.52494079792709203"/>
    <n v="0.54446223583650499"/>
    <n v="-0.38370071589980526"/>
    <n v="0.59107326055612497"/>
    <n v="1.1683358768139642"/>
    <n v="0.36406956405162216"/>
    <n v="-0.26608420768068763"/>
    <n v="17.63"/>
    <n v="28.57"/>
    <n v="26.67"/>
    <n v="15.07"/>
    <n v="-1.1140000000000001"/>
    <n v="16.760000000000002"/>
    <n v="20.147500000000001"/>
    <n v="289"/>
    <n v="282"/>
    <n v="269"/>
    <n v="256"/>
    <n v="262"/>
  </r>
  <r>
    <n v="211102000201"/>
    <s v="COLEGIO SAN BERNARDINO (IED)"/>
    <s v="OFICIAL"/>
    <s v="URBANA"/>
    <n v="7"/>
    <s v="BOSA"/>
    <n v="87"/>
    <s v="TINTAL SUR"/>
    <n v="7"/>
    <n v="1"/>
    <n v="1"/>
    <n v="2052"/>
    <n v="4"/>
    <x v="2"/>
    <x v="0"/>
    <n v="35.515696721311365"/>
    <n v="0.272245430809399"/>
    <n v="1902"/>
    <n v="393"/>
    <n v="0.20662460567823343"/>
    <n v="1.3559535306058672"/>
    <x v="6"/>
    <n v="0.84803105934553524"/>
    <n v="0.83063163778647287"/>
    <n v="0.85232300884955747"/>
    <n v="0.80753138075313813"/>
    <n v="0.85076452599388375"/>
    <n v="0.84571099597006327"/>
    <n v="0.82909520993494978"/>
    <n v="0.83667122516970405"/>
    <n v="-1.3786909439653144E-2"/>
    <n v="91.496598639455783"/>
    <n v="0.65070690295407352"/>
    <n v="89.096045197740111"/>
    <n v="0.14371089552712893"/>
    <n v="89.723320158102766"/>
    <n v="0.19925304564545429"/>
    <n v="92.556634304207122"/>
    <n v="0.71067272755540267"/>
    <n v="92.607683352735734"/>
    <n v="0.70438068881454063"/>
    <n v="91.062670299727529"/>
    <n v="0.41881590595026036"/>
    <n v="0.54090041910009234"/>
    <n v="3.5"/>
    <n v="-1.3577995583445217"/>
    <n v="3.5"/>
    <n v="-1.3981309248788139"/>
    <n v="3.5"/>
    <n v="-1.5943055490840825"/>
    <n v="4"/>
    <n v="-0.23979404319523162"/>
    <n v="4"/>
    <n v="-0.2179191660846721"/>
    <n v="4"/>
    <n v="6.7474131606072324E-2"/>
    <n v="-0.46115528552888641"/>
    <n v="3.0633333333333339"/>
    <n v="3.0050000000000003"/>
    <n v="3.2816666666666667"/>
    <n v="3.151666666666666"/>
    <n v="3.1524999999999999"/>
    <n v="-0.25978940022076025"/>
    <n v="-0.36047234287482333"/>
    <m/>
    <m/>
    <m/>
    <m/>
    <m/>
    <m/>
    <m/>
    <m/>
    <n v="0.60460073203624465"/>
    <n v="-0.5031869858597342"/>
    <n v="0.38660156628574938"/>
    <n v="0.63003560867130193"/>
    <n v="-0.46197893949337054"/>
    <n v="0.31521844034651514"/>
    <n v="0.34377169072220881"/>
    <n v="0.50685122693139206"/>
    <n v="-0.24619295712704578"/>
    <n v="0.53324915082631152"/>
    <n v="-0.75055005459671986"/>
    <n v="0.27539081893662698"/>
    <n v="-2.5810358712051489"/>
    <n v="-1.5649215434069996"/>
    <n v="-0.26699071431545562"/>
    <m/>
    <m/>
    <m/>
    <m/>
    <m/>
    <m/>
    <m/>
    <n v="368"/>
    <m/>
    <m/>
    <m/>
    <m/>
  </r>
  <r>
    <n v="111001029955"/>
    <s v="COLEGIO AGUSTIN FERNANDEZ (IED)"/>
    <s v="OFICIAL"/>
    <s v="URBANA"/>
    <n v="1"/>
    <s v="USAQUEN"/>
    <n v="13"/>
    <s v="LOS CEDROS"/>
    <n v="1"/>
    <n v="3"/>
    <n v="3"/>
    <n v="2502"/>
    <n v="5"/>
    <x v="12"/>
    <x v="4"/>
    <n v="36.062932979429263"/>
    <n v="0.25134051243965899"/>
    <n v="2040"/>
    <n v="192"/>
    <n v="9.4117647058823528E-2"/>
    <n v="0.58176913052724677"/>
    <x v="7"/>
    <n v="0.88927603561749902"/>
    <n v="0.84649298597194389"/>
    <n v="0.84921939194741169"/>
    <n v="0.81304168386297981"/>
    <n v="0.85448628544862859"/>
    <n v="0.86680650235972734"/>
    <n v="0.83879634605051046"/>
    <n v="0.84611597826899887"/>
    <n v="0.17665743850629659"/>
    <n v="82.615681233933159"/>
    <n v="-0.94306332589336583"/>
    <n v="75.316661253653777"/>
    <n v="-2.2360488994191092"/>
    <n v="77.224684623252642"/>
    <n v="-2.0444105632082796"/>
    <n v="74.958207957204948"/>
    <n v="-2.1740078909164722"/>
    <n v="82.787750791974659"/>
    <n v="-1.0440424034386744"/>
    <n v="83.508771929824562"/>
    <n v="-0.94843949150583262"/>
    <n v="-1.3318311521380577"/>
    <n v="3.5"/>
    <n v="-1.3577995583445217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2900000000000005"/>
    <n v="3.14"/>
    <n v="3.2016666666666667"/>
    <n v="3.1850000000000005"/>
    <n v="3.1915000000000004"/>
    <n v="-0.18256033090012999"/>
    <n v="-0.33642785764907773"/>
    <n v="0.47699999999999998"/>
    <n v="-0.14417314511159612"/>
    <n v="-0.74023878809379584"/>
    <n v="-7.917456370728948E-2"/>
    <n v="0.50356051165600979"/>
    <n v="0.17897549398131316"/>
    <n v="-0.68605139200704734"/>
    <n v="0.30920221009302179"/>
    <m/>
    <m/>
    <m/>
    <n v="0.61159498812516944"/>
    <n v="-0.49168499965477408"/>
    <n v="-0.24925878388413528"/>
    <n v="-4.7703641655619008E-2"/>
    <n v="0.53564850925854213"/>
    <n v="0.79263175451421164"/>
    <n v="0.55729204490438111"/>
    <n v="3.6041662569581433E-2"/>
    <n v="0.521032127794398"/>
    <n v="0.33645481612257683"/>
    <n v="0.33756625773500515"/>
    <n v="-0.27637781601858574"/>
    <n v="31.79"/>
    <n v="37.14"/>
    <n v="33.33"/>
    <n v="36.99"/>
    <n v="-0.59692999999999996"/>
    <n v="31.79"/>
    <n v="33.127499999999998"/>
    <n v="241"/>
    <n v="242"/>
    <n v="273"/>
    <n v="262"/>
    <n v="219"/>
  </r>
  <r>
    <n v="111001094901"/>
    <s v="COLEGIO MANUEL ELKIN PATARROYO (IED)"/>
    <s v="OFICIAL"/>
    <s v="URBANA"/>
    <n v="3"/>
    <s v="SANTAFE"/>
    <n v="92"/>
    <s v="LA MACARENA"/>
    <n v="3"/>
    <n v="1"/>
    <n v="1"/>
    <n v="374"/>
    <n v="1"/>
    <x v="13"/>
    <x v="1"/>
    <n v="36.390340425531903"/>
    <n v="0.21060679611650501"/>
    <n v="359"/>
    <n v="29"/>
    <n v="8.0779944289693595E-2"/>
    <n v="8.5016448202279798E-2"/>
    <x v="5"/>
    <n v="0.85749385749385754"/>
    <n v="0.77134986225895319"/>
    <n v="0.76576576576576572"/>
    <n v="0.77286135693215341"/>
    <n v="0.77005347593582885"/>
    <n v="0.84259259259259256"/>
    <n v="0.84943181818181823"/>
    <n v="0.81199416890625886"/>
    <n v="-0.51137597713780414"/>
    <n v="81.869158878504678"/>
    <n v="-1.07703429431056"/>
    <n v="72.514619883040936"/>
    <n v="-2.7199736833295147"/>
    <n v="72.647058823529406"/>
    <n v="-2.8661524560053926"/>
    <n v="80.571428571428569"/>
    <n v="-1.25390580941326"/>
    <n v="76.789587852494577"/>
    <n v="-2.1120056027370206"/>
    <n v="74.345549738219901"/>
    <n v="-2.606982456483776"/>
    <n v="-2.2137910708978081"/>
    <n v="4"/>
    <n v="0.23005906138063265"/>
    <n v="4"/>
    <n v="0.1365178344157767"/>
    <n v="4"/>
    <n v="-0.10476865036838208"/>
    <n v="4.5"/>
    <n v="1.2122921072647792"/>
    <n v="4.5"/>
    <n v="1.1339867716628336"/>
    <n v="4.5"/>
    <n v="1.4209258302925829"/>
    <n v="0.95016934934275943"/>
    <n v="3.3016666666666663"/>
    <n v="2.9649999999999999"/>
    <n v="3.3183333333333334"/>
    <n v="3.4066666666666663"/>
    <n v="3.2813333333333334"/>
    <n v="-4.6694404564593932E-3"/>
    <n v="0.47274995444315004"/>
    <n v="0.46700000000000003"/>
    <n v="-0.28698214455684623"/>
    <n v="-0.76142602131323966"/>
    <n v="-0.2310296052440553"/>
    <n v="0.42208411578319138"/>
    <n v="-0.81845430552878673"/>
    <n v="-0.86255065830855915"/>
    <n v="-0.95581918924796971"/>
    <m/>
    <m/>
    <m/>
    <n v="0.57317413790172422"/>
    <n v="-0.55656570284969531"/>
    <n v="-1.4821277354250808"/>
    <n v="-1.0740155455357423"/>
    <n v="0.53301156882830114"/>
    <n v="0.69750753928652554"/>
    <n v="0.52122149785840255"/>
    <n v="-1.1440489474832245"/>
    <n v="0.47340080353319702"/>
    <n v="-0.22926414052735147"/>
    <n v="-0.31834524665133795"/>
    <n v="-0.27831600280626156"/>
    <n v="18.5"/>
    <n v="8.57"/>
    <n v="70"/>
    <n v="17.739999999999998"/>
    <n v="-0.28203"/>
    <n v="41.04"/>
    <n v="21.652499999999996"/>
    <n v="281"/>
    <n v="322"/>
    <n v="306"/>
    <n v="303"/>
    <n v="323"/>
  </r>
  <r>
    <n v="111001012611"/>
    <s v="COLEGIO BRAVO PAEZ (IED)"/>
    <s v="OFICIAL"/>
    <s v="URBANA"/>
    <n v="18"/>
    <s v="RAFAEL URIBE"/>
    <n v="39"/>
    <s v="QUIROGA"/>
    <n v="18"/>
    <n v="1"/>
    <n v="1"/>
    <n v="2030"/>
    <n v="4"/>
    <x v="2"/>
    <x v="0"/>
    <n v="36.016578332034285"/>
    <n v="0.22070089285714201"/>
    <n v="1768"/>
    <n v="165"/>
    <n v="9.3325791855203621E-2"/>
    <n v="0.28099625034994735"/>
    <x v="8"/>
    <n v="0.83536940081442701"/>
    <n v="0.83924485125858128"/>
    <n v="0.82215909090909089"/>
    <n v="0.75593220338983047"/>
    <n v="0.75129236071223437"/>
    <n v="0.800761421319797"/>
    <n v="0.79875389408099684"/>
    <n v="0.78568073529607885"/>
    <n v="-1.041961017680995"/>
    <n v="81.601525262154425"/>
    <n v="-1.1250638469458045"/>
    <n v="92.394239423942395"/>
    <n v="0.71332344477382537"/>
    <n v="94.463818657367042"/>
    <n v="1.0502326538569469"/>
    <n v="80.692549842602318"/>
    <n v="-1.2340519783632407"/>
    <n v="89.561586638830889"/>
    <n v="0.16202810106773693"/>
    <n v="100"/>
    <n v="2.0364723362020678"/>
    <n v="0.72141023451419484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3583333333333329"/>
    <n v="3.2349999999999994"/>
    <n v="3.331666666666667"/>
    <n v="3.1200000000000006"/>
    <n v="3.2303333333333333"/>
    <n v="-0.10566130033728235"/>
    <n v="-0.29797834236765391"/>
    <n v="0.44600000000000001"/>
    <n v="-0.58688104339187319"/>
    <n v="-0.80743632696207301"/>
    <n v="-0.56079880177184471"/>
    <n v="0.47526733185127834"/>
    <n v="-0.16738814125100093"/>
    <n v="-0.74387782936478397"/>
    <n v="-0.10525662726114571"/>
    <n v="0.55126167103649359"/>
    <n v="-0.59554568049691614"/>
    <n v="-1.0605841459687195"/>
    <n v="0.61360609518280562"/>
    <n v="-0.48840209549927865"/>
    <n v="-0.18687674415753933"/>
    <n v="-0.47005714708304519"/>
    <n v="0.50020822942144449"/>
    <n v="-0.48583049980581094"/>
    <n v="0.55434715923406463"/>
    <n v="-6.0303755280325701E-2"/>
    <n v="0.46946284971175101"/>
    <n v="-0.27603536013458618"/>
    <n v="-0.25327490661255303"/>
    <n v="-0.27947452579162674"/>
    <n v="30.06"/>
    <n v="25.71"/>
    <n v="32"/>
    <n v="31.75"/>
    <n v="-0.71584000000000003"/>
    <n v="29.77"/>
    <n v="28.9"/>
    <n v="258"/>
    <n v="257"/>
    <n v="239"/>
    <n v="195"/>
    <n v="249"/>
  </r>
  <r>
    <n v="111001024686"/>
    <s v="COLEGIO MORALBA SURORIENTAL (IED)"/>
    <s v="OFICIAL"/>
    <s v="URBANA"/>
    <n v="4"/>
    <s v="SAN CRISTOBAL"/>
    <n v="50"/>
    <s v="LA GLORIA"/>
    <n v="4"/>
    <n v="3"/>
    <n v="3"/>
    <n v="1764"/>
    <n v="3"/>
    <x v="14"/>
    <x v="5"/>
    <n v="36.423075489282326"/>
    <n v="0.214354201917653"/>
    <n v="1578"/>
    <n v="235"/>
    <n v="0.14892268694550062"/>
    <n v="0.42747487439710818"/>
    <x v="8"/>
    <n v="0.83133187772925765"/>
    <n v="0.85521126760563382"/>
    <n v="0.8414201183431953"/>
    <n v="0.83475609756097557"/>
    <n v="0.82337829158638409"/>
    <n v="0.83873144399460187"/>
    <n v="0.83590087073007369"/>
    <n v="0.8344842070034153"/>
    <n v="-5.7886023968745967E-2"/>
    <n v="92.450931051836932"/>
    <n v="0.82197148270699438"/>
    <n v="92.712129099427372"/>
    <n v="0.76822438025957485"/>
    <n v="93.956351426972589"/>
    <n v="0.95913584938200269"/>
    <n v="92.551417454141188"/>
    <n v="0.70981759733080507"/>
    <n v="88.416340235030773"/>
    <n v="-4.1881166774412233E-2"/>
    <n v="92.786503781268181"/>
    <n v="0.73082971875752212"/>
    <n v="0.51764464187504644"/>
    <n v="3.5"/>
    <n v="-1.3577995583445217"/>
    <n v="3.5"/>
    <n v="-1.3981309248788139"/>
    <n v="3.5"/>
    <n v="-1.5943055490840825"/>
    <n v="3.5"/>
    <n v="-1.6918801936552423"/>
    <n v="4"/>
    <n v="-0.2179191660846721"/>
    <n v="3.5"/>
    <n v="-1.2859775670804383"/>
    <n v="-1.1576080252268417"/>
    <n v="3.1716666666666669"/>
    <n v="3.4383333333333339"/>
    <n v="3.2716666666666665"/>
    <n v="3.105"/>
    <n v="3.2283333333333335"/>
    <n v="-0.10962176543064751"/>
    <n v="-0.6336148953287446"/>
    <n v="0.502"/>
    <n v="0.2128493535015312"/>
    <n v="-0.68915515929040783"/>
    <n v="0.28695661035597725"/>
    <n v="0.52302378599674171"/>
    <n v="0.41724388589434841"/>
    <n v="-0.64812833603410602"/>
    <n v="0.58100774412977185"/>
    <n v="0.62711180618032036"/>
    <n v="-0.46663043497934836"/>
    <n v="0.95941301983892335"/>
    <n v="0.65425061623959335"/>
    <n v="-0.42426479567000464"/>
    <n v="1.0318659898357327"/>
    <n v="0.84546751174752233"/>
    <n v="0.51208285501230633"/>
    <n v="-5.7468741042037301E-2"/>
    <n v="0.53772628198728845"/>
    <n v="-0.60407541321384906"/>
    <n v="0.34507570378541602"/>
    <n v="-1.7533859798281135"/>
    <n v="-1.069409362086619"/>
    <n v="-0.28733035171847188"/>
    <n v="28.61"/>
    <n v="52.94"/>
    <n v="56.67"/>
    <n v="31.25"/>
    <n v="-0.27876000000000001"/>
    <n v="41.33"/>
    <n v="37.872500000000002"/>
    <n v="223"/>
    <n v="244"/>
    <n v="225"/>
    <n v="261"/>
    <n v="241"/>
  </r>
  <r>
    <n v="111001014486"/>
    <s v="COLEGIO REPUBLICA DE MEXICO (IED)"/>
    <s v="OFICIAL"/>
    <s v="URBANA"/>
    <n v="19"/>
    <s v="CIUDAD BOLIVAR"/>
    <n v="67"/>
    <s v="LUCERO"/>
    <n v="19"/>
    <n v="1"/>
    <n v="1"/>
    <n v="2597"/>
    <n v="5"/>
    <x v="15"/>
    <x v="0"/>
    <n v="34.219343848580344"/>
    <n v="0.26684352172241499"/>
    <n v="2108"/>
    <n v="310"/>
    <n v="0.14705882352941177"/>
    <n v="1.169855856734783"/>
    <x v="9"/>
    <n v="0.84603735487127718"/>
    <n v="0.86181434599156115"/>
    <n v="0.83753351206434312"/>
    <n v="0.79397781299524561"/>
    <n v="0.80672268907563027"/>
    <n v="0.79871520342612423"/>
    <n v="0.79662749105774144"/>
    <n v="0.80286160914470073"/>
    <n v="-0.69552524716977726"/>
    <n v="85.419149781485899"/>
    <n v="-0.43995261057230706"/>
    <n v="85.433575395130291"/>
    <n v="-0.48881363690641827"/>
    <n v="88.680851063829792"/>
    <n v="1.2116620741051205E-2"/>
    <n v="90.688935281837161"/>
    <n v="0.40452517409035804"/>
    <n v="88.192182410423442"/>
    <n v="-8.1792104494979381E-2"/>
    <n v="87.166725915392817"/>
    <n v="-0.28634992059749792"/>
    <n v="-5.696090269531625E-2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28"/>
    <n v="3.0850000000000004"/>
    <n v="3.3049999999999997"/>
    <n v="3.0266666666666668"/>
    <n v="3.1471666666666667"/>
    <n v="-0.27035064046973489"/>
    <n v="-0.25403769559563316"/>
    <n v="0.41899999999999998"/>
    <n v="-0.97246534189405076"/>
    <n v="-0.86988435905999939"/>
    <n v="-1.0083819481836738"/>
    <n v="0.42545920372522944"/>
    <n v="-0.77713665452946146"/>
    <n v="-0.85458621400193291"/>
    <n v="-0.89873570843320882"/>
    <n v="0.59058350527265335"/>
    <n v="-0.52664423882519251"/>
    <n v="1.9045469118005438E-2"/>
    <n v="0.64042243825230349"/>
    <n v="-0.44562726060283414"/>
    <n v="0.62593451179760085"/>
    <n v="-2.4497891050567155E-2"/>
    <n v="0.49038728184326486"/>
    <n v="-0.84010848062512256"/>
    <n v="0.54660821890484612"/>
    <n v="-0.31349234159781325"/>
    <n v="0.45146694125318598"/>
    <n v="-0.48977341413699932"/>
    <n v="-0.5069561056728682"/>
    <n v="-0.28751136612138267"/>
    <n v="17.920000000000002"/>
    <n v="60.61"/>
    <n v="38.89"/>
    <n v="26.98"/>
    <n v="-0.67740999999999996"/>
    <n v="30.35"/>
    <n v="31.7"/>
    <n v="245"/>
    <n v="299"/>
    <n v="295"/>
    <n v="282"/>
    <n v="303"/>
  </r>
  <r>
    <n v="111001014826"/>
    <s v="COLEGIO MARCO ANTONIO CARREÑO SILVA (IED)"/>
    <s v="OFICIAL"/>
    <s v="URBANA"/>
    <n v="16"/>
    <s v="PUENTE ARANDA"/>
    <n v="40"/>
    <s v="CIUDAD MONTES"/>
    <n v="16"/>
    <n v="3"/>
    <n v="3"/>
    <n v="1189"/>
    <n v="2"/>
    <x v="17"/>
    <x v="5"/>
    <n v="41.353448275861965"/>
    <n v="0.15291887793783099"/>
    <n v="960"/>
    <n v="104"/>
    <n v="0.10833333333333334"/>
    <n v="-0.88428062231748139"/>
    <x v="2"/>
    <n v="0.85516739446870449"/>
    <n v="0.85173247381144235"/>
    <n v="0.83018867924528306"/>
    <n v="0.77949183303085301"/>
    <n v="0.75050100200400804"/>
    <n v="0.73856209150326801"/>
    <n v="0.7979910714285714"/>
    <n v="0.77408068758434623"/>
    <n v="-1.2758648052525059"/>
    <n v="85.783003741314801"/>
    <n v="-0.37465534652355653"/>
    <n v="88.534641324340896"/>
    <n v="4.6753994401232825E-2"/>
    <n v="85.961443400889763"/>
    <n v="-0.47605154721326681"/>
    <n v="79.795597484276726"/>
    <n v="-1.3810776858177731"/>
    <n v="84.683239775461104"/>
    <n v="-0.7065536590574788"/>
    <n v="89.347408829174668"/>
    <n v="0.10835362689632611"/>
    <n v="-0.49244533884359454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11666666666667"/>
    <n v="3.72"/>
    <n v="3.61"/>
    <n v="3.4500000000000006"/>
    <n v="3.5381666666666671"/>
    <n v="0.50392028528323973"/>
    <n v="0.20983020524558371"/>
    <n v="0.48099999999999998"/>
    <n v="-8.7049545333495751E-2"/>
    <n v="-0.73188800887637595"/>
    <n v="-1.9322108608909885E-2"/>
    <n v="0.3945715419834922"/>
    <n v="-1.1552618026580963"/>
    <n v="-0.92995480663724572"/>
    <n v="-1.4389242572003824"/>
    <n v="0.5820993025594976"/>
    <n v="-0.54111422285067678"/>
    <n v="-0.20768742506693333"/>
    <n v="0.6143430420094188"/>
    <n v="-0.48720180650884948"/>
    <n v="-0.1640687449172907"/>
    <n v="-0.41765078778796377"/>
    <n v="0.48763091147291804"/>
    <n v="-0.93954097646353851"/>
    <n v="0.5418261546516755"/>
    <n v="-0.46994322975990438"/>
    <n v="0.38537104896822999"/>
    <n v="-1.2747967113529763"/>
    <n v="-0.96628951989716716"/>
    <n v="-0.28911620384986209"/>
    <n v="25.43"/>
    <n v="17.14"/>
    <n v="20"/>
    <n v="24.39"/>
    <n v="-1.0659099999999999"/>
    <n v="18.21"/>
    <n v="21.552499999999998"/>
    <n v="282"/>
    <n v="249"/>
    <n v="237"/>
    <n v="226"/>
    <n v="178"/>
  </r>
  <r>
    <n v="111850001428"/>
    <s v="COLEGIO ALMIRANTE PADILLA (IED)"/>
    <s v="OFICIAL"/>
    <s v="URBANA"/>
    <n v="5"/>
    <s v="USME"/>
    <n v="57"/>
    <s v="GRAN YOMASA"/>
    <n v="5"/>
    <n v="3"/>
    <n v="3"/>
    <n v="3638"/>
    <n v="6"/>
    <x v="7"/>
    <x v="4"/>
    <n v="36.948855741724579"/>
    <n v="0.22592705167173299"/>
    <n v="1895"/>
    <n v="181"/>
    <n v="9.551451187335093E-2"/>
    <n v="0.24374449747480617"/>
    <x v="8"/>
    <n v="0.84946236559139787"/>
    <n v="0.87565368971528179"/>
    <n v="0.82857142857142863"/>
    <n v="0.85497076023391816"/>
    <n v="0.85100117785630158"/>
    <n v="0.84764207980652961"/>
    <n v="0.85870189546237796"/>
    <n v="0.85082408105383656"/>
    <n v="0.27159179576205894"/>
    <n v="78.430404738400796"/>
    <n v="-1.6941534186721181"/>
    <n v="77.901894123360861"/>
    <n v="-1.7895678906260606"/>
    <n v="80.450733752620536"/>
    <n v="-1.4652938258848553"/>
    <n v="75.924987328940702"/>
    <n v="-2.0155363514166003"/>
    <n v="82.064928153273016"/>
    <n v="-1.172739803883083"/>
    <n v="83.644859813084111"/>
    <n v="-0.92380758837402188"/>
    <n v="-1.2709816293863394"/>
    <n v="3.5"/>
    <n v="-1.3577995583445217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"/>
    <n v="3.4683333333333333"/>
    <n v="3.39"/>
    <n v="3.2216666666666662"/>
    <n v="3.3393333333333333"/>
    <n v="0.1101840472511425"/>
    <n v="1.2962086229535097E-2"/>
    <n v="0.44600000000000001"/>
    <n v="-0.58688104339187319"/>
    <n v="-0.80743632696207301"/>
    <n v="-0.56079880177184471"/>
    <n v="0.52138931508736341"/>
    <n v="0.39723477805419466"/>
    <n v="-0.65125827042887996"/>
    <n v="0.55857459712077195"/>
    <n v="0.55248244862778306"/>
    <n v="-0.59333361328434997"/>
    <n v="-1.0259228498433457"/>
    <n v="0.57839028195253839"/>
    <n v="-0.54750640988222588"/>
    <n v="-1.3099822364937346"/>
    <n v="-0.77613471030352765"/>
    <n v="0.47461739112397922"/>
    <n v="-1.4089868905030909"/>
    <n v="0.55172900810155723"/>
    <n v="-0.14595966627143916"/>
    <m/>
    <m/>
    <n v="-0.65117055596409978"/>
    <n v="-0.29685584437172091"/>
    <n v="22.83"/>
    <n v="20"/>
    <n v="33.33"/>
    <n v="24.66"/>
    <n v="-0.81996999999999998"/>
    <n v="25.72"/>
    <n v="22.844999999999999"/>
    <n v="273"/>
    <n v="218"/>
    <n v="232"/>
    <n v="254"/>
    <n v="251"/>
  </r>
  <r>
    <n v="111001102164"/>
    <s v="COLEGIO EL MINUTO DE  BUENOS AIRES (IED)"/>
    <s v="OFICIAL"/>
    <s v="URBANA"/>
    <n v="19"/>
    <s v="CIUDAD BOLIVAR"/>
    <n v="68"/>
    <s v="EL TESORO"/>
    <n v="19"/>
    <n v="2"/>
    <n v="2"/>
    <n v="1600"/>
    <n v="3"/>
    <x v="4"/>
    <x v="3"/>
    <n v="34.883252662148948"/>
    <n v="0.264848679974243"/>
    <n v="1456"/>
    <n v="253"/>
    <n v="0.17376373626373626"/>
    <n v="1.200984692730019"/>
    <x v="9"/>
    <n v="0.81767268201617926"/>
    <n v="0.83900523560209428"/>
    <n v="0.78710543989254533"/>
    <n v="0.75716332378223494"/>
    <n v="0.83979135618479883"/>
    <n v="0.81672727272727275"/>
    <n v="0.79804804804804808"/>
    <n v="0.80383954638978206"/>
    <n v="-0.67580608468733205"/>
    <m/>
    <m/>
    <m/>
    <m/>
    <n v="78.083491461100579"/>
    <n v="-1.8902438428697725"/>
    <n v="81.226261530113945"/>
    <n v="-1.1465675788800467"/>
    <n v="81.087333718912674"/>
    <n v="-1.3467989100243749"/>
    <n v="84.834123222748815"/>
    <n v="-0.70855094389232087"/>
    <n v="-1.1057979506272275"/>
    <n v="3.5"/>
    <n v="-1.3577995583445217"/>
    <n v="3.5"/>
    <n v="-1.3981309248788139"/>
    <n v="4"/>
    <n v="-0.10476865036838208"/>
    <n v="4"/>
    <n v="-0.23979404319523162"/>
    <n v="3.5"/>
    <n v="-1.5698251038321778"/>
    <n v="3.5"/>
    <n v="-1.2859775670804383"/>
    <n v="-0.98173674476436101"/>
    <n v="3.0950000000000002"/>
    <n v="3.1783333333333332"/>
    <n v="3.2566666666666664"/>
    <n v="3.1016666666666666"/>
    <n v="3.1628333333333334"/>
    <n v="-0.23932699723837095"/>
    <n v="-0.61053187100136597"/>
    <n v="0.47499999999999998"/>
    <n v="-0.17273494500064632"/>
    <n v="-0.74444047494749588"/>
    <n v="-0.10928927123349716"/>
    <m/>
    <m/>
    <m/>
    <m/>
    <n v="0.63373815943519518"/>
    <n v="-0.45611940758824998"/>
    <n v="1.1241122798411225"/>
    <n v="0.64460656544430084"/>
    <n v="-0.43911512435279221"/>
    <n v="0.7496787099262896"/>
    <n v="0.69021518466878207"/>
    <n v="0.48968520130342219"/>
    <n v="-0.86543512798251476"/>
    <n v="0.54305432098765427"/>
    <n v="-0.4297623154304363"/>
    <n v="0.73180252152669301"/>
    <n v="2.8397823864638276"/>
    <n v="1.1178754730062801"/>
    <n v="-0.30195510770562017"/>
    <n v="13.01"/>
    <n v="29.41"/>
    <n v="30.56"/>
    <n v="12.2"/>
    <n v="-1.0956600000000001"/>
    <n v="17.63"/>
    <n v="18.265000000000001"/>
    <n v="293"/>
    <n v="314"/>
    <n v="328"/>
    <n v="334"/>
    <n v="253"/>
  </r>
  <r>
    <n v="111001015903"/>
    <s v="COLEGIO MONTEBELLO (IED)"/>
    <s v="OFICIAL"/>
    <s v="URBANA"/>
    <n v="4"/>
    <s v="SAN CRISTOBAL"/>
    <n v="34"/>
    <s v="20 DE JULIO"/>
    <n v="4"/>
    <n v="2"/>
    <n v="2"/>
    <n v="1917"/>
    <n v="3"/>
    <x v="4"/>
    <x v="3"/>
    <n v="35.025748449955721"/>
    <n v="0.23245197168857301"/>
    <n v="1688"/>
    <n v="151"/>
    <n v="8.9454976303317529E-2"/>
    <n v="0.4842064792187396"/>
    <x v="7"/>
    <n v="0.86650124069478907"/>
    <n v="0.82949790794979084"/>
    <n v="0.79700053561863948"/>
    <n v="0.79043280182232345"/>
    <n v="0.81364190012180271"/>
    <n v="0.79939939939939941"/>
    <n v="0.8046875"/>
    <n v="0.80224945370942291"/>
    <n v="-0.70786877182176178"/>
    <n v="83.733224888165921"/>
    <n v="-0.74250884213631996"/>
    <n v="80.417861532158952"/>
    <n v="-1.3550493294807808"/>
    <n v="80.909829406986191"/>
    <n v="-1.3828803328430757"/>
    <n v="81.760722347629795"/>
    <n v="-1.0589603842808979"/>
    <n v="83.897967317656438"/>
    <n v="-0.84637014867598859"/>
    <n v="90.094745908699394"/>
    <n v="0.24362161776186655"/>
    <n v="-0.50654250763853703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2683333333333331"/>
    <n v="3.35"/>
    <n v="3.17"/>
    <n v="3.2650000000000001"/>
    <n v="3.2538333333333336"/>
    <n v="-5.9125835490236034E-2"/>
    <n v="-0.27471060994413077"/>
    <n v="0.51900000000000002"/>
    <n v="0.4556246525584578"/>
    <n v="-0.65585139581624841"/>
    <n v="0.52565433616653312"/>
    <n v="0.49714481103458308"/>
    <n v="0.100434820747124"/>
    <n v="-0.69887392503467627"/>
    <n v="0.21729939931307529"/>
    <n v="0.64385642042122648"/>
    <n v="-0.44027952739123333"/>
    <n v="1.3723103341228091"/>
    <n v="0.60115525768628941"/>
    <n v="-0.50890204555224017"/>
    <n v="-0.57641863695278883"/>
    <n v="0.27715095893499564"/>
    <n v="0.50453437383803779"/>
    <n v="-0.32977043569868786"/>
    <n v="0.53711618165784847"/>
    <n v="-0.62403556710462593"/>
    <n v="0.47011001405194702"/>
    <n v="-0.26834896591827101"/>
    <n v="-0.3873392402302609"/>
    <n v="-0.30293025006651086"/>
    <n v="36.130000000000003"/>
    <n v="40"/>
    <n v="63.33"/>
    <n v="36.590000000000003"/>
    <n v="-6.1690000000000002E-2"/>
    <n v="48.84"/>
    <n v="40.275000000000006"/>
    <n v="215"/>
    <n v="237"/>
    <n v="259"/>
    <n v="263"/>
    <n v="242"/>
  </r>
  <r>
    <n v="111001030830"/>
    <s v="COLEGIO UNION EUROPEA (IED)"/>
    <s v="OFICIAL"/>
    <s v="URBANA"/>
    <n v="19"/>
    <s v="CIUDAD BOLIVAR"/>
    <n v="67"/>
    <s v="LUCERO"/>
    <n v="19"/>
    <n v="2"/>
    <n v="2"/>
    <n v="2133"/>
    <n v="4"/>
    <x v="8"/>
    <x v="3"/>
    <n v="33.65999283667616"/>
    <n v="0.23727093596059001"/>
    <n v="2018"/>
    <n v="289"/>
    <n v="0.14321110009910804"/>
    <n v="0.92005976333767325"/>
    <x v="9"/>
    <n v="0.84170253467240552"/>
    <n v="0.85763546798029555"/>
    <n v="0.82593516209476314"/>
    <n v="0.82548915917503962"/>
    <n v="0.85307017543859653"/>
    <n v="0.83804347826086956"/>
    <n v="0.84016824395373291"/>
    <n v="0.8385922679247888"/>
    <n v="2.4949067141431115E-2"/>
    <n v="85.975882090218846"/>
    <n v="-0.34004138084458768"/>
    <n v="83.971504897595722"/>
    <n v="-0.74131959809658066"/>
    <n v="88.147814330779624"/>
    <n v="-8.3570233779367759E-2"/>
    <n v="84.813084112149525"/>
    <n v="-0.55862651072551639"/>
    <n v="83.800773694390713"/>
    <n v="-0.86367531592495606"/>
    <n v="87.865279841505696"/>
    <n v="-0.15991167915948826"/>
    <n v="-0.44314959196432219"/>
    <n v="3.5"/>
    <n v="-1.3577995583445217"/>
    <n v="3.5"/>
    <n v="-1.3981309248788139"/>
    <n v="3.5"/>
    <n v="-1.5943055490840825"/>
    <n v="4"/>
    <n v="-0.23979404319523162"/>
    <n v="4"/>
    <n v="-0.2179191660846721"/>
    <n v="3.5"/>
    <n v="-1.2859775670804383"/>
    <n v="-0.86719079513483965"/>
    <n v="3.2366666666666664"/>
    <n v="3.186666666666667"/>
    <n v="3.1816666666666666"/>
    <n v="3.186666666666667"/>
    <n v="3.1901666666666668"/>
    <n v="-0.18520064096237432"/>
    <n v="-0.52619571804860699"/>
    <n v="0.497"/>
    <n v="0.14144485377890573"/>
    <n v="-0.69916525288550835"/>
    <n v="0.21521136816569911"/>
    <n v="0.51362967755283639"/>
    <n v="0.3022416990474146"/>
    <n v="-0.66625274487851471"/>
    <n v="0.45110485263890937"/>
    <m/>
    <m/>
    <m/>
    <n v="0.6377416161429097"/>
    <n v="-0.44982206803971114"/>
    <n v="0.54622440398508965"/>
    <n v="0.45148593141735743"/>
    <n v="0.506998492153511"/>
    <n v="-0.24088055472168882"/>
    <n v="0.55473519226560597"/>
    <n v="-4.7608795696581163E-2"/>
    <n v="0.44240810398090602"/>
    <n v="-0.5973655512363697"/>
    <n v="-0.36114152527149695"/>
    <n v="-0.30407987385893231"/>
    <n v="26.59"/>
    <n v="81.819999999999993"/>
    <n v="52.78"/>
    <n v="25.61"/>
    <n v="-0.45112999999999998"/>
    <n v="36.71"/>
    <n v="42.927499999999995"/>
    <n v="204"/>
    <n v="224"/>
    <n v="238"/>
    <n v="255"/>
    <n v="233"/>
  </r>
  <r>
    <n v="111001076201"/>
    <s v="COLEGIO DIEGO MONTAÑA CUÉLLAR (IED)"/>
    <s v="OFICIAL"/>
    <s v="URBANA"/>
    <n v="5"/>
    <s v="USME"/>
    <n v="58"/>
    <s v="COMUNEROS"/>
    <n v="5"/>
    <n v="3"/>
    <n v="3"/>
    <n v="3272"/>
    <n v="6"/>
    <x v="7"/>
    <x v="4"/>
    <n v="37.268012884043578"/>
    <n v="0.238425655976677"/>
    <n v="3068"/>
    <n v="468"/>
    <n v="0.15254237288135594"/>
    <n v="0.59176288745408023"/>
    <x v="7"/>
    <n v="0.87878787878787878"/>
    <n v="0.82551883166794771"/>
    <n v="0.83148558758314861"/>
    <n v="0.81818181818181823"/>
    <n v="0.8240119313944817"/>
    <n v="0.81345794392523363"/>
    <n v="0.79469273743016755"/>
    <n v="0.8124505249748426"/>
    <n v="-0.50217399663086038"/>
    <n v="84.077535479404645"/>
    <n v="-0.68071883275599454"/>
    <n v="80.064308681672031"/>
    <n v="-1.4161094510646999"/>
    <n v="88.162307176391693"/>
    <n v="-8.0968584167466939E-2"/>
    <n v="89.816513761467888"/>
    <n v="0.26152048711868975"/>
    <n v="90.872328134026574"/>
    <n v="0.39540350196733609"/>
    <n v="91.096324461343471"/>
    <n v="0.42490730827830725"/>
    <n v="0.33279121290851499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2083333333333335"/>
    <n v="3.1716666666666669"/>
    <n v="3.0783333333333331"/>
    <n v="3.1816666666666671"/>
    <n v="3.1513333333333335"/>
    <n v="-0.26209967152522284"/>
    <n v="-0.3761975279616242"/>
    <n v="0.46400000000000002"/>
    <n v="-0.32982484439042153"/>
    <n v="-0.76787072675588175"/>
    <n v="-0.27722067712910464"/>
    <n v="0.50862157493053295"/>
    <n v="0.24093276728897625"/>
    <n v="-0.67605100666077311"/>
    <n v="0.38087787045005644"/>
    <m/>
    <m/>
    <m/>
    <n v="0.62004264374864548"/>
    <n v="-0.47796702306850125"/>
    <n v="1.1411439747246468E-2"/>
    <n v="6.4524945582819224E-2"/>
    <n v="0.48894791020574258"/>
    <n v="-0.89203195067020946"/>
    <n v="0.55199725956304868"/>
    <n v="-0.13718350242686286"/>
    <n v="0.38644540219627499"/>
    <n v="-1.2620365793039461"/>
    <n v="-0.85057973051407387"/>
    <n v="-0.30752846006251211"/>
    <n v="37.57"/>
    <n v="67.650000000000006"/>
    <n v="55.56"/>
    <n v="43.84"/>
    <n v="-7.1169999999999997E-2"/>
    <n v="48.55"/>
    <n v="47.835000000000001"/>
    <n v="189"/>
    <n v="200"/>
    <n v="209"/>
    <n v="239"/>
    <n v="283"/>
  </r>
  <r>
    <n v="111001012271"/>
    <s v="COLEGIO RAFAEL URIBE URIBE (IED)"/>
    <s v="OFICIAL"/>
    <s v="URBANA"/>
    <n v="6"/>
    <s v="TUNJUELITO"/>
    <n v="42"/>
    <s v="VENECIA"/>
    <n v="6"/>
    <n v="2"/>
    <n v="2"/>
    <n v="2265"/>
    <n v="4"/>
    <x v="8"/>
    <x v="3"/>
    <n v="36.420667129951219"/>
    <n v="0.21034928848641701"/>
    <n v="2039"/>
    <n v="182"/>
    <n v="8.9259440902403134E-2"/>
    <n v="0.11771500737830598"/>
    <x v="5"/>
    <n v="0.84441616290168631"/>
    <n v="0.81851000984574995"/>
    <n v="0.84030157642220704"/>
    <n v="0.78257887517146774"/>
    <n v="0.77906081601231714"/>
    <n v="0.78900791802515136"/>
    <n v="0.82547425474254743"/>
    <n v="0.80212340804945637"/>
    <n v="-0.71041036113292522"/>
    <n v="84.712675281825682"/>
    <n v="-0.56673658722523312"/>
    <n v="81.882619790189963"/>
    <n v="-1.1020791803128516"/>
    <n v="82.444294395678597"/>
    <n v="-1.1074244045067676"/>
    <n v="83.827222501255648"/>
    <n v="-0.72022595293504532"/>
    <n v="78.090766823161189"/>
    <n v="-1.8803327938464212"/>
    <n v="82.810271041369475"/>
    <n v="-1.0748681331292387"/>
    <n v="-1.248834722443307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600000000000002"/>
    <n v="3.418333333333333"/>
    <n v="3.3249999999999997"/>
    <n v="3.1533333333333338"/>
    <n v="3.2685000000000004"/>
    <n v="-3.0082424805554689E-2"/>
    <n v="-5.7171149798813499E-2"/>
    <n v="0.50800000000000001"/>
    <n v="0.29853475316868178"/>
    <n v="-0.67727383140365516"/>
    <n v="0.37211353108590928"/>
    <n v="0.55107398662753326"/>
    <n v="0.76063298272014901"/>
    <n v="-0.59588620184260432"/>
    <n v="0.9554422620987979"/>
    <n v="0.54129013358301448"/>
    <n v="-0.6137998526074433"/>
    <n v="-1.3466121931511212"/>
    <n v="0.62437733763486147"/>
    <n v="-0.47100038562658958"/>
    <n v="0.14379211036007467"/>
    <n v="-0.118167008272956"/>
    <n v="0.50478255703303787"/>
    <n v="-0.32081754795562828"/>
    <n v="0.57437108073682175"/>
    <n v="0.59480252053293814"/>
    <n v="0.445483203867726"/>
    <n v="-0.56084247893994876"/>
    <n v="-0.16614399290121859"/>
    <n v="-0.30903008549320765"/>
    <n v="22.54"/>
    <n v="17.14"/>
    <n v="33.33"/>
    <n v="20.73"/>
    <n v="-0.89098999999999995"/>
    <n v="23.7"/>
    <n v="21.48"/>
    <n v="283"/>
    <n v="165"/>
    <n v="170"/>
    <n v="230"/>
    <n v="175"/>
  </r>
  <r>
    <n v="111001012033"/>
    <s v="COLEGIO VEINTE DE JULIO  (IED)"/>
    <s v="OFICIAL"/>
    <s v="URBANA"/>
    <n v="4"/>
    <s v="SAN CRISTOBAL"/>
    <n v="34"/>
    <s v="20 DE JULIO"/>
    <n v="4"/>
    <n v="1"/>
    <n v="1"/>
    <n v="1095"/>
    <n v="2"/>
    <x v="1"/>
    <x v="1"/>
    <n v="36.183362218370803"/>
    <n v="0.20743801652892499"/>
    <n v="1031"/>
    <n v="92"/>
    <n v="8.9233753637245394E-2"/>
    <n v="0.11401916603442463"/>
    <x v="5"/>
    <n v="0.82202643171806167"/>
    <n v="0.83512544802867383"/>
    <n v="0.8045540796963947"/>
    <n v="0.76493633692458374"/>
    <n v="0.80278670953912112"/>
    <n v="0.77124183006535951"/>
    <n v="0.73188405797101452"/>
    <n v="0.76812887532379559"/>
    <n v="-1.3958773659982076"/>
    <n v="85.894206549118394"/>
    <n v="-0.35469888072742167"/>
    <n v="90.137429264349237"/>
    <n v="0.32356247255482296"/>
    <n v="87.230883444691912"/>
    <n v="-0.24817095801143718"/>
    <n v="82.83002588438309"/>
    <n v="-0.88368339491183934"/>
    <n v="88.53288364249579"/>
    <n v="-2.1130801779449589E-2"/>
    <n v="88.899082568807344"/>
    <n v="2.7206586084814206E-2"/>
    <n v="-0.1970103808834208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566666666666664"/>
    <n v="3.2683333333333331"/>
    <n v="3.3183333333333334"/>
    <n v="3.07"/>
    <n v="3.2028333333333334"/>
    <n v="-0.16011769537105899"/>
    <n v="-0.12218878508156565"/>
    <n v="0.44400000000000001"/>
    <n v="-0.61544284328092336"/>
    <n v="-0.81193071654991233"/>
    <n v="-0.59301139463259689"/>
    <n v="0.42096514901788962"/>
    <n v="-0.83215263845597687"/>
    <n v="-0.86520523015651829"/>
    <n v="-0.97484527510160657"/>
    <m/>
    <m/>
    <m/>
    <n v="0.58830639513288874"/>
    <n v="-0.530507386640658"/>
    <n v="-0.98696526952145791"/>
    <n v="-0.9045384962177303"/>
    <n v="0.51885094914207641"/>
    <n v="0.18668150038857861"/>
    <n v="0.58589077108342347"/>
    <n v="0.9716828154564453"/>
    <n v="0.52037729690287704"/>
    <n v="0.32867736599958836"/>
    <n v="0.49317982771444346"/>
    <n v="-0.31162519446389725"/>
    <n v="27.46"/>
    <n v="20"/>
    <n v="53.33"/>
    <n v="20.97"/>
    <n v="-0.52505999999999997"/>
    <n v="34.1"/>
    <n v="27.255000000000003"/>
    <n v="263"/>
    <n v="252"/>
    <n v="249"/>
    <n v="219"/>
    <n v="258"/>
  </r>
  <r>
    <n v="111001077895"/>
    <s v="COLEGIO OFELIA URIBE DE ACOSTA (IED)"/>
    <s v="OFICIAL"/>
    <s v="URBANA"/>
    <n v="5"/>
    <s v="USME"/>
    <n v="57"/>
    <s v="GRAN YOMASA"/>
    <n v="5"/>
    <n v="2"/>
    <n v="2"/>
    <n v="2809"/>
    <n v="5"/>
    <x v="10"/>
    <x v="5"/>
    <n v="37.091492616033676"/>
    <n v="0.23332357247437799"/>
    <n v="2667"/>
    <n v="415"/>
    <n v="0.15560554930633672"/>
    <n v="0.57403707473833299"/>
    <x v="7"/>
    <n v="0.88150807899461403"/>
    <n v="0.91549893842887475"/>
    <n v="0.89447444952222688"/>
    <n v="0.87182688306283807"/>
    <n v="0.90732496964791587"/>
    <n v="0.88547717842323648"/>
    <n v="0.84681372549019607"/>
    <n v="0.87709988359409952"/>
    <n v="0.80141804203106204"/>
    <n v="72.454448017148991"/>
    <n v="-2.76659914430055"/>
    <n v="77.413051973427116"/>
    <n v="-1.8739930651627401"/>
    <n v="87.089013632718519"/>
    <n v="-0.27363838871073881"/>
    <n v="86.639004149377598"/>
    <n v="-0.25932724166510329"/>
    <n v="83.120567375886523"/>
    <n v="-0.98478494956149276"/>
    <n v="84.852784675416814"/>
    <n v="-0.70517322147202033"/>
    <n v="-0.65673406066135054"/>
    <n v="4"/>
    <n v="0.23005906138063265"/>
    <n v="3.5"/>
    <n v="-1.3981309248788139"/>
    <n v="4"/>
    <n v="-0.10476865036838208"/>
    <n v="4"/>
    <n v="-0.23979404319523162"/>
    <n v="3.5"/>
    <n v="-1.5698251038321778"/>
    <n v="3.5"/>
    <n v="-1.2859775670804383"/>
    <n v="-0.98173674476436101"/>
    <n v="3.1933333333333338"/>
    <n v="3.1583333333333332"/>
    <n v="3.1750000000000003"/>
    <n v="3.1133333333333333"/>
    <n v="3.1488333333333336"/>
    <n v="-0.26705025289192968"/>
    <n v="-0.62439349882814532"/>
    <n v="0.499"/>
    <n v="0.17000665366795592"/>
    <n v="-0.69514918323061836"/>
    <n v="0.24399570342747298"/>
    <n v="0.47915860968340729"/>
    <n v="-0.11975132047167979"/>
    <n v="-0.73572360969386652"/>
    <n v="-4.6812971404716366E-2"/>
    <n v="0.60480128538147637"/>
    <n v="-0.50285532881901207"/>
    <n v="0.39179836267386597"/>
    <n v="0.61896519399978223"/>
    <n v="-0.47970623728108658"/>
    <n v="-2.1637264986012809E-2"/>
    <n v="0.12392157886955869"/>
    <n v="0.48630876581809135"/>
    <n v="-0.98723567081072561"/>
    <n v="0.59649599634392825"/>
    <n v="1.3186453034792547"/>
    <n v="0.41183509615437502"/>
    <n v="-0.96048226817727955"/>
    <n v="-0.28209467720700854"/>
    <n v="-0.31388288903503991"/>
    <n v="40.17"/>
    <n v="76.47"/>
    <n v="61.11"/>
    <n v="46.88"/>
    <n v="8.4279999999999994E-2"/>
    <n v="53.76"/>
    <n v="52.642499999999998"/>
    <n v="165"/>
    <n v="169"/>
    <n v="172"/>
    <n v="250"/>
    <n v="218"/>
  </r>
  <r>
    <n v="111001012343"/>
    <s v="COLEGIO TOM ADAMS (IED)"/>
    <s v="OFICIAL"/>
    <s v="URBANA"/>
    <n v="8"/>
    <s v="KENNEDY"/>
    <n v="47"/>
    <s v="KENNEDY CENTRAL"/>
    <n v="8"/>
    <n v="2"/>
    <n v="2"/>
    <n v="2570"/>
    <n v="5"/>
    <x v="10"/>
    <x v="5"/>
    <n v="38.441348396501333"/>
    <n v="0.22700953137410601"/>
    <n v="2431"/>
    <n v="315"/>
    <n v="0.12957630604689427"/>
    <n v="0.25084733953928323"/>
    <x v="8"/>
    <n v="0.82495741056218053"/>
    <n v="0.84281961471103328"/>
    <n v="0.83209768861753164"/>
    <n v="0.79592720970537256"/>
    <n v="0.79052484904784026"/>
    <n v="0.75343114055844773"/>
    <n v="0.74669703872437354"/>
    <n v="0.77307071688405105"/>
    <n v="-1.296229891500932"/>
    <n v="90.327802509105624"/>
    <n v="0.4409546452666197"/>
    <n v="90.387722132471723"/>
    <n v="0.36678914414889674"/>
    <n v="90.834360871352231"/>
    <n v="0.39869894590568739"/>
    <n v="92.434488588334744"/>
    <n v="0.6906509726405694"/>
    <n v="86.722338204592901"/>
    <n v="-0.34349548540796687"/>
    <n v="89.357080799304953"/>
    <n v="0.11010425322423043"/>
    <n v="0.11899314478598476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75"/>
    <n v="3.3649999999999998"/>
    <n v="3.2949999999999995"/>
    <n v="3.3183333333333334"/>
    <n v="3.3263333333333334"/>
    <n v="8.4441024144266338E-2"/>
    <n v="9.0574676097014695E-5"/>
    <n v="0.443"/>
    <n v="-0.62972374322544844"/>
    <n v="-0.81418550893700137"/>
    <n v="-0.60917214521535645"/>
    <n v="0.34595495383022301"/>
    <n v="-1.7504235455790031"/>
    <n v="-1.0614467036421582"/>
    <n v="-2.3813647955479977"/>
    <n v="0.58545576949339151"/>
    <n v="-0.53536464193471212"/>
    <n v="-0.11759616310484337"/>
    <n v="0.5992762923745063"/>
    <n v="-0.51203253116163072"/>
    <n v="-0.63590440577172891"/>
    <n v="-0.82683078487127981"/>
    <n v="0.49587753225959419"/>
    <n v="-0.64205479830925882"/>
    <n v="0.4881221594763262"/>
    <n v="-2.2269329518167127"/>
    <n v="0.53047739420752404"/>
    <n v="0.44863658606901557"/>
    <n v="-0.57217255217235774"/>
    <n v="-0.32198472313177462"/>
    <n v="15.9"/>
    <n v="22.86"/>
    <n v="9.3000000000000007"/>
    <n v="18.75"/>
    <n v="-1.3613900000000001"/>
    <n v="11.27"/>
    <n v="16.482500000000002"/>
    <n v="298"/>
    <n v="303"/>
    <n v="305"/>
    <n v="278"/>
    <n v="150"/>
  </r>
  <r>
    <n v="111001044270"/>
    <s v="COLEGIO LOS COMUNEROS - OSWALDO GUAYAZAMIN (IED)"/>
    <s v="OFICIAL"/>
    <s v="URBANA"/>
    <n v="5"/>
    <s v="USME"/>
    <n v="58"/>
    <s v="COMUNEROS"/>
    <n v="5"/>
    <n v="2"/>
    <n v="2"/>
    <n v="2205"/>
    <n v="4"/>
    <x v="8"/>
    <x v="3"/>
    <n v="35.862890173410349"/>
    <n v="0.26566028708133899"/>
    <n v="1827"/>
    <n v="307"/>
    <n v="0.16803503010399562"/>
    <n v="1.0792940281427985"/>
    <x v="9"/>
    <n v="0.83906931652932626"/>
    <n v="0.86445783132530118"/>
    <n v="0.7951370926021728"/>
    <n v="0.81802426343154244"/>
    <n v="0.85837971552257264"/>
    <n v="0.79868184541641707"/>
    <n v="0.82423515296940608"/>
    <n v="0.82083429912438932"/>
    <n v="-0.33312326714638663"/>
    <n v="90.341685649202731"/>
    <n v="0.44344611482537588"/>
    <n v="92.393320964749535"/>
    <n v="0.71316482285942506"/>
    <n v="97.206005004170137"/>
    <n v="1.5424898844852377"/>
    <n v="89.729225023342678"/>
    <n v="0.24721238217136568"/>
    <n v="91.453940066592679"/>
    <n v="0.4989585648291715"/>
    <n v="88.062283737024217"/>
    <n v="-0.12425397948209202"/>
    <n v="0.30367744253871154"/>
    <n v="4"/>
    <n v="0.23005906138063265"/>
    <n v="3.5"/>
    <n v="-1.3981309248788139"/>
    <n v="4"/>
    <n v="-0.10476865036838208"/>
    <n v="3.5"/>
    <n v="-1.6918801936552423"/>
    <n v="4"/>
    <n v="-0.2179191660846721"/>
    <n v="3.5"/>
    <n v="-1.2859775670804383"/>
    <n v="-0.93417749041948661"/>
    <n v="3.18"/>
    <n v="3.2516666666666665"/>
    <n v="3.2866666666666671"/>
    <n v="3.1616666666666666"/>
    <n v="3.2190000000000003"/>
    <n v="-0.12810393586635335"/>
    <n v="-0.53114071314292"/>
    <n v="0.41299999999999998"/>
    <n v="-1.0581507415612013"/>
    <n v="-0.88430768602110432"/>
    <n v="-1.1117581130699374"/>
    <m/>
    <m/>
    <m/>
    <m/>
    <n v="0.61849180783944224"/>
    <n v="-0.48047133244435869"/>
    <n v="0.74253740098323862"/>
    <n v="0.594779920216439"/>
    <n v="-0.51956382384890132"/>
    <n v="-0.77901470609026979"/>
    <n v="-0.38909775536415081"/>
    <n v="0.50314381067105141"/>
    <n v="-0.37993320330129798"/>
    <n v="0.5611959287531807"/>
    <n v="0.16376184011035469"/>
    <n v="0.48672875750001798"/>
    <n v="-7.0967550429603982E-2"/>
    <n v="-6.234186384195519E-2"/>
    <n v="-0.32568103704818263"/>
    <n v="29.77"/>
    <n v="55.88"/>
    <n v="44.44"/>
    <n v="29.27"/>
    <n v="-0.53563000000000005"/>
    <n v="33.82"/>
    <n v="37.31"/>
    <n v="227"/>
    <n v="277"/>
    <n v="281"/>
    <n v="271"/>
    <n v="311"/>
  </r>
  <r>
    <n v="111001045225"/>
    <s v="COLEGIO TIBABUYES UNIVERSAL (IED)"/>
    <s v="OFICIAL"/>
    <s v="URBANA"/>
    <n v="11"/>
    <s v="SUBA"/>
    <n v="71"/>
    <s v="TIBABUYES"/>
    <n v="11"/>
    <n v="3"/>
    <n v="3"/>
    <n v="4120"/>
    <n v="6"/>
    <x v="7"/>
    <x v="4"/>
    <n v="40.908284845853174"/>
    <n v="0.24390546006066799"/>
    <n v="3928"/>
    <n v="547"/>
    <n v="0.13925661914460286"/>
    <n v="0.20014295896028103"/>
    <x v="8"/>
    <n v="0.90513595166163141"/>
    <n v="0.84359400998336109"/>
    <n v="0.85199664898073169"/>
    <n v="0.81478235465965532"/>
    <n v="0.81028220173232746"/>
    <n v="0.8112272977435333"/>
    <n v="0.85180055401662047"/>
    <n v="0.82782044908435637"/>
    <n v="-0.1922542830881496"/>
    <n v="85.392106611993839"/>
    <n v="-0.44480578017878475"/>
    <n v="84.416299559471369"/>
    <n v="-0.66450161714521538"/>
    <n v="78.960055096418742"/>
    <n v="-1.7328895521614722"/>
    <n v="90.182522123893804"/>
    <n v="0.32151546669642472"/>
    <n v="85.147453083109909"/>
    <n v="-0.62390123127323838"/>
    <n v="77.047872340425528"/>
    <n v="-2.1178621397140525"/>
    <n v="-1.1433010871444549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749999999999999"/>
    <n v="3.22"/>
    <n v="3.3699999999999997"/>
    <n v="3.1983333333333328"/>
    <n v="3.2618333333333331"/>
    <n v="-4.3283975116774523E-2"/>
    <n v="-6.3771924954423409E-2"/>
    <n v="0.41799999999999998"/>
    <n v="-0.98674624183857584"/>
    <n v="-0.87227384645738082"/>
    <n v="-1.0255080969461248"/>
    <n v="0.36529572087129164"/>
    <n v="-1.5136548816550706"/>
    <n v="-1.0070480592618514"/>
    <n v="-1.9914739439980995"/>
    <n v="0.6050357752078418"/>
    <n v="-0.50246769012461223"/>
    <n v="0.39787234609530964"/>
    <n v="0.59918486039171437"/>
    <n v="-0.51218511346729545"/>
    <n v="-0.63880378845325481"/>
    <n v="-0.63700541004694133"/>
    <n v="0.50329137119508327"/>
    <n v="-0.37461014826139538"/>
    <n v="0.52307520862907042"/>
    <n v="-1.0834026070928093"/>
    <n v="0.49515829120169602"/>
    <n v="2.9150325458284842E-2"/>
    <n v="-0.38536764905097942"/>
    <n v="-0.3266270161435274"/>
    <n v="17.05"/>
    <n v="25.71"/>
    <n v="7.14"/>
    <n v="12.33"/>
    <n v="-1.51661"/>
    <n v="7.23"/>
    <n v="16.759999999999998"/>
    <n v="297"/>
    <n v="269"/>
    <n v="267"/>
    <n v="292"/>
    <n v="257"/>
  </r>
  <r>
    <n v="111001012556"/>
    <s v="COLEGIO ESPAÑA (IED)"/>
    <s v="OFICIAL"/>
    <s v="URBANA"/>
    <n v="16"/>
    <s v="PUENTE ARANDA"/>
    <n v="108"/>
    <s v="ZONA INDUSTRIAL"/>
    <n v="16"/>
    <n v="2"/>
    <n v="2"/>
    <n v="647"/>
    <n v="1"/>
    <x v="3"/>
    <x v="2"/>
    <n v="36.113431372548966"/>
    <n v="0.232763975155279"/>
    <n v="473"/>
    <n v="265"/>
    <n v="0.56025369978858353"/>
    <n v="2.5068492955174144"/>
    <x v="6"/>
    <n v="0.75"/>
    <n v="0.68"/>
    <n v="0.7634660421545667"/>
    <n v="0.77130044843049328"/>
    <n v="0.79620853080568721"/>
    <n v="0.77605321507760527"/>
    <n v="0.81306306306306309"/>
    <n v="0.78921560032948834"/>
    <n v="-0.97068386948165541"/>
    <n v="74.670184696569919"/>
    <n v="-2.3689628423988611"/>
    <n v="73.466476462196866"/>
    <n v="-2.5555838944375022"/>
    <n v="78.72727272727272"/>
    <n v="-1.7746769399910791"/>
    <n v="75.388601036269435"/>
    <n v="-2.1034591640575364"/>
    <n v="81.737588652482273"/>
    <n v="-1.2310220719789056"/>
    <n v="84.56090651558074"/>
    <n v="-0.75800316038481386"/>
    <n v="-1.2706674125582125"/>
    <n v="4"/>
    <n v="0.23005906138063265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6379999999999995"/>
    <n v="3.4350000000000001"/>
    <n v="3.1666666666666665"/>
    <n v="3.5083333333333329"/>
    <n v="3.4041333333333332"/>
    <n v="0.2385031162761877"/>
    <n v="3.8918277732816198E-4"/>
    <n v="0.42299999999999999"/>
    <n v="-0.91534174211595032"/>
    <n v="-0.86038309993585915"/>
    <n v="-0.94028367013084158"/>
    <n v="0.34160411937009622"/>
    <n v="-1.8036862346900917"/>
    <n v="-1.0741027580944829"/>
    <n v="-2.4720744061254463"/>
    <m/>
    <m/>
    <m/>
    <n v="0.61744877113879626"/>
    <n v="-0.48215917564006705"/>
    <n v="-6.8248220076085706E-2"/>
    <n v="-0.963803165901845"/>
    <n v="0.54551617364314331"/>
    <n v="1.1485949836985714"/>
    <n v="0.5636969602655878"/>
    <n v="0.2455860442033958"/>
    <n v="0.53744273768311202"/>
    <n v="0.53136422181790788"/>
    <n v="0.56907692090968698"/>
    <n v="-0.32931509949033916"/>
    <n v="12.14"/>
    <n v="51.52"/>
    <n v="6.67"/>
    <n v="11.76"/>
    <n v="-1.5354300000000001"/>
    <n v="6.36"/>
    <n v="20.54"/>
    <n v="286"/>
    <n v="333"/>
    <n v="313"/>
    <n v="339"/>
    <n v="324"/>
  </r>
  <r>
    <n v="111001035530"/>
    <s v="COLEGIO JOSE FELIX RESTREPO (IED)"/>
    <s v="OFICIAL"/>
    <s v="URBANA"/>
    <n v="4"/>
    <s v="SAN CRISTOBAL"/>
    <n v="33"/>
    <s v="SOSIEGO"/>
    <n v="4"/>
    <n v="4"/>
    <n v="3"/>
    <n v="3580"/>
    <n v="6"/>
    <x v="7"/>
    <x v="4"/>
    <n v="37.084866156787626"/>
    <n v="0.20178504672897199"/>
    <n v="2188"/>
    <n v="223"/>
    <n v="0.10191956124314443"/>
    <n v="2.0359663862306074E-2"/>
    <x v="5"/>
    <n v="0.82007496876301544"/>
    <n v="0.8227602905569007"/>
    <n v="0.81499513145082769"/>
    <n v="0.73975903614457827"/>
    <n v="0.75547808764940239"/>
    <n v="0.76648213387015607"/>
    <n v="0.78023080782739584"/>
    <n v="0.76924876191240776"/>
    <n v="-1.3732959317458306"/>
    <n v="73.677660236465456"/>
    <n v="-2.5470813704389585"/>
    <n v="77.305194805194816"/>
    <n v="-1.892620469232291"/>
    <n v="79.629629629629633"/>
    <n v="-1.6126924306923633"/>
    <n v="74.878836833602577"/>
    <n v="-2.1870181645288684"/>
    <n v="86.934673366834176"/>
    <n v="-0.30568955357871574"/>
    <n v="80.509611086276266"/>
    <n v="-1.4912875218047961"/>
    <n v="-1.2868947507705433"/>
    <n v="4"/>
    <n v="0.23005906138063265"/>
    <m/>
    <m/>
    <s v=" "/>
    <m/>
    <m/>
    <m/>
    <n v="4"/>
    <n v="-0.2179191660846721"/>
    <n v="4"/>
    <n v="6.7474131606072324E-2"/>
    <n v="-4.6683187470225457E-2"/>
    <n v="3.3283333333333331"/>
    <n v="3.3066666666666666"/>
    <n v="3.4583333333333335"/>
    <n v="3.4416666666666664"/>
    <n v="3.4083333333333332"/>
    <n v="0.24682009297225541"/>
    <n v="0.10006845275101497"/>
    <n v="0.48499999999999999"/>
    <n v="-2.9925945555395381E-2"/>
    <n v="-0.72360638804465394"/>
    <n v="4.0034668293832135E-2"/>
    <m/>
    <m/>
    <m/>
    <m/>
    <m/>
    <m/>
    <m/>
    <n v="0.61181765852064307"/>
    <n v="-0.49132098445754213"/>
    <n v="-0.24234173440013013"/>
    <n v="-0.12939117332254521"/>
    <n v="0.49337114230191614"/>
    <n v="-0.73246957410185753"/>
    <n v="0.55140956373336159"/>
    <n v="-0.1564106666086785"/>
    <n v="0.48187519861225803"/>
    <n v="-0.12861344444181716"/>
    <n v="-0.25772383702388368"/>
    <n v="-0.33087898523234283"/>
    <n v="21.1"/>
    <n v="8.57"/>
    <n v="36.67"/>
    <n v="20.55"/>
    <n v="-0.83404"/>
    <n v="25.14"/>
    <n v="18.977499999999999"/>
    <n v="292"/>
    <n v="268"/>
    <n v="289"/>
    <n v="287"/>
    <n v="304"/>
  </r>
  <r>
    <n v="211850000981"/>
    <s v="COLEGIO EL UVAL (IED)"/>
    <s v="OFICIAL"/>
    <s v="RURAL (ZONA DE EXPANSION)"/>
    <n v="5"/>
    <s v="USME"/>
    <n v="61"/>
    <s v="CIUDAD USME"/>
    <n v="5"/>
    <n v="1"/>
    <n v="1"/>
    <n v="731"/>
    <n v="1"/>
    <x v="13"/>
    <x v="1"/>
    <n v="36.03929629629625"/>
    <n v="0.25334193548387102"/>
    <n v="731"/>
    <n v="73"/>
    <n v="9.9863201094391243E-2"/>
    <n v="0.63005639551645143"/>
    <x v="7"/>
    <n v="0.903387703889586"/>
    <n v="0.87826086956521743"/>
    <n v="0.87917737789203088"/>
    <n v="0.86792452830188682"/>
    <n v="0.89859154929577467"/>
    <n v="0.85365853658536583"/>
    <n v="0.90116279069767447"/>
    <n v="0.8815881982492848"/>
    <n v="0.89192058337826063"/>
    <n v="95.115995115995105"/>
    <n v="1.3002441171068075"/>
    <n v="91.019417475728162"/>
    <n v="0.47588568914948776"/>
    <n v="93.90386869871044"/>
    <n v="0.94971453397786854"/>
    <n v="88.824884792626719"/>
    <n v="9.897567710397763E-2"/>
    <n v="99.751552795031046"/>
    <n v="1.9763350758396963"/>
    <n v="94.146341463414629"/>
    <n v="0.97696030187295224"/>
    <n v="1.098451232319672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966666666666661"/>
    <n v="2.9816666666666669"/>
    <n v="3.1933333333333334"/>
    <n v="2.8783333333333334"/>
    <n v="3.0053333333333336"/>
    <n v="-0.55121362334091106"/>
    <n v="-1.0233990665023147"/>
    <m/>
    <m/>
    <m/>
    <m/>
    <m/>
    <m/>
    <m/>
    <m/>
    <m/>
    <m/>
    <m/>
    <n v="0.60890690519195823"/>
    <n v="-0.49608988799512621"/>
    <n v="-0.33296086789992585"/>
    <n v="-0.33296086789992585"/>
    <n v="0.48747024400145789"/>
    <n v="-0.94533684767852333"/>
    <n v="0.51729234903838062"/>
    <n v="-1.272595698440385"/>
    <n v="0.53493062471670005"/>
    <n v="0.50152776548610367"/>
    <n v="-0.32008219632476842"/>
    <n v="-0.34453343931700253"/>
    <m/>
    <m/>
    <m/>
    <m/>
    <m/>
    <m/>
    <m/>
    <n v="359"/>
    <m/>
    <m/>
    <m/>
    <m/>
  </r>
  <r>
    <n v="111001014206"/>
    <s v="COLEGIO MARCO FIDEL SUAREZ (IED)"/>
    <s v="OFICIAL"/>
    <s v="URBANA"/>
    <n v="6"/>
    <s v="TUNJUELITO"/>
    <n v="42"/>
    <s v="VENECIA"/>
    <n v="6"/>
    <n v="1"/>
    <n v="1"/>
    <n v="2235"/>
    <n v="4"/>
    <x v="2"/>
    <x v="0"/>
    <n v="37.936896321070186"/>
    <n v="0.18535585909417601"/>
    <n v="2186"/>
    <n v="186"/>
    <n v="8.5086916742909427E-2"/>
    <n v="-0.30815387304147746"/>
    <x v="4"/>
    <n v="0.85726175613816058"/>
    <n v="0.83090264091446586"/>
    <n v="0.7709429380817483"/>
    <n v="0.78318768206408651"/>
    <n v="0.82474645030425964"/>
    <n v="0.69184805804524119"/>
    <n v="0.7967443906731192"/>
    <n v="0.77150706789188583"/>
    <n v="-1.3277593671366137"/>
    <n v="86.547972304648866"/>
    <n v="-0.23737401999214694"/>
    <n v="85.33089356511131"/>
    <n v="-0.50654723746085695"/>
    <n v="80.171591992373692"/>
    <n v="-1.5154033124308783"/>
    <n v="61.904761904761905"/>
    <n v="-4.313689137936894"/>
    <n v="83.147410358565736"/>
    <n v="-0.98000559995894809"/>
    <n v="80.007432181345223"/>
    <n v="-1.5821818898030748"/>
    <n v="-1.9411525947393808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450000000000002"/>
    <n v="3.1816666666666666"/>
    <n v="3.4499999999999997"/>
    <n v="3.3450000000000002"/>
    <n v="3.3438333333333334"/>
    <n v="0.11909509371121543"/>
    <n v="1.7417609459571562E-2"/>
    <n v="0.49399999999999999"/>
    <n v="9.8602153945330451E-2"/>
    <n v="-0.70521976179421453"/>
    <n v="0.1718169479366084"/>
    <n v="0.51558538003202503"/>
    <n v="0.32618330705328979"/>
    <n v="-0.6624523635712074"/>
    <n v="0.47834328699696799"/>
    <n v="0.57031895937696186"/>
    <n v="-0.56155949680452777"/>
    <n v="-0.52804825807106226"/>
    <n v="0.61772572382911528"/>
    <n v="-0.4817107326126428"/>
    <n v="-5.9726865377056161E-2"/>
    <n v="-6.9454871379086694E-2"/>
    <n v="0.52035485965459105"/>
    <n v="0.24093312687016297"/>
    <n v="0.5466947062389772"/>
    <n v="-0.31066280616641295"/>
    <n v="0.57333592781538101"/>
    <n v="0.95766893594077185"/>
    <n v="0.4338222514944946"/>
    <n v="-0.3543592679902875"/>
    <n v="15.03"/>
    <n v="5.71"/>
    <n v="25"/>
    <n v="22.22"/>
    <n v="-1.0147200000000001"/>
    <n v="19.940000000000001"/>
    <n v="13.9275"/>
    <n v="309"/>
    <n v="243"/>
    <n v="276"/>
    <n v="199"/>
    <n v="183"/>
  </r>
  <r>
    <n v="111265000394"/>
    <s v="COLEGIO SIMON BOLIVAR  (IED)"/>
    <s v="OFICIAL"/>
    <s v="URBANA"/>
    <n v="10"/>
    <s v="ENGATIVA"/>
    <n v="29"/>
    <s v="EL MINUTO DE DIOS"/>
    <n v="10"/>
    <n v="2"/>
    <n v="2"/>
    <n v="1518"/>
    <n v="3"/>
    <x v="4"/>
    <x v="3"/>
    <n v="41.079244264507309"/>
    <n v="0.15989041095890399"/>
    <n v="1473"/>
    <n v="104"/>
    <n v="7.0604209097080789E-2"/>
    <n v="-0.957587836923947"/>
    <x v="2"/>
    <n v="0.79263977353149329"/>
    <n v="0.82150386507378781"/>
    <n v="0.78581267217630857"/>
    <n v="0.78778853313477293"/>
    <n v="0.76328125000000002"/>
    <n v="0.7978723404255319"/>
    <n v="0.81712962962962965"/>
    <n v="0.79401277118311875"/>
    <n v="-0.87395354041956796"/>
    <n v="80.635668040023546"/>
    <n v="-1.2983966700832241"/>
    <n v="83.793738489871089"/>
    <n v="-0.77202063318724279"/>
    <n v="87.852222917971204"/>
    <n v="-0.13663264160450056"/>
    <n v="83.723723723723722"/>
    <n v="-0.73719115832869331"/>
    <n v="81.202531645569621"/>
    <n v="-1.3262881057087201"/>
    <n v="80.227416298168038"/>
    <n v="-1.5423647707008399"/>
    <n v="-1.175933835819140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049999999999998"/>
    <n v="3.9199999999999995"/>
    <n v="3.4"/>
    <n v="3.3883333333333332"/>
    <n v="3.4998333333333331"/>
    <n v="0.42801137099373121"/>
    <n v="0.17187574810082945"/>
    <n v="0.505"/>
    <n v="0.25569205333510647"/>
    <n v="-0.68319684970677719"/>
    <n v="0.32966154213917925"/>
    <n v="0.46550932612898488"/>
    <n v="-0.28684513964840558"/>
    <n v="-0.76462314781697394"/>
    <n v="-0.25394433757339563"/>
    <n v="0.56635670985007847"/>
    <n v="-0.56853116987301278"/>
    <n v="-0.63728871122877717"/>
    <n v="0.57306672667569991"/>
    <n v="-0.55675311760632817"/>
    <n v="-1.4856890074695452"/>
    <n v="-0.80328492965721243"/>
    <m/>
    <m/>
    <n v="0.5743467372134039"/>
    <n v="0.59400609337134336"/>
    <n v="0.36487781784265499"/>
    <n v="-1.5181955567676051"/>
    <n v="-0.6733148967120256"/>
    <n v="-0.3548730262755786"/>
    <n v="34.1"/>
    <n v="2.86"/>
    <n v="14.71"/>
    <n v="32.93"/>
    <n v="-1.0072099999999999"/>
    <n v="20.23"/>
    <n v="22.822500000000002"/>
    <n v="274"/>
    <n v="204"/>
    <n v="196"/>
    <n v="203"/>
    <n v="140"/>
  </r>
  <r>
    <n v="211102000995"/>
    <s v="COLEGIO BOSANOVA (IED)"/>
    <s v="OFICIAL"/>
    <s v="URBANA"/>
    <n v="7"/>
    <s v="BOSA"/>
    <n v="84"/>
    <s v="BOSA OCCIDENTAL"/>
    <n v="7"/>
    <n v="2"/>
    <n v="2"/>
    <n v="2408"/>
    <n v="4"/>
    <x v="8"/>
    <x v="3"/>
    <n v="38.105576368875987"/>
    <n v="0.21982705611068401"/>
    <n v="2269"/>
    <n v="313"/>
    <n v="0.13794623182018512"/>
    <n v="0.25353263268787701"/>
    <x v="8"/>
    <n v="0.93486306439674316"/>
    <n v="0.94440326167531508"/>
    <n v="0.92159763313609466"/>
    <n v="0.8058035714285714"/>
    <n v="0.79427549194991054"/>
    <n v="0.76019722097714026"/>
    <n v="0.75092081031307556"/>
    <n v="0.78721094575608508"/>
    <n v="-1.0111057978343569"/>
    <n v="91.062631949331447"/>
    <n v="0.57282720207975524"/>
    <n v="92.52761533463287"/>
    <n v="0.73635804713075814"/>
    <n v="92.270237370663423"/>
    <n v="0.65645698992016521"/>
    <n v="93.038821954484604"/>
    <n v="0.7897114632807074"/>
    <n v="89.305035372451101"/>
    <n v="0.11634956349023838"/>
    <n v="87.242632216390788"/>
    <n v="-0.27261088220191831"/>
    <n v="0.149448507814462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450000000000002"/>
    <n v="3.2099999999999995"/>
    <n v="3.2583333333333333"/>
    <n v="3.11"/>
    <n v="3.1979999999999995"/>
    <n v="-0.16968881934669366"/>
    <n v="-0.12697434706938299"/>
    <n v="0.57199999999999995"/>
    <n v="1.2125123496182861"/>
    <n v="-0.55861628760233928"/>
    <n v="1.222566540026377"/>
    <n v="0.44096291603085103"/>
    <n v="-0.58734101505619707"/>
    <n v="-0.8187944977040974"/>
    <n v="-0.6422061036100537"/>
    <n v="0.56573692061967784"/>
    <n v="-0.56962611339295044"/>
    <n v="-0.65444558664807828"/>
    <n v="0.58461506062928359"/>
    <n v="-0.53680166435615662"/>
    <n v="-1.1065697002025017"/>
    <n v="-0.64514612279479722"/>
    <n v="0.49335933887446848"/>
    <n v="-0.73289536747969797"/>
    <n v="0.56309469240574839"/>
    <n v="0.22588213881967284"/>
    <n v="0.36706681000462699"/>
    <n v="-1.4921968178873932"/>
    <n v="-0.82491284079373439"/>
    <n v="-0.35495170523574482"/>
    <n v="35.549999999999997"/>
    <n v="60"/>
    <n v="17.239999999999998"/>
    <n v="35.369999999999997"/>
    <n v="-0.91722999999999999"/>
    <n v="22.83"/>
    <n v="38.482500000000002"/>
    <n v="222"/>
    <n v="123"/>
    <n v="107"/>
    <n v="87"/>
    <n v="33"/>
  </r>
  <r>
    <n v="111001106968"/>
    <s v="COLEGIO JOSÉ FRANCISCO SOCARRÁS (IED)"/>
    <s v="OFICIAL"/>
    <s v="URBANA"/>
    <n v="7"/>
    <s v="BOSA"/>
    <n v="84"/>
    <s v="BOSA OCCIDENTAL"/>
    <n v="7"/>
    <n v="1"/>
    <n v="1"/>
    <n v="3682"/>
    <n v="6"/>
    <x v="6"/>
    <x v="3"/>
    <n v="40.216701310438161"/>
    <n v="0.21042823156225299"/>
    <n v="3632"/>
    <n v="471"/>
    <n v="0.1296806167400881"/>
    <n v="-0.10012443601750755"/>
    <x v="3"/>
    <n v="0.90345911949685531"/>
    <n v="0.89070866141732286"/>
    <n v="0.87275693311582381"/>
    <n v="0.86162904808635921"/>
    <n v="0.88065976714100902"/>
    <n v="0.86493341788205458"/>
    <n v="0.87095771144278611"/>
    <n v="0.8701726718560876"/>
    <n v="0.66173749044229591"/>
    <n v="89.731585518102378"/>
    <n v="0.33395749094075355"/>
    <n v="92.936507936507937"/>
    <n v="0.80697558550124904"/>
    <n v="92.455310199789693"/>
    <n v="0.68967991017737196"/>
    <n v="90.954043048283879"/>
    <n v="0.44798083430656188"/>
    <n v="90.146089945574332"/>
    <n v="0.26609796842020628"/>
    <n v="94.204545454545453"/>
    <n v="0.98749522266883905"/>
    <n v="0.63339163747264715"/>
    <m/>
    <m/>
    <m/>
    <m/>
    <s v=" "/>
    <m/>
    <n v="4"/>
    <n v="-0.23979404319523162"/>
    <n v="3.5"/>
    <n v="-1.5698251038321778"/>
    <n v="3.5"/>
    <n v="-1.2859775670804383"/>
    <n v="-1.1618951233289188"/>
    <n v="3.1500000000000004"/>
    <n v="3.0233333333333334"/>
    <n v="3.1300000000000003"/>
    <n v="3.0449999999999999"/>
    <n v="3.0766666666666667"/>
    <n v="-0.40995703501087211"/>
    <n v="-0.78592607916989543"/>
    <n v="0.47"/>
    <n v="-0.24413944472327176"/>
    <n v="-0.75502258427803282"/>
    <n v="-0.18513431599661262"/>
    <n v="0.47023677338681696"/>
    <n v="-0.22897197626088378"/>
    <n v="-0.75451893796569158"/>
    <n v="-0.18152453689576104"/>
    <n v="0.55363106896582259"/>
    <n v="-0.59125675456662197"/>
    <n v="-0.99338016098796322"/>
    <n v="0.60895570989809378"/>
    <n v="-0.49600973986420083"/>
    <n v="-0.33143788591489581"/>
    <n v="-0.48540754164116073"/>
    <n v="0.44626673149190055"/>
    <n v="-2.4317002661109974"/>
    <n v="0.52830886178354208"/>
    <n v="-0.91217745389531069"/>
    <n v="0.53272839335411604"/>
    <n v="0.47537178414259085"/>
    <n v="-0.52230739731949738"/>
    <n v="-0.35703626596566207"/>
    <n v="13.87"/>
    <n v="20"/>
    <n v="3.45"/>
    <n v="14.63"/>
    <n v="-1.5417099999999999"/>
    <n v="5.78"/>
    <n v="13.379999999999999"/>
    <n v="312"/>
    <n v="279"/>
    <n v="309"/>
    <n v="308"/>
    <n v="212"/>
  </r>
  <r>
    <n v="111001024830"/>
    <s v="COLEGIO FRANCISCO PRIMERO S.S. (IED)"/>
    <s v="OFICIAL"/>
    <s v="URBANA"/>
    <n v="12"/>
    <s v="BARRIOS UNIDOS"/>
    <n v="98"/>
    <s v="LOS ALCAZARES"/>
    <n v="12"/>
    <n v="3"/>
    <n v="3"/>
    <n v="1348"/>
    <n v="2"/>
    <x v="17"/>
    <x v="5"/>
    <n v="36.815201288244708"/>
    <n v="0.24132758620689601"/>
    <n v="1002"/>
    <n v="159"/>
    <n v="0.15868263473053892"/>
    <n v="0.69615644396074006"/>
    <x v="7"/>
    <n v="0.83765347885402452"/>
    <n v="0.79827089337175794"/>
    <n v="0.7039106145251397"/>
    <n v="0.62100456621004563"/>
    <n v="0.73067331670822944"/>
    <n v="0.74632352941176472"/>
    <n v="0.76022099447513813"/>
    <n v="0.72432359042114935"/>
    <n v="-2.279168737637546"/>
    <n v="83.976992604765826"/>
    <n v="-0.69876226599662383"/>
    <n v="83.447098976109217"/>
    <n v="-0.83188679132156518"/>
    <n v="81.043129388164488"/>
    <n v="-1.3589512954696197"/>
    <n v="83.177570093457945"/>
    <n v="-0.82671500329475867"/>
    <n v="81.136120042872449"/>
    <n v="-1.3381125840369381"/>
    <n v="84.139264990328826"/>
    <n v="-0.83432026487343358"/>
    <n v="-1.036400011366368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3916666666666671"/>
    <m/>
    <n v="3.4816666666666669"/>
    <n v="3.3466666666666671"/>
    <n v="3.3961666666666668"/>
    <n v="0.22272726365428183"/>
    <n v="6.9233694431104761E-2"/>
    <n v="0.41499999999999998"/>
    <n v="-1.0295889416721511"/>
    <n v="-0.87947675875143883"/>
    <n v="-1.0771334570991467"/>
    <n v="0.4424584960747186"/>
    <n v="-0.56903220196590432"/>
    <n v="-0.81540861311452906"/>
    <n v="-0.61793848736860224"/>
    <n v="0.58279621418231642"/>
    <n v="-0.53991770059447752"/>
    <n v="-0.18893889337353556"/>
    <n v="0.67109311835222718"/>
    <n v="-0.39884737615121157"/>
    <n v="1.5148500792477559"/>
    <n v="0.31795732050340658"/>
    <n v="0.50519644017690635"/>
    <n v="-0.30588724888442081"/>
    <n v="0.55446296296296294"/>
    <n v="-5.6515099319333809E-2"/>
    <m/>
    <m/>
    <n v="-0.15626395914536861"/>
    <n v="-0.3596175762401822"/>
    <n v="13.29"/>
    <n v="32.35"/>
    <n v="11.11"/>
    <n v="13.41"/>
    <n v="-1.4252100000000001"/>
    <n v="9.25"/>
    <n v="17.045000000000002"/>
    <n v="296"/>
    <n v="290"/>
    <n v="307"/>
    <n v="209"/>
    <n v="205"/>
  </r>
  <r>
    <n v="111001086801"/>
    <s v="COLEGIO CEDID CIUDAD BOLIVAR (IED)"/>
    <s v="OFICIAL"/>
    <s v="URBANA"/>
    <n v="19"/>
    <s v="CIUDAD BOLIVAR"/>
    <n v="70"/>
    <s v="JERUSALEN"/>
    <n v="19"/>
    <n v="4"/>
    <n v="3"/>
    <n v="5223"/>
    <n v="6"/>
    <x v="7"/>
    <x v="4"/>
    <n v="36.444925506555464"/>
    <n v="0.25414239482200801"/>
    <n v="4139"/>
    <n v="628"/>
    <n v="0.15172747040347911"/>
    <n v="0.83016926730348861"/>
    <x v="9"/>
    <n v="0.85901998357514375"/>
    <n v="0.84872298624754416"/>
    <n v="0.82915403692477263"/>
    <n v="0.82817129006194456"/>
    <n v="0.80746822033898302"/>
    <n v="0.80598221503637835"/>
    <n v="0.8177096857958972"/>
    <n v="0.81544320076742927"/>
    <n v="-0.44182957217201996"/>
    <n v="84.657236126224149"/>
    <n v="-0.57668570302887956"/>
    <n v="88.354253835425382"/>
    <n v="1.5600287140126796E-2"/>
    <n v="95.249597423510465"/>
    <n v="1.1912899090501337"/>
    <n v="95.272281561898083"/>
    <n v="1.1558133814072094"/>
    <n v="88.020010531858873"/>
    <n v="-0.11244702869698209"/>
    <n v="85.866517106001112"/>
    <n v="-0.52168767938225169"/>
    <n v="0.10788248682445994"/>
    <n v="3.5"/>
    <n v="-1.3577995583445217"/>
    <n v="3.5"/>
    <n v="-1.3981309248788139"/>
    <n v="3.5"/>
    <n v="-1.5943055490840825"/>
    <n v="4"/>
    <n v="-0.23979404319523162"/>
    <n v="4"/>
    <n v="-0.2179191660846721"/>
    <n v="3.5"/>
    <n v="-1.2859775670804383"/>
    <n v="-0.86719079513483965"/>
    <n v="3.3266666666666667"/>
    <n v="3.32"/>
    <n v="3.2533333333333339"/>
    <n v="3.1933333333333334"/>
    <n v="3.25"/>
    <n v="-6.6716726919187244E-2"/>
    <n v="-0.46695376102701347"/>
    <n v="0.38600000000000001"/>
    <n v="-1.4437350400633779"/>
    <n v="-0.95191790951730615"/>
    <n v="-1.5963401814781719"/>
    <n v="0.42877677266995556"/>
    <n v="-0.73652314810283448"/>
    <n v="-0.84681883890641851"/>
    <n v="-0.84306467977437849"/>
    <n v="0.59544199511791363"/>
    <n v="-0.51845130027454478"/>
    <n v="0.14742216021843316"/>
    <n v="0.5963142151666484"/>
    <n v="-0.51698754418593995"/>
    <n v="-0.73006000845992614"/>
    <n v="-0.57604430942113338"/>
    <n v="0.50975215016082243"/>
    <n v="-0.14154590387142491"/>
    <n v="0.55245050445667776"/>
    <n v="-0.12235505964377259"/>
    <n v="0.48586711971991497"/>
    <n v="-8.1201253429272466E-2"/>
    <n v="-0.10561632538205298"/>
    <n v="-0.36042784553235002"/>
    <n v="20.23"/>
    <n v="69.7"/>
    <n v="44.44"/>
    <n v="19.18"/>
    <n v="-0.71816999999999998"/>
    <n v="29.48"/>
    <n v="34.909999999999997"/>
    <n v="235"/>
    <n v="236"/>
    <n v="228"/>
    <n v="243"/>
    <n v="318"/>
  </r>
  <r>
    <n v="111850001461"/>
    <s v="COLEGIO LOS TEJARES (IED)"/>
    <s v="OFICIAL"/>
    <s v="URBANA"/>
    <n v="5"/>
    <s v="USME"/>
    <n v="57"/>
    <s v="GRAN YOMASA"/>
    <n v="5"/>
    <n v="2"/>
    <n v="2"/>
    <n v="1148"/>
    <n v="2"/>
    <x v="0"/>
    <x v="0"/>
    <n v="36.352179144384898"/>
    <n v="0.27293265132139799"/>
    <n v="1033"/>
    <n v="210"/>
    <n v="0.20329138431752178"/>
    <n v="1.2590544978903029"/>
    <x v="6"/>
    <n v="0.88650306748466257"/>
    <n v="0.84348739495798319"/>
    <n v="0.87292161520190026"/>
    <n v="0.86404494382022468"/>
    <n v="0.82576557550158391"/>
    <n v="0.80916844349680173"/>
    <n v="0.80497925311203322"/>
    <n v="0.8258379050013509"/>
    <n v="-0.23223037470141444"/>
    <n v="86.140519730510107"/>
    <n v="-0.31049549524939746"/>
    <n v="92.508710801393718"/>
    <n v="0.73309315166610522"/>
    <n v="88.141025641025635"/>
    <n v="-8.4788889696675987E-2"/>
    <n v="92.141230068337137"/>
    <n v="0.64258092636720188"/>
    <n v="83.314917127071823"/>
    <n v="-0.95018129104922811"/>
    <n v="82.976554536187564"/>
    <n v="-1.0447708251347687"/>
    <n v="-0.58292542106490308"/>
    <n v="3.5"/>
    <n v="-1.3577995583445217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0683333333333334"/>
    <n v="3.25"/>
    <n v="3.3833333333333333"/>
    <n v="3.105"/>
    <n v="3.2138333333333335"/>
    <n v="-0.13833513735754799"/>
    <n v="-0.31431526087778672"/>
    <n v="0.43099999999999999"/>
    <n v="-0.80109454255974955"/>
    <n v="-0.8416471888783893"/>
    <n v="-0.80599796503697363"/>
    <n v="0.46051377566955443"/>
    <n v="-0.34800040848197217"/>
    <n v="-0.77541250914234172"/>
    <n v="-0.33127481745480364"/>
    <n v="0.58897100038766237"/>
    <n v="-0.52937833187768768"/>
    <n v="-2.379554782239968E-2"/>
    <n v="0.60512126702579239"/>
    <n v="-0.50232639967203596"/>
    <n v="-0.45146762312551436"/>
    <n v="-0.33458047359158372"/>
    <n v="0.46666445561532477"/>
    <n v="-1.6958787521247112"/>
    <n v="0.54630656422893875"/>
    <n v="-0.32336133111058796"/>
    <n v="0.48497779601109697"/>
    <n v="-9.1763783203116692E-2"/>
    <n v="-0.48206604135967701"/>
    <n v="-0.36113291927859065"/>
    <n v="21.97"/>
    <n v="72.73"/>
    <n v="30.56"/>
    <n v="28.57"/>
    <n v="-0.79939000000000004"/>
    <n v="26.88"/>
    <n v="35.887500000000003"/>
    <n v="232"/>
    <n v="202"/>
    <n v="199"/>
    <n v="252"/>
    <n v="222"/>
  </r>
  <r>
    <n v="111001096555"/>
    <s v="COLEGIO CIUDAD BOLIVAR - ARGENTINA (IED)"/>
    <s v="OFICIAL"/>
    <s v="URBANA"/>
    <n v="19"/>
    <s v="CIUDAD BOLIVAR"/>
    <n v="70"/>
    <s v="JERUSALEN"/>
    <n v="19"/>
    <n v="2"/>
    <n v="2"/>
    <n v="2112"/>
    <n v="4"/>
    <x v="8"/>
    <x v="3"/>
    <n v="37.523600288600228"/>
    <n v="0.22884440400363801"/>
    <n v="2112"/>
    <n v="317"/>
    <n v="0.15009469696969696"/>
    <n v="0.45913869372922611"/>
    <x v="7"/>
    <n v="0.88416422287390029"/>
    <n v="0.85933014354066983"/>
    <n v="0.83276781386330589"/>
    <n v="0.84194528875379937"/>
    <n v="0.87013618677042803"/>
    <n v="0.84066767830045519"/>
    <n v="0.82870370370370372"/>
    <n v="0.84237384273971105"/>
    <n v="0.10120088042498478"/>
    <n v="88.648139425341498"/>
    <n v="0.13952215860340081"/>
    <n v="92.905558065973793"/>
    <n v="0.8016304076721954"/>
    <n v="100"/>
    <n v="2.0440474247450173"/>
    <n v="97.012929112795362"/>
    <n v="1.4411350433931553"/>
    <n v="91.662911221270832"/>
    <n v="0.53616554055872612"/>
    <n v="88.219424460431654"/>
    <n v="-9.5811512861809278E-2"/>
    <n v="0.61515680817602703"/>
    <n v="3.5"/>
    <n v="-1.3577995583445217"/>
    <n v="3.5"/>
    <n v="-1.3981309248788139"/>
    <n v="3.5"/>
    <n v="-1.5943055490840825"/>
    <n v="3.5"/>
    <n v="-1.6918801936552423"/>
    <n v="4"/>
    <n v="-0.2179191660846721"/>
    <n v="3.5"/>
    <n v="-1.2859775670804383"/>
    <n v="-1.1576080252268417"/>
    <n v="3.2716666666666665"/>
    <n v="3.1416666666666662"/>
    <n v="3.2933333333333334"/>
    <n v="3.1833333333333331"/>
    <n v="3.2168333333333337"/>
    <n v="-0.13239443971749937"/>
    <n v="-0.64500123247217056"/>
    <n v="0.501"/>
    <n v="0.19856845355700611"/>
    <n v="-0.69114917789727226"/>
    <n v="0.27266490104054869"/>
    <n v="0.51530644508849255"/>
    <n v="0.32276859998600305"/>
    <n v="-0.66299351627713166"/>
    <n v="0.47446468870219649"/>
    <n v="0.59371547373818701"/>
    <n v="-0.52135507481761323"/>
    <n v="0.10192237217091847"/>
    <n v="0.60936492263352171"/>
    <n v="-0.49533797458355161"/>
    <n v="-0.31867294169492566"/>
    <n v="2.5266962817799415E-2"/>
    <n v="0.49947160376552779"/>
    <n v="-0.51240331754263491"/>
    <n v="0.51046976183744619"/>
    <n v="-1.4958047083238875"/>
    <m/>
    <m/>
    <n v="-1.1024441520113863"/>
    <n v="-0.36760305381015712"/>
    <n v="21.39"/>
    <n v="40"/>
    <n v="47.22"/>
    <n v="19.510000000000002"/>
    <n v="-0.66190000000000004"/>
    <n v="31.21"/>
    <n v="28.497500000000002"/>
    <n v="259"/>
    <n v="223"/>
    <n v="242"/>
    <n v="190"/>
    <n v="109"/>
  </r>
  <r>
    <n v="111001012335"/>
    <s v="COLEGIO JUANA ESCOBAR (IED)"/>
    <s v="OFICIAL"/>
    <s v="URBANA"/>
    <n v="4"/>
    <s v="SAN CRISTOBAL"/>
    <n v="51"/>
    <s v="LOS LIBERTADORES"/>
    <n v="4"/>
    <n v="3"/>
    <n v="3"/>
    <n v="2287"/>
    <n v="4"/>
    <x v="16"/>
    <x v="4"/>
    <n v="37.558494694960189"/>
    <n v="0.22734521575984901"/>
    <n v="2155"/>
    <n v="200"/>
    <n v="9.2807424593967514E-2"/>
    <n v="0.18090784417750136"/>
    <x v="8"/>
    <n v="0.83810270482163862"/>
    <n v="0.88088296543107036"/>
    <n v="0.8042142230026339"/>
    <n v="0.80682388359257395"/>
    <n v="0.8578149503397805"/>
    <n v="0.8559063136456212"/>
    <n v="0.82807017543859651"/>
    <n v="0.83540562595008971"/>
    <n v="-3.9306498528578114E-2"/>
    <n v="88.312636961285605"/>
    <n v="7.9312856512073399E-2"/>
    <n v="89.291101055806948"/>
    <n v="0.17739789421152313"/>
    <n v="91.835921943448824"/>
    <n v="0.57849186195975177"/>
    <n v="85.476815398075246"/>
    <n v="-0.44982969340613743"/>
    <n v="86.107091172214183"/>
    <n v="-0.45303922333032204"/>
    <n v="93.445121951219505"/>
    <n v="0.85003958942727675"/>
    <n v="0.1719873162865618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2099999999999995"/>
    <n v="3.1466666666666665"/>
    <n v="3.2516666666666665"/>
    <n v="3.1533333333333329"/>
    <n v="3.1871666666666663"/>
    <n v="-0.1911413386024238"/>
    <n v="-0.34071836150022466"/>
    <n v="0.41399999999999998"/>
    <n v="-1.0438698416166761"/>
    <n v="-0.88188930515682273"/>
    <n v="-1.0944248764555324"/>
    <n v="0.33116222417152696"/>
    <n v="-1.9315153724770886"/>
    <n v="-1.1051469204291975"/>
    <n v="-2.6945769156313073"/>
    <n v="0.59124917295664814"/>
    <n v="-0.52551773798179613"/>
    <n v="3.669682215856198E-2"/>
    <n v="0.6244398030924736"/>
    <n v="-0.4709003462283029"/>
    <n v="0.14569306799470366"/>
    <n v="-0.57907159692636467"/>
    <n v="0.47080054445970954"/>
    <n v="-1.5466746969545562"/>
    <n v="0.52951399695680734"/>
    <n v="-0.87275003129476414"/>
    <m/>
    <m/>
    <n v="-1.142319897558681"/>
    <n v="-0.36894801534099508"/>
    <n v="22.25"/>
    <n v="45.71"/>
    <n v="40"/>
    <n v="23.29"/>
    <n v="-0.72419999999999995"/>
    <n v="29.19"/>
    <n v="29.85"/>
    <n v="254"/>
    <n v="302"/>
    <n v="302"/>
    <n v="275"/>
    <n v="270"/>
  </r>
  <r>
    <n v="111001104337"/>
    <s v="COLEGIO EDUARDO UMAÑA MENDOZA (IED)"/>
    <s v="OFICIAL"/>
    <s v="URBANA"/>
    <n v="5"/>
    <s v="USME"/>
    <n v="58"/>
    <s v="COMUNEROS"/>
    <n v="5"/>
    <n v="1"/>
    <n v="1"/>
    <n v="1777"/>
    <n v="3"/>
    <x v="5"/>
    <x v="2"/>
    <n v="37.160982972136161"/>
    <n v="0.24431469298245501"/>
    <n v="1646"/>
    <n v="242"/>
    <n v="0.14702308626974483"/>
    <n v="0.63613132991623"/>
    <x v="7"/>
    <n v="0.90832507433102083"/>
    <n v="0.88331515812431838"/>
    <n v="0.84709302325581393"/>
    <n v="0.88518280949326489"/>
    <n v="0.8818791946308725"/>
    <n v="0.86297760210803687"/>
    <n v="0.84189980481457383"/>
    <n v="0.86217690464712682"/>
    <n v="0.50051054714064036"/>
    <n v="87.807986406117237"/>
    <n v="-1.1251777080681638E-2"/>
    <n v="90.760389036251112"/>
    <n v="0.43115034622585174"/>
    <n v="80.271810609381859"/>
    <n v="-1.4974127995237771"/>
    <n v="88.016288539848759"/>
    <n v="-3.356696577584474E-2"/>
    <n v="87.110064743967044"/>
    <n v="-0.27446140286955928"/>
    <n v="91.375150784077192"/>
    <n v="0.47537486503409287"/>
    <n v="-4.8643147954777255E-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049999999999994"/>
    <n v="2.8733333333333335"/>
    <n v="3.0649999999999999"/>
    <n v="3.2366666666666664"/>
    <n v="3.0893333333333333"/>
    <n v="-0.38487408941955681"/>
    <n v="-0.94022929954163759"/>
    <n v="0.53800000000000003"/>
    <n v="0.72696175150443454"/>
    <n v="-0.61989671882035258"/>
    <n v="0.78335192754633309"/>
    <m/>
    <m/>
    <m/>
    <m/>
    <m/>
    <m/>
    <m/>
    <n v="0.62848913061171585"/>
    <n v="-0.46443654527526179"/>
    <n v="0.26851879446693094"/>
    <n v="0.47445204769869181"/>
    <n v="0.50048414313975331"/>
    <n v="-0.47587726930288277"/>
    <n v="0.54990726363008957"/>
    <n v="-0.20556019137448922"/>
    <n v="0.49830814497375597"/>
    <n v="6.6561252346603678E-2"/>
    <n v="-0.1235628850996215"/>
    <n v="-0.36977007954770208"/>
    <n v="19.36"/>
    <n v="31.43"/>
    <n v="25"/>
    <n v="20.59"/>
    <n v="-1.0442800000000001"/>
    <n v="19.079999999999998"/>
    <n v="22.307499999999997"/>
    <n v="278"/>
    <n v="301"/>
    <n v="288"/>
    <n v="276"/>
    <n v="201"/>
  </r>
  <r>
    <n v="111001045705"/>
    <s v="COLEGIO LA AURORA (IED)"/>
    <s v="OFICIAL"/>
    <s v="URBANA"/>
    <n v="5"/>
    <s v="USME"/>
    <n v="57"/>
    <s v="GRAN YOMASA"/>
    <n v="5"/>
    <n v="1"/>
    <n v="1"/>
    <n v="1874"/>
    <n v="3"/>
    <x v="5"/>
    <x v="2"/>
    <n v="41.635769230769156"/>
    <n v="0.18603681645912301"/>
    <n v="1756"/>
    <n v="137"/>
    <n v="7.8018223234624151E-2"/>
    <n v="-0.72510234684114028"/>
    <x v="1"/>
    <n v="0.88556338028169013"/>
    <n v="0.88724035608308605"/>
    <n v="0.84811664641555284"/>
    <n v="0.83353510895883776"/>
    <n v="0.8159203980099502"/>
    <n v="0.82706766917293228"/>
    <n v="0.82493702770780852"/>
    <n v="0.8272740361929467"/>
    <n v="-0.20327217267401332"/>
    <n v="80.963572267920085"/>
    <n v="-1.2395509481300251"/>
    <n v="83.461047254150699"/>
    <n v="-0.82947786277827595"/>
    <n v="86.511342734518706"/>
    <n v="-0.37733764200689562"/>
    <n v="85.103926096997697"/>
    <n v="-0.51095257555731144"/>
    <n v="85.589773387565373"/>
    <n v="-0.54514681725896652"/>
    <n v="93.733261917514739"/>
    <n v="0.90219291541186175"/>
    <n v="5.7408841674902955E-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683333333333331"/>
    <n v="3.2149999999999999"/>
    <n v="3.1533333333333338"/>
    <n v="3.0950000000000002"/>
    <n v="3.1538333333333339"/>
    <n v="-0.25714909015851506"/>
    <n v="-0.17070448247529368"/>
    <n v="0.45800000000000002"/>
    <n v="-0.41551024405757209"/>
    <n v="-0.78088609486795202"/>
    <n v="-0.37050559285188583"/>
    <n v="0.37913211188344809"/>
    <n v="-1.344270502714928"/>
    <n v="-0.96987055447225334"/>
    <n v="-1.72501199138804"/>
    <n v="0.53195551414304365"/>
    <n v="-0.6311954131687153"/>
    <n v="-1.6191864948974273"/>
    <n v="0.58587856269811367"/>
    <n v="-0.53464274177100335"/>
    <n v="-1.0655456592635568"/>
    <n v="-1.2940271697374475"/>
    <n v="0.50341971082058268"/>
    <n v="-0.36998046227446901"/>
    <n v="0.52959357547031172"/>
    <n v="-0.87014652610176646"/>
    <n v="0.39575318483910898"/>
    <n v="-1.1514877090572806"/>
    <n v="-0.91078390481406402"/>
    <n v="-0.37918654193147461"/>
    <n v="19.079999999999998"/>
    <n v="11.43"/>
    <n v="22.22"/>
    <n v="17.649999999999999"/>
    <n v="-1.1477200000000001"/>
    <n v="15.9"/>
    <n v="16.372499999999999"/>
    <n v="299"/>
    <n v="291"/>
    <n v="297"/>
    <n v="304"/>
    <n v="290"/>
  </r>
  <r>
    <n v="111001046931"/>
    <s v="COLEGIO ATABANZHA (IED)"/>
    <s v="OFICIAL"/>
    <s v="URBANA"/>
    <n v="5"/>
    <s v="USME"/>
    <n v="58"/>
    <s v="COMUNEROS"/>
    <n v="5"/>
    <n v="1"/>
    <n v="1"/>
    <n v="1681"/>
    <n v="3"/>
    <x v="5"/>
    <x v="2"/>
    <n v="38.6240533333333"/>
    <n v="0.205404884318765"/>
    <n v="1594"/>
    <n v="189"/>
    <n v="0.11856963613550815"/>
    <n v="-3.1413438325028527E-2"/>
    <x v="5"/>
    <n v="0.88252569750367105"/>
    <n v="0.85672514619883045"/>
    <n v="0.88194444444444442"/>
    <n v="0.85173978819969742"/>
    <n v="0.86535662299854443"/>
    <n v="0.84819605173587476"/>
    <n v="0.85516285516285517"/>
    <n v="0.85762460675693331"/>
    <n v="0.40871784549570733"/>
    <n v="83.805923125393818"/>
    <n v="-0.72946241000629475"/>
    <n v="83.107274969173858"/>
    <n v="-0.89057588165708534"/>
    <n v="80.525304292120438"/>
    <n v="-1.4519074682058908"/>
    <n v="84.13059984813971"/>
    <n v="-0.67049725927892478"/>
    <n v="84.546703296703299"/>
    <n v="-0.73086375802383918"/>
    <n v="84.214046822742475"/>
    <n v="-0.82078475526072858"/>
    <n v="-0.82686322818781721"/>
    <n v="4"/>
    <n v="0.23005906138063265"/>
    <n v="4"/>
    <n v="0.1365178344157767"/>
    <n v="4"/>
    <n v="-0.10476865036838208"/>
    <n v="4"/>
    <n v="-0.23979404319523162"/>
    <n v="3.5"/>
    <n v="-1.5698251038321778"/>
    <n v="3.5"/>
    <n v="-1.2859775670804383"/>
    <n v="-0.828271868834902"/>
    <n v="3.3033333333333332"/>
    <m/>
    <n v="3.2866666666666666"/>
    <n v="3.2233333333333332"/>
    <n v="3.2583333333333333"/>
    <n v="-5.0214789030163992E-2"/>
    <n v="-0.43924332893253298"/>
    <n v="0.46400000000000002"/>
    <n v="-0.32982484439042153"/>
    <n v="-0.76787072675588175"/>
    <n v="-0.27722067712910464"/>
    <n v="0.50453528700488492"/>
    <n v="0.19090864309008804"/>
    <n v="-0.68411749712528935"/>
    <n v="0.32306299524393955"/>
    <m/>
    <m/>
    <m/>
    <n v="0.61304703357874046"/>
    <n v="-0.48931361910716087"/>
    <n v="-0.20419759765350656"/>
    <n v="-6.0624035679392348E-2"/>
    <n v="0.50262727854898559"/>
    <n v="-0.39856643148799303"/>
    <n v="0.55280962179110338"/>
    <n v="-0.11060611129201442"/>
    <n v="0.37192445384191097"/>
    <n v="-1.43450240678231"/>
    <n v="-0.83014632307635794"/>
    <n v="-0.38323613214724905"/>
    <n v="30.35"/>
    <n v="25.71"/>
    <n v="47.22"/>
    <n v="35.29"/>
    <n v="-0.37639"/>
    <n v="38.44"/>
    <n v="31.212499999999999"/>
    <n v="249"/>
    <n v="183"/>
    <n v="179"/>
    <n v="189"/>
    <n v="208"/>
  </r>
  <r>
    <n v="111001041611"/>
    <s v="COLEGIO DIANA TURBAY (IED)"/>
    <s v="OFICIAL"/>
    <s v="URBANA"/>
    <n v="18"/>
    <s v="RAFAEL URIBE"/>
    <n v="55"/>
    <s v="DIANA TURBAY"/>
    <n v="18"/>
    <n v="2"/>
    <n v="2"/>
    <n v="1756"/>
    <n v="3"/>
    <x v="4"/>
    <x v="3"/>
    <n v="36.838339738662512"/>
    <n v="0.26767614879649898"/>
    <n v="1485"/>
    <n v="225"/>
    <n v="0.15151515151515152"/>
    <n v="0.92099009278563804"/>
    <x v="9"/>
    <m/>
    <m/>
    <m/>
    <n v="0.78425976884975235"/>
    <n v="0.77519818799547002"/>
    <n v="0.83464052287581703"/>
    <n v="0.89082969432314407"/>
    <n v="0.84018964907607196"/>
    <n v="5.7158719270927832E-2"/>
    <m/>
    <m/>
    <m/>
    <m/>
    <m/>
    <m/>
    <m/>
    <m/>
    <n v="91.264737406216497"/>
    <n v="0.46527133750142896"/>
    <n v="90.203632361034664"/>
    <n v="0.26333006264357278"/>
    <n v="0.34410657258671529"/>
    <m/>
    <m/>
    <m/>
    <m/>
    <m/>
    <m/>
    <n v="3.5"/>
    <n v="-1.6918801936552423"/>
    <n v="3.5"/>
    <n v="-1.5698251038321778"/>
    <n v="3.5"/>
    <n v="-1.2859775670804383"/>
    <n v="-1.452312353420921"/>
    <m/>
    <m/>
    <n v="3.2016666666666667"/>
    <n v="3.2283333333333335"/>
    <n v="3.2176666666666671"/>
    <m/>
    <n v="-1.452312353420921"/>
    <m/>
    <m/>
    <m/>
    <m/>
    <m/>
    <m/>
    <m/>
    <m/>
    <m/>
    <m/>
    <m/>
    <n v="0.61236090386976094"/>
    <n v="-0.49043345807623256"/>
    <n v="-0.22547687835961008"/>
    <n v="-0.22547687835961008"/>
    <m/>
    <m/>
    <m/>
    <m/>
    <n v="0.46256553833421499"/>
    <n v="-0.35795497620051525"/>
    <n v="-0.35795497620051525"/>
    <n v="-0.3858489086930405"/>
    <m/>
    <m/>
    <m/>
    <m/>
    <m/>
    <m/>
    <m/>
    <n v="383"/>
    <m/>
    <m/>
    <m/>
    <m/>
  </r>
  <r>
    <n v="111001034011"/>
    <s v="COLEGIO JUAN REY (IED)"/>
    <s v="OFICIAL"/>
    <s v="RURAL (FRANJA DE ADECUACION)"/>
    <n v="4"/>
    <s v="SAN CRISTOBAL"/>
    <n v="51"/>
    <s v="LOS LIBERTADORES"/>
    <n v="4"/>
    <n v="2"/>
    <n v="2"/>
    <n v="914"/>
    <n v="1"/>
    <x v="3"/>
    <x v="2"/>
    <n v="35.361315789473558"/>
    <n v="0.26851183765501702"/>
    <n v="841"/>
    <n v="84"/>
    <n v="9.9881093935790727E-2"/>
    <n v="0.85148445867007005"/>
    <x v="9"/>
    <n v="0.84698275862068961"/>
    <n v="0.88270142180094791"/>
    <n v="0.80437424058323204"/>
    <n v="0.83311081441922563"/>
    <n v="0.82306684141546527"/>
    <n v="0.81893004115226342"/>
    <n v="0.796875"/>
    <n v="0.81381242479236593"/>
    <n v="-0.4747125987532067"/>
    <n v="79.885605338417548"/>
    <n v="-1.4330029893408651"/>
    <n v="84.475806451612897"/>
    <n v="-0.65422451694862893"/>
    <n v="91.048292108362787"/>
    <n v="0.43710231641275471"/>
    <n v="100"/>
    <n v="1.9307666345603187"/>
    <n v="85.913528591352858"/>
    <n v="-0.48750272744096956"/>
    <n v="89.339019189765452"/>
    <n v="0.10683510239371105"/>
    <n v="0.32634678127853278"/>
    <n v="3.5"/>
    <n v="-1.3577995583445217"/>
    <n v="3.5"/>
    <n v="-1.3981309248788139"/>
    <n v="3.5"/>
    <n v="-1.5943055490840825"/>
    <n v="4"/>
    <n v="-0.23979404319523162"/>
    <n v="3.5"/>
    <n v="-1.5698251038321778"/>
    <n v="3.5"/>
    <n v="-1.2859775670804383"/>
    <n v="-1.2051672795717161"/>
    <n v="2.9866666666666668"/>
    <n v="3.4883333333333333"/>
    <n v="3.0400000000000005"/>
    <n v="2.9800000000000004"/>
    <n v="3.1003333333333334"/>
    <n v="-0.36309153140604578"/>
    <n v="-0.78412940548888099"/>
    <n v="0.52600000000000002"/>
    <n v="0.55559095217013343"/>
    <n v="-0.64245406624442714"/>
    <n v="0.62167688038167934"/>
    <n v="0.4419696059639332"/>
    <n v="-0.57501716926789848"/>
    <n v="-0.81651416405632682"/>
    <n v="-0.62586229140893535"/>
    <n v="0.62220921624034742"/>
    <n v="-0.47447888228444574"/>
    <n v="0.83643422668969214"/>
    <n v="0.62216524609480761"/>
    <n v="-0.47454955256399423"/>
    <n v="7.6350521328339652E-2"/>
    <n v="0.21846570629462436"/>
    <n v="0.52265572390810944"/>
    <n v="0.32393382872574883"/>
    <n v="0.54826251102292789"/>
    <n v="-0.25937021829471485"/>
    <m/>
    <m/>
    <n v="-2.604859948652935E-2"/>
    <n v="-0.38655829157776284"/>
    <n v="19.940000000000001"/>
    <n v="34.29"/>
    <n v="30"/>
    <n v="23.53"/>
    <n v="-0.90064999999999995"/>
    <n v="23.12"/>
    <n v="24.322499999999998"/>
    <n v="270"/>
    <n v="294"/>
    <n v="291"/>
    <n v="300"/>
    <n v="228"/>
  </r>
  <r>
    <n v="211850001317"/>
    <s v="COLEGIO RURAL JOSÉ CELESTINO MUTIS (IED)"/>
    <s v="OFICIAL"/>
    <s v="RURAL"/>
    <n v="19"/>
    <s v="CIUDAD BOLIVAR"/>
    <s v="UPR 3"/>
    <s v="RIO TUNJUELO"/>
    <n v="19"/>
    <n v="1"/>
    <n v="1"/>
    <n v="1482"/>
    <n v="2"/>
    <x v="1"/>
    <x v="1"/>
    <n v="35.483296146044523"/>
    <n v="0.25237831858407"/>
    <n v="1382"/>
    <n v="186"/>
    <n v="0.1345875542691751"/>
    <n v="0.83687028384847495"/>
    <x v="9"/>
    <n v="0.86550100874243441"/>
    <n v="0.87234042553191493"/>
    <n v="0.85503527902501608"/>
    <n v="0.85367372353673721"/>
    <n v="0.8267614738202973"/>
    <n v="0.82001439884809213"/>
    <n v="0.87769784172661869"/>
    <n v="0.84721983342708029"/>
    <n v="0.19891561440538769"/>
    <n v="88.961424332344222"/>
    <n v="0.19574429592647599"/>
    <n v="79.556074766355138"/>
    <n v="-1.503883668185511"/>
    <n v="82.605729877216916"/>
    <n v="-1.0784446879532799"/>
    <n v="84.464831804281346"/>
    <n v="-0.61571097174703082"/>
    <n v="80.024891101431237"/>
    <n v="-1.5359650977863126"/>
    <n v="78.984651711924442"/>
    <n v="-1.7673051266737083"/>
    <n v="-1.3986982431501112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2.97"/>
    <n v="2.9925000000000002"/>
    <n v="3.2066666666666666"/>
    <n v="2.9733333333333332"/>
    <n v="3.0468333333333333"/>
    <n v="-0.46903397265357566"/>
    <n v="-0.27664692372282396"/>
    <m/>
    <m/>
    <m/>
    <m/>
    <m/>
    <m/>
    <m/>
    <m/>
    <m/>
    <m/>
    <m/>
    <n v="0.59966033812957342"/>
    <n v="-0.51139188718023731"/>
    <n v="-0.62373083127641837"/>
    <n v="-0.62373083127641837"/>
    <n v="0.49030574335527288"/>
    <n v="-0.84304987611215654"/>
    <n v="0.55777896486229839"/>
    <n v="5.1971824910979764E-2"/>
    <m/>
    <m/>
    <n v="-0.30603685549827475"/>
    <n v="-0.40451725130133909"/>
    <m/>
    <m/>
    <m/>
    <m/>
    <m/>
    <m/>
    <m/>
    <n v="367"/>
    <m/>
    <m/>
    <m/>
    <m/>
  </r>
  <r>
    <n v="111001047678"/>
    <s v="COLEGIO PARAISO MIRADOR (IED)"/>
    <s v="OFICIAL"/>
    <s v="URBANA"/>
    <n v="19"/>
    <s v="CIUDAD BOLIVAR"/>
    <n v="67"/>
    <s v="LUCERO"/>
    <n v="19"/>
    <n v="3"/>
    <n v="3"/>
    <n v="2369"/>
    <n v="4"/>
    <x v="16"/>
    <x v="4"/>
    <n v="33.774324491054919"/>
    <n v="0.28662650602409701"/>
    <n v="1967"/>
    <n v="405"/>
    <n v="0.20589730554143365"/>
    <n v="1.678809844447982"/>
    <x v="6"/>
    <n v="0.9043392504930966"/>
    <n v="0.84184675834970535"/>
    <n v="0.85907127429805619"/>
    <n v="0.85484734868773438"/>
    <n v="0.89036721660457685"/>
    <n v="0.83916083916083917"/>
    <n v="0.87480106100795751"/>
    <n v="0.86443820114647818"/>
    <n v="0.54610741270228036"/>
    <n v="89.662189662189661"/>
    <n v="0.32150370445577886"/>
    <n v="86.998175182481745"/>
    <n v="-0.21860041952100848"/>
    <n v="88.37099811676083"/>
    <n v="-4.3505913374473522E-2"/>
    <n v="88.900152052711618"/>
    <n v="0.11131325786780413"/>
    <n v="86.855409504550053"/>
    <n v="-0.31980235591633155"/>
    <n v="87.752016129032256"/>
    <n v="-0.18041240800596536"/>
    <n v="-0.15019360974117213"/>
    <n v="3.5"/>
    <n v="-1.3577995583445217"/>
    <n v="3.5"/>
    <n v="-1.3981309248788139"/>
    <n v="3.5"/>
    <n v="-1.5943055490840825"/>
    <n v="3.5"/>
    <n v="-1.6918801936552423"/>
    <n v="4"/>
    <n v="-0.2179191660846721"/>
    <n v="3.5"/>
    <n v="-1.2859775670804383"/>
    <n v="-1.1576080252268417"/>
    <n v="3.061666666666667"/>
    <n v="3.1533333333333338"/>
    <n v="3.0033333333333334"/>
    <n v="3.0900000000000003"/>
    <n v="3.0738333333333339"/>
    <n v="-0.41556769389313897"/>
    <n v="-0.78658785955999033"/>
    <n v="0.44800000000000001"/>
    <n v="-0.55831924350282303"/>
    <n v="-0.80296204656715187"/>
    <n v="-0.52873033732532349"/>
    <m/>
    <m/>
    <m/>
    <m/>
    <n v="0.60589205331690021"/>
    <n v="-0.50105343861992546"/>
    <n v="0.42003251822807081"/>
    <n v="0.61612605088222627"/>
    <n v="-0.48430370832652003"/>
    <n v="-0.10899882286701751"/>
    <n v="-3.4235723430152215E-2"/>
    <n v="0.5156986650282106"/>
    <n v="7.2966928353751209E-2"/>
    <n v="0.54122429198186772"/>
    <n v="-0.48963387887249255"/>
    <n v="0.43351598340332098"/>
    <n v="-0.702977588138195"/>
    <n v="-0.48378557206009498"/>
    <n v="-0.40855736634613748"/>
    <n v="18.21"/>
    <n v="63.64"/>
    <n v="41.67"/>
    <n v="16.440000000000001"/>
    <n v="-0.81796999999999997"/>
    <n v="26.3"/>
    <n v="31.59"/>
    <n v="247"/>
    <n v="272"/>
    <n v="284"/>
    <n v="315"/>
    <n v="325"/>
  </r>
  <r>
    <n v="111001020095"/>
    <s v="COLEGIO MISAEL PASTRANA BORRERO (IED)"/>
    <s v="OFICIAL"/>
    <s v="URBANA"/>
    <n v="18"/>
    <s v="RAFAEL URIBE"/>
    <n v="53"/>
    <s v="MARCO FIDEL SUAREZ"/>
    <n v="18"/>
    <n v="1"/>
    <n v="1"/>
    <n v="1283"/>
    <n v="2"/>
    <x v="1"/>
    <x v="1"/>
    <n v="36.664161490683085"/>
    <n v="0.217561983471074"/>
    <n v="1239"/>
    <n v="108"/>
    <n v="8.7167070217917669E-2"/>
    <n v="0.15356144071859756"/>
    <x v="5"/>
    <n v="0.86519607843137258"/>
    <n v="0.86161449752883035"/>
    <n v="0.84380453752181506"/>
    <n v="0.81688888888888889"/>
    <n v="0.81457564575645758"/>
    <n v="0.81977818853974127"/>
    <n v="0.79826839826839824"/>
    <n v="0.81425398285226103"/>
    <n v="-0.46580900583628027"/>
    <n v="94.862248696947134"/>
    <n v="1.2547067621367209"/>
    <n v="79.407407407407405"/>
    <n v="-1.5295591704489118"/>
    <n v="87.256371814092958"/>
    <n v="-0.24359547241425406"/>
    <n v="87.616099071207429"/>
    <n v="-9.9164808511530714E-2"/>
    <n v="90.544629349470497"/>
    <n v="0.33705726397883912"/>
    <n v="81.810897435897431"/>
    <n v="-1.2557547282681087"/>
    <n v="-0.44537722105732336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2749999999999999"/>
    <n v="3.11"/>
    <n v="3.2050000000000001"/>
    <n v="3.2016666666666667"/>
    <n v="3.1916666666666669"/>
    <n v="-0.18223029214235001"/>
    <n v="-0.41299527623491727"/>
    <n v="0.371"/>
    <n v="-1.6579485392312543"/>
    <n v="-0.99155321637470195"/>
    <n v="-1.8804179138943489"/>
    <n v="0.41327826450824889"/>
    <n v="-0.92625507871703527"/>
    <n v="-0.88363414895563619"/>
    <n v="-1.1069306776991239"/>
    <n v="0.57741724161440466"/>
    <n v="-0.54919015141907002"/>
    <n v="-0.33423066480498448"/>
    <n v="0.6164468323756217"/>
    <n v="-0.48378320117437512"/>
    <n v="-9.9108099195195587E-2"/>
    <n v="-0.5493403660488333"/>
    <n v="0.53436737675598911"/>
    <n v="0.7464165565861719"/>
    <n v="0.51565304722712113"/>
    <n v="-1.3262273961255897"/>
    <n v="0.49863851313665702"/>
    <n v="7.0485046936101914E-2"/>
    <n v="-0.21334238405239159"/>
    <n v="-0.41573126024181223"/>
    <n v="15.61"/>
    <n v="11.43"/>
    <n v="20"/>
    <n v="14.52"/>
    <n v="-1.24454"/>
    <n v="13.58"/>
    <n v="14.057499999999999"/>
    <n v="307"/>
    <n v="328"/>
    <n v="322"/>
    <n v="312"/>
    <n v="321"/>
  </r>
  <r>
    <n v="111001012971"/>
    <s v="COLEGIO RAFAEL DELGADO SALGUERO (IED)"/>
    <s v="OFICIAL"/>
    <s v="URBANA"/>
    <n v="18"/>
    <s v="RAFAEL URIBE"/>
    <n v="39"/>
    <s v="QUIROGA"/>
    <n v="18"/>
    <n v="3"/>
    <n v="3"/>
    <n v="931"/>
    <n v="1"/>
    <x v="11"/>
    <x v="3"/>
    <n v="35.749672667757707"/>
    <n v="0.21154750244858"/>
    <n v="856"/>
    <n v="69"/>
    <n v="8.0607476635514014E-2"/>
    <n v="0.16133876032781649"/>
    <x v="5"/>
    <n v="0.8492366412213741"/>
    <n v="0.83301886792452828"/>
    <n v="0.80613254203758655"/>
    <n v="0.81006864988558347"/>
    <n v="0.81034482758620685"/>
    <n v="0.79729729729729726"/>
    <n v="0.78168130489335008"/>
    <n v="0.7980212329961669"/>
    <n v="-0.79312676938315085"/>
    <n v="93.141405588484332"/>
    <n v="0.94588410457211092"/>
    <n v="84.796747967479675"/>
    <n v="-0.59879651529862465"/>
    <n v="87.61755485893417"/>
    <n v="-0.1787585346872807"/>
    <n v="77.69911504424779"/>
    <n v="-1.7247267225254386"/>
    <n v="87.958115183246079"/>
    <n v="-0.12346739529808265"/>
    <n v="75.434530706836611"/>
    <n v="-2.4098769310771262"/>
    <n v="-1.3638121889940911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1983333333333337"/>
    <n v="3.4116666666666671"/>
    <n v="3.3883333333333336"/>
    <n v="3.3833333333333333"/>
    <n v="3.3720000000000003"/>
    <n v="0.17487164377611467"/>
    <n v="4.5305884492021178E-2"/>
    <n v="0.41399999999999998"/>
    <n v="-1.0438698416166761"/>
    <n v="-0.88188930515682273"/>
    <n v="-1.0944248764555324"/>
    <n v="0.46715056625377649"/>
    <n v="-0.26675316342532673"/>
    <n v="-0.76110366159839382"/>
    <n v="-0.22871915973280413"/>
    <m/>
    <m/>
    <m/>
    <n v="0.55838145686853213"/>
    <n v="-0.58271293569901961"/>
    <n v="-1.9789798033164598"/>
    <n v="-1.2769906248691778"/>
    <n v="0.45688890255237463"/>
    <n v="-2.0485191845233888"/>
    <n v="0.53688271604938287"/>
    <n v="-0.63167367062352542"/>
    <n v="0.57534311086933099"/>
    <n v="0.98150832148586242"/>
    <n v="-0.10845177734880418"/>
    <n v="-0.42014472782839235"/>
    <n v="14.16"/>
    <n v="8.57"/>
    <n v="16"/>
    <n v="15.85"/>
    <n v="-1.2926800000000001"/>
    <n v="12.14"/>
    <n v="12.2575"/>
    <n v="315"/>
    <n v="283"/>
    <n v="278"/>
    <n v="238"/>
    <n v="271"/>
  </r>
  <r>
    <n v="111001026964"/>
    <s v="COLEGIO JOHN F. KENNEDY (IED)"/>
    <s v="OFICIAL"/>
    <s v="URBANA"/>
    <n v="8"/>
    <s v="KENNEDY"/>
    <n v="47"/>
    <s v="KENNEDY CENTRAL"/>
    <n v="8"/>
    <n v="1"/>
    <n v="1"/>
    <n v="2626"/>
    <n v="5"/>
    <x v="15"/>
    <x v="0"/>
    <n v="39.838482758620671"/>
    <n v="0.204184116949822"/>
    <n v="2526"/>
    <n v="300"/>
    <n v="0.11876484560570071"/>
    <n v="-0.17113979831971141"/>
    <x v="3"/>
    <n v="0.83001808318264014"/>
    <n v="0.80800000000000005"/>
    <n v="0.76829268292682928"/>
    <n v="0.78937198067632852"/>
    <n v="0.80249192431933547"/>
    <n v="0.73825503355704702"/>
    <n v="0.76906126046716616"/>
    <n v="0.77101558678741089"/>
    <n v="-1.3376696101557219"/>
    <n v="81.983122362869196"/>
    <n v="-1.0565823972528368"/>
    <n v="76.56574035669847"/>
    <n v="-2.0203274823953117"/>
    <n v="80.800323362974936"/>
    <n v="-1.4025380566972125"/>
    <n v="79.907133811734909"/>
    <n v="-1.3627949896419891"/>
    <n v="80.291666666666657"/>
    <n v="-1.4884661403524988"/>
    <n v="84.605597964376585"/>
    <n v="-0.74991400938038533"/>
    <n v="-1.1593182494560228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116666666666664"/>
    <n v="3.2899999999999996"/>
    <n v="3.3574999999999999"/>
    <n v="3.1750000000000003"/>
    <n v="3.2564166666666665"/>
    <n v="-5.401023474463959E-2"/>
    <n v="-6.913505476835595E-2"/>
    <n v="0.45800000000000002"/>
    <n v="-0.41551024405757209"/>
    <n v="-0.78088609486795202"/>
    <n v="-0.37050559285188583"/>
    <n v="0.3883353253934243"/>
    <n v="-1.2316052417179495"/>
    <n v="-0.94588607189512841"/>
    <n v="-1.5531082529308318"/>
    <n v="0.56925213693627141"/>
    <n v="-0.56343182009492321"/>
    <n v="-0.5573860429458467"/>
    <n v="0.60757923144867743"/>
    <n v="-0.4982726901339205"/>
    <n v="-0.3744386702626985"/>
    <n v="-0.66466349086018828"/>
    <n v="0.52381001877669675"/>
    <n v="0.36557352306866531"/>
    <n v="0.55011115298592028"/>
    <n v="-0.19888970994267624"/>
    <n v="0.50264486201272796"/>
    <n v="0.11806859707461138"/>
    <n v="7.2482090168235896E-2"/>
    <n v="-0.42071368492214006"/>
    <n v="14.74"/>
    <n v="5.71"/>
    <n v="6.98"/>
    <n v="20.63"/>
    <n v="-1.3693500000000001"/>
    <n v="10.98"/>
    <n v="11.5425"/>
    <n v="318"/>
    <n v="293"/>
    <n v="301"/>
    <n v="317"/>
    <n v="255"/>
  </r>
  <r>
    <n v="111001014958"/>
    <s v="COLEGIO CLEMENCIA HOLGUIN DE URDANETA (IED)"/>
    <s v="OFICIAL"/>
    <s v="URBANA"/>
    <n v="18"/>
    <s v="RAFAEL URIBE"/>
    <n v="39"/>
    <s v="QUIROGA"/>
    <n v="18"/>
    <n v="1"/>
    <n v="1"/>
    <n v="869"/>
    <n v="1"/>
    <x v="13"/>
    <x v="1"/>
    <n v="38.654481481481405"/>
    <n v="0.20892255892255801"/>
    <n v="795"/>
    <n v="85"/>
    <n v="0.1069182389937107"/>
    <n v="-5.2783029875944742E-2"/>
    <x v="3"/>
    <n v="0.82488479262672809"/>
    <n v="0.75786593707250338"/>
    <n v="0.79658385093167705"/>
    <n v="0.79173290937996821"/>
    <n v="0.75303643724696356"/>
    <n v="0.78994845360824739"/>
    <n v="0.81659973226238292"/>
    <n v="0.79149264203033232"/>
    <n v="-0.92476951709955402"/>
    <n v="78.912319644839073"/>
    <n v="-1.6076689266261157"/>
    <n v="82.224909310761788"/>
    <n v="-1.0429642850030481"/>
    <n v="88.242142025611187"/>
    <n v="-6.663721612231871E-2"/>
    <n v="81.605839416058387"/>
    <n v="-1.0843483242038474"/>
    <n v="85.652173913043484"/>
    <n v="-0.534036504734966"/>
    <n v="85.733333333333334"/>
    <n v="-0.5457939385767242"/>
    <n v="-0.60206191330418091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116666666666671"/>
    <n v="3.3583333333333329"/>
    <n v="3.4283333333333332"/>
    <n v="3.2616666666666667"/>
    <n v="3.3460000000000001"/>
    <n v="0.12338559756236146"/>
    <n v="1.9562861385144577E-2"/>
    <n v="0.47599999999999998"/>
    <n v="-0.15845404505612121"/>
    <n v="-0.74233742475071707"/>
    <n v="-9.4216100910688341E-2"/>
    <n v="0.58770466321577286"/>
    <n v="1.2090638198224588"/>
    <n v="-0.53153073070763235"/>
    <n v="1.4166965769543476"/>
    <n v="0.5621255497323745"/>
    <n v="-0.57603005593777534"/>
    <n v="-0.75479016372743124"/>
    <n v="0.57686291158702396"/>
    <n v="-0.55015062893998756"/>
    <n v="-1.3602279246083238"/>
    <n v="-0.49661051366175818"/>
    <n v="0.50997968632072566"/>
    <n v="-0.1333378312132428"/>
    <n v="0.47872307733418845"/>
    <n v="-2.5344350411227956"/>
    <n v="0.37389814878220801"/>
    <n v="-1.4110607607712293"/>
    <n v="-1.492528458965102"/>
    <n v="-0.42971486968625211"/>
    <n v="16.18"/>
    <n v="14.29"/>
    <n v="24"/>
    <n v="16.13"/>
    <n v="-1.14303"/>
    <n v="16.18"/>
    <n v="15.7075"/>
    <n v="300"/>
    <n v="288"/>
    <n v="257"/>
    <n v="281"/>
    <n v="247"/>
  </r>
  <r>
    <n v="111102000621"/>
    <s v="COLEGIO FRANCISCO DE PAULA SANTANDER (IED)"/>
    <s v="OFICIAL"/>
    <s v="URBANA"/>
    <n v="7"/>
    <s v="BOSA"/>
    <n v="85"/>
    <s v="BOSA CENTRAL"/>
    <n v="7"/>
    <n v="1"/>
    <n v="1"/>
    <n v="1419"/>
    <n v="2"/>
    <x v="1"/>
    <x v="1"/>
    <n v="39.421372549019509"/>
    <n v="0.20359598853868099"/>
    <n v="1380"/>
    <n v="131"/>
    <n v="9.492753623188406E-2"/>
    <n v="-0.24086220020623356"/>
    <x v="3"/>
    <n v="0.9180967238689548"/>
    <n v="0.86848072562358281"/>
    <n v="0.85003825554705437"/>
    <n v="0.80607476635514019"/>
    <n v="0.83319838056680162"/>
    <n v="0.8118323746918652"/>
    <n v="0.77601270849880855"/>
    <n v="0.80831662284394556"/>
    <n v="-0.58553015083777549"/>
    <n v="83.274771609276172"/>
    <n v="-0.82478290841213131"/>
    <n v="80.428316478286732"/>
    <n v="-1.3532437146177232"/>
    <n v="85.15850144092218"/>
    <n v="-0.62018981339262069"/>
    <n v="82.724719101123597"/>
    <n v="-0.90094496311529548"/>
    <n v="77.165354330708652"/>
    <n v="-2.0451009897227297"/>
    <n v="76.487252124645892"/>
    <n v="-2.2193343833706156"/>
    <n v="-1.743472024227386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733333333333334"/>
    <n v="3.1116666666666668"/>
    <n v="3.2916666666666665"/>
    <n v="3.36"/>
    <n v="3.2811666666666666"/>
    <n v="-4.9994792142402629E-3"/>
    <n v="-4.4629677003156287E-2"/>
    <m/>
    <m/>
    <m/>
    <m/>
    <m/>
    <m/>
    <m/>
    <m/>
    <n v="0.56244137900707736"/>
    <n v="-0.57546836543286173"/>
    <n v="-0.74598892983588239"/>
    <n v="0.59000741992490835"/>
    <n v="-0.52762016601753847"/>
    <n v="-0.93210204382862361"/>
    <n v="-0.85765679823152707"/>
    <n v="0.50674371229994808"/>
    <n v="-0.2500714083898482"/>
    <n v="0.54621616809116824"/>
    <n v="-0.32631874767629848"/>
    <n v="0.50111635296920998"/>
    <n v="9.9914440020587719E-2"/>
    <n v="-9.795268597056532E-2"/>
    <n v="-0.43289129590998499"/>
    <m/>
    <m/>
    <m/>
    <m/>
    <m/>
    <m/>
    <m/>
    <n v="372"/>
    <m/>
    <m/>
    <m/>
    <m/>
  </r>
  <r>
    <n v="111001046591"/>
    <s v="COLEGIO JOSE ANTONIO GALAN (IED)"/>
    <s v="OFICIAL"/>
    <s v="URBANA"/>
    <n v="7"/>
    <s v="BOSA"/>
    <n v="85"/>
    <s v="BOSA CENTRAL"/>
    <n v="7"/>
    <n v="1"/>
    <n v="1"/>
    <n v="1954"/>
    <n v="3"/>
    <x v="5"/>
    <x v="2"/>
    <n v="36.875386138613784"/>
    <n v="0.229513709260217"/>
    <n v="1879"/>
    <n v="298"/>
    <n v="0.15859499733901011"/>
    <n v="0.57290866699394538"/>
    <x v="7"/>
    <n v="0.82997275204359677"/>
    <n v="0.86883343006384217"/>
    <n v="0.85210466439135379"/>
    <n v="0.82224706539966463"/>
    <n v="0.81907514450867047"/>
    <n v="0.82618771726535345"/>
    <n v="0.81077914469830115"/>
    <n v="0.82214322787664784"/>
    <n v="-0.30672997977181338"/>
    <n v="93.597883597883609"/>
    <n v="1.0278036888091737"/>
    <n v="93.676695563488025"/>
    <n v="0.93480922179090642"/>
    <n v="93.799682034976144"/>
    <n v="0.93101170635346697"/>
    <n v="94.161756829137659"/>
    <n v="0.97377953873505707"/>
    <n v="94.016172506738542"/>
    <n v="0.95515990209417267"/>
    <n v="93.743016759776538"/>
    <n v="0.90395854159329381"/>
    <n v="0.93598846564792737"/>
    <n v="3.5"/>
    <n v="-1.3577995583445217"/>
    <n v="3.5"/>
    <n v="-1.3981309248788139"/>
    <n v="4"/>
    <n v="-0.10476865036838208"/>
    <n v="4"/>
    <n v="-0.23979404319523162"/>
    <n v="4"/>
    <n v="-0.2179191660846721"/>
    <n v="3.5"/>
    <n v="-1.2859775670804383"/>
    <n v="-0.64376026032748457"/>
    <n v="3.2550000000000003"/>
    <n v="3.0883333333333334"/>
    <n v="3.2900000000000005"/>
    <n v="3.2483333333333331"/>
    <n v="3.2294999999999998"/>
    <n v="-0.10731149412618494"/>
    <n v="-0.37553587722683474"/>
    <n v="0.45900000000000002"/>
    <n v="-0.401229344113047"/>
    <n v="-0.77870506892159186"/>
    <n v="-0.35487354773080138"/>
    <n v="0.47575978001255825"/>
    <n v="-0.16135961647995858"/>
    <n v="-0.74284221597553546"/>
    <n v="-9.7834085931112993E-2"/>
    <n v="0.53369681792285495"/>
    <n v="-0.62792735795558119"/>
    <n v="-1.5679787246935983"/>
    <n v="0.58246424781943673"/>
    <n v="-0.540487472559949"/>
    <n v="-1.1766077588551433"/>
    <n v="-0.99609089290943964"/>
    <n v="0.50978451842245442"/>
    <n v="-0.14037826070030221"/>
    <n v="0.51525794518740708"/>
    <n v="-1.3391536266727706"/>
    <n v="0.29717211702733798"/>
    <n v="-2.3223386079758899"/>
    <n v="-1.5909910441298365"/>
    <n v="-0.43249587000881262"/>
    <n v="26.3"/>
    <n v="78.790000000000006"/>
    <n v="13.79"/>
    <n v="32.35"/>
    <n v="-1.03409"/>
    <n v="19.36"/>
    <n v="37.6875"/>
    <n v="224"/>
    <n v="289"/>
    <n v="279"/>
    <n v="290"/>
    <n v="265"/>
  </r>
  <r>
    <n v="111001032280"/>
    <s v="COLEGIO TECNICO TOMAS RUEDA VARGAS  (IED)"/>
    <s v="OFICIAL"/>
    <s v="URBANA"/>
    <n v="4"/>
    <s v="SAN CRISTOBAL"/>
    <n v="32"/>
    <s v="SAN BLAS"/>
    <n v="4"/>
    <n v="3"/>
    <n v="3"/>
    <n v="1957"/>
    <n v="3"/>
    <x v="14"/>
    <x v="5"/>
    <n v="36.854857768052462"/>
    <n v="0.20016840019811699"/>
    <n v="1932"/>
    <n v="154"/>
    <n v="7.9710144927536225E-2"/>
    <n v="-7.1931130067179549E-2"/>
    <x v="3"/>
    <n v="0.84551886792452835"/>
    <n v="0.8601102161933023"/>
    <n v="0.85516605166051662"/>
    <n v="0.85423728813559319"/>
    <n v="0.86216364634816034"/>
    <n v="0.83981154299175498"/>
    <n v="0.82961692395654663"/>
    <n v="0.8449228905909254"/>
    <n v="0.15259997480086487"/>
    <n v="80.992289641300701"/>
    <n v="-1.2343973257445426"/>
    <n v="80.396772024209824"/>
    <n v="-1.3586915796217296"/>
    <n v="78.105184632599773"/>
    <n v="-1.88634964343355"/>
    <n v="83.053691275167779"/>
    <n v="-0.84702084309626535"/>
    <n v="85.611907386990083"/>
    <n v="-0.54120589450021761"/>
    <n v="87.519582245430811"/>
    <n v="-0.22248293455315252"/>
    <n v="-0.6093940751339344"/>
    <n v="4"/>
    <n v="0.23005906138063265"/>
    <n v="4"/>
    <n v="0.1365178344157767"/>
    <n v="4"/>
    <n v="-0.10476865036838208"/>
    <n v="4"/>
    <n v="-0.23979404319523162"/>
    <n v="3.5"/>
    <n v="-1.5698251038321778"/>
    <n v="3.5"/>
    <n v="-1.2859775670804383"/>
    <n v="-0.828271868834902"/>
    <n v="3.1433333333333331"/>
    <n v="3.1666666666666665"/>
    <n v="3.1449999999999996"/>
    <n v="3.105"/>
    <n v="3.1331666666666664"/>
    <n v="-0.29807389612329449"/>
    <n v="-0.56317288247909825"/>
    <n v="0.498"/>
    <n v="0.15572575372343084"/>
    <n v="-0.69715520195748415"/>
    <n v="0.22961798577379763"/>
    <n v="0.52037033515728337"/>
    <n v="0.38476047876202846"/>
    <n v="-0.65321453789385409"/>
    <n v="0.5445534611813212"/>
    <m/>
    <m/>
    <m/>
    <n v="0.58990739830614047"/>
    <n v="-0.52778970642412038"/>
    <n v="-0.93532366586743676"/>
    <n v="-0.25837219742456252"/>
    <n v="0.51696898176060035"/>
    <n v="0.11879196136298409"/>
    <n v="0.55322703934464068"/>
    <n v="-9.6949802315810435E-2"/>
    <n v="0.40241993637314899"/>
    <n v="-1.0723064605704822"/>
    <n v="-0.54147977870738739"/>
    <n v="-0.43866720079767652"/>
    <n v="31.5"/>
    <n v="31.43"/>
    <n v="60"/>
    <n v="34.380000000000003"/>
    <n v="-0.16195000000000001"/>
    <n v="44.22"/>
    <n v="34.662500000000001"/>
    <n v="236"/>
    <n v="205"/>
    <n v="241"/>
    <n v="277"/>
    <n v="261"/>
  </r>
  <r>
    <n v="111001010910"/>
    <s v="COLEGIO NACIONAL NICOLAS ESGUERRA (IED)"/>
    <s v="OFICIAL"/>
    <s v="URBANA"/>
    <n v="8"/>
    <s v="KENNEDY"/>
    <n v="113"/>
    <s v="BAVARIA"/>
    <n v="8"/>
    <n v="1"/>
    <n v="1"/>
    <n v="2459"/>
    <n v="4"/>
    <x v="2"/>
    <x v="0"/>
    <n v="43.652255694342372"/>
    <n v="0.13330557868442899"/>
    <n v="1554"/>
    <n v="54"/>
    <n v="3.4749034749034749E-2"/>
    <n v="-1.6546891968408632"/>
    <x v="0"/>
    <n v="0.89021043000914912"/>
    <n v="0.86571719226856558"/>
    <n v="0.81119648737650929"/>
    <n v="0.57629255989911732"/>
    <n v="0.85448392554991537"/>
    <n v="0.76641221374045798"/>
    <n v="0.82641196013289031"/>
    <n v="0.77798695930748307"/>
    <n v="-1.19709859893759"/>
    <n v="86.538461538461547"/>
    <n v="-0.23908082293949237"/>
    <n v="83.38815789473685"/>
    <n v="-0.84206617352687874"/>
    <n v="82.045748813120412"/>
    <n v="-1.1789683916533562"/>
    <n v="79.856459330143537"/>
    <n v="-1.3711013968181422"/>
    <n v="80.722891566265062"/>
    <n v="-1.411687245207623"/>
    <n v="77.086183310533514"/>
    <n v="-2.1109278551768624"/>
    <n v="-1.6599944341619959"/>
    <n v="4.5"/>
    <n v="1.8179176811057871"/>
    <n v="4.5"/>
    <n v="1.6711665937103672"/>
    <n v="4.5"/>
    <n v="1.3847682483473183"/>
    <n v="4.5"/>
    <n v="1.2122921072647792"/>
    <s v=""/>
    <m/>
    <m/>
    <m/>
    <n v="1.3558098468786586"/>
    <n v="3.5549999999999997"/>
    <n v="3.5249999999999999"/>
    <n v="3.62"/>
    <n v="1.1983333333333333"/>
    <n v="2.6258333333333335"/>
    <n v="-1.302711874807033"/>
    <n v="2.6548986035812794E-2"/>
    <n v="0.45600000000000002"/>
    <n v="-0.44407204394662225"/>
    <n v="-0.78526246946775091"/>
    <n v="-0.40187233808707862"/>
    <n v="0.41014474618984043"/>
    <n v="-0.96461544695141466"/>
    <n v="-0.89124514210014438"/>
    <n v="-1.1614808715882754"/>
    <m/>
    <m/>
    <m/>
    <n v="0.59738425782986937"/>
    <n v="-0.51519472468580951"/>
    <n v="-0.6959926912363823"/>
    <n v="-0.77681507471208944"/>
    <m/>
    <m/>
    <n v="0.53625521227009321"/>
    <n v="-0.65220319896054957"/>
    <n v="0.52429759001860599"/>
    <n v="0.37523882876787451"/>
    <n v="-3.5737982323495177E-2"/>
    <n v="-0.44543126824898993"/>
    <n v="10.4"/>
    <n v="2.86"/>
    <n v="2.33"/>
    <n v="15.87"/>
    <n v="-1.5396000000000001"/>
    <n v="6.07"/>
    <n v="7.4325000000000001"/>
    <n v="328"/>
    <n v="311"/>
    <n v="229"/>
    <n v="138"/>
    <n v="98"/>
  </r>
  <r>
    <n v="111001030821"/>
    <s v="COLEGIO SANTA BARBARA (IED)"/>
    <s v="OFICIAL"/>
    <s v="URBANA"/>
    <n v="19"/>
    <s v="CIUDAD BOLIVAR"/>
    <n v="67"/>
    <s v="LUCERO"/>
    <n v="19"/>
    <n v="3"/>
    <n v="3"/>
    <n v="1592"/>
    <n v="3"/>
    <x v="14"/>
    <x v="5"/>
    <n v="34.534971209212976"/>
    <n v="0.26670557717250198"/>
    <n v="1451"/>
    <n v="224"/>
    <n v="0.1543762922122674"/>
    <n v="1.168258649725239"/>
    <x v="9"/>
    <n v="0.85035629453681705"/>
    <n v="0.82900057770075097"/>
    <n v="0.79229379891631546"/>
    <n v="0.78342618384401119"/>
    <n v="0.81190301249081553"/>
    <n v="0.79330855018587365"/>
    <n v="0.81047197640117996"/>
    <n v="0.80059264043321865"/>
    <n v="-0.74127681549825253"/>
    <n v="90.98228663446055"/>
    <n v="0.55840842471459473"/>
    <n v="89.10081743869209"/>
    <n v="0.14453508238449495"/>
    <n v="91.469194312796205"/>
    <n v="0.51265960075314476"/>
    <n v="89.294117647058826"/>
    <n v="0.17589090202470542"/>
    <n v="82.765034097954128"/>
    <n v="-1.0480870740267245"/>
    <n v="86.497326203208559"/>
    <n v="-0.40751125011525779"/>
    <n v="-0.39098648177386491"/>
    <n v="3.5"/>
    <n v="-1.3577995583445217"/>
    <n v="3.5"/>
    <n v="-1.3981309248788139"/>
    <n v="4"/>
    <n v="-0.10476865036838208"/>
    <n v="4"/>
    <n v="-0.23979404319523162"/>
    <n v="3.5"/>
    <n v="-1.5698251038321778"/>
    <n v="3.5"/>
    <n v="-1.2859775670804383"/>
    <n v="-0.98173674476436101"/>
    <n v="3.07"/>
    <n v="2.9916666666666667"/>
    <n v="3.2949999999999999"/>
    <n v="3.15"/>
    <n v="3.153833333333333"/>
    <n v="-0.25714909015851684"/>
    <n v="-0.61944291746143887"/>
    <n v="0.44700000000000001"/>
    <n v="-0.57260014344734811"/>
    <n v="-0.80519668436856817"/>
    <n v="-0.54474663415082325"/>
    <n v="0.45738636621648465"/>
    <n v="-0.38628599230468563"/>
    <n v="-0.7822268049726242"/>
    <n v="-0.38011485077268481"/>
    <n v="0.59167280081848017"/>
    <n v="-0.52480149821394373"/>
    <n v="4.7919717443692639E-2"/>
    <n v="0.63459970257324427"/>
    <n v="-0.45476086851697728"/>
    <n v="0.45237687357247763"/>
    <n v="6.4829031092479547E-2"/>
    <n v="0.50188878540519788"/>
    <n v="-0.42520661643423124"/>
    <n v="0.53702685484112023"/>
    <n v="-0.6269579995676694"/>
    <n v="0.53497786650089396"/>
    <n v="0.50208885786132085"/>
    <n v="-2.2084294226486667E-2"/>
    <n v="-0.44591127878148501"/>
    <n v="10.98"/>
    <n v="23.53"/>
    <n v="27.78"/>
    <n v="12.5"/>
    <n v="-1.1403700000000001"/>
    <n v="16.47"/>
    <n v="15.49"/>
    <n v="302"/>
    <n v="281"/>
    <n v="275"/>
    <n v="280"/>
    <n v="322"/>
  </r>
  <r>
    <n v="211850000787"/>
    <s v="COLEGIO TENERIFE - GRANADA SUR (IED)"/>
    <s v="OFICIAL"/>
    <s v="URBANA"/>
    <n v="5"/>
    <s v="USME"/>
    <n v="58"/>
    <s v="COMUNEROS"/>
    <n v="5"/>
    <n v="2"/>
    <n v="2"/>
    <n v="1345"/>
    <n v="2"/>
    <x v="0"/>
    <x v="0"/>
    <n v="37.977607497243511"/>
    <n v="0.22032485875706101"/>
    <n v="1200"/>
    <n v="138"/>
    <n v="0.115"/>
    <n v="0.16794501690501312"/>
    <x v="8"/>
    <n v="0.83870967741935487"/>
    <n v="0.80650684931506844"/>
    <n v="0.75945017182130581"/>
    <n v="0.78746824724809483"/>
    <n v="0.77118644067796616"/>
    <n v="0.78059440559440563"/>
    <n v="0.77728873239436624"/>
    <n v="0.77663776352184932"/>
    <n v="-1.2243038322502138"/>
    <n v="92.837465564738295"/>
    <n v="0.8913390008308707"/>
    <n v="92.980216975111674"/>
    <n v="0.81452432738746139"/>
    <n v="80.815508021390372"/>
    <n v="-1.3998122179122836"/>
    <n v="82.48811410459588"/>
    <n v="-0.93972853581998661"/>
    <n v="82.017900732302678"/>
    <n v="-1.1811129600412225"/>
    <n v="80.50986842105263"/>
    <n v="-1.4912409442173427"/>
    <n v="-1.2787571946545295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2749999999999999"/>
    <n v="3.2000000000000006"/>
    <n v="3.4349999999999992"/>
    <n v="3.1983333333333328"/>
    <n v="3.277333333333333"/>
    <n v="-1.2590370643191469E-2"/>
    <n v="-0.12515756068236142"/>
    <n v="0.41"/>
    <n v="-1.1009934413947766"/>
    <n v="-0.89159811928378363"/>
    <n v="-1.1640107613727462"/>
    <n v="0.42284288512157708"/>
    <n v="-0.80916549076282884"/>
    <n v="-0.86075459890568795"/>
    <n v="-0.94294631092541425"/>
    <n v="0.56505819845340122"/>
    <n v="-0.57082654702824687"/>
    <n v="-0.67325540647430282"/>
    <n v="0.62157119637521996"/>
    <n v="-0.47550481888003476"/>
    <n v="5.8198464961733115E-2"/>
    <n v="-0.48368757427995512"/>
    <n v="0.52458408925990208"/>
    <n v="0.3934971145163087"/>
    <n v="0.52025486925849229"/>
    <n v="-1.1756733454361732"/>
    <n v="0.51608537889918504"/>
    <n v="0.2777021010298199"/>
    <n v="-0.13515153021268025"/>
    <n v="-0.45281629676585311"/>
    <n v="9.25"/>
    <n v="11.43"/>
    <n v="13.89"/>
    <n v="12.7"/>
    <n v="-1.3879300000000001"/>
    <n v="10.69"/>
    <n v="10.154999999999999"/>
    <n v="321"/>
    <n v="321"/>
    <n v="318"/>
    <n v="310"/>
    <n v="246"/>
  </r>
  <r>
    <n v="211850001473"/>
    <s v="COLEGIO GIMN DEL CAMPO JUAN DE LA CRUZ VARELA (IED)"/>
    <s v="OFICIAL"/>
    <s v="RURAL"/>
    <n v="20"/>
    <s v="SUMAPAZ"/>
    <s v="UPR 5"/>
    <s v="RIO SUMAPAZ"/>
    <n v="5"/>
    <n v="14"/>
    <n v="3"/>
    <n v="449"/>
    <n v="1"/>
    <x v="11"/>
    <x v="3"/>
    <n v="27.311968085106376"/>
    <n v="0.27588888888888902"/>
    <n v="394"/>
    <n v="46"/>
    <n v="0.116751269035533"/>
    <n v="1.8529211591493873"/>
    <x v="6"/>
    <n v="0.91625615763546797"/>
    <n v="0.93164556962025313"/>
    <n v="0.8875305623471883"/>
    <n v="0.87917737789203088"/>
    <n v="0.9342465753424658"/>
    <n v="0.95041322314049592"/>
    <n v="0.90710382513661203"/>
    <n v="0.91721343131312416"/>
    <n v="1.6102690896798111"/>
    <n v="90.503875968992247"/>
    <n v="0.47255280406527711"/>
    <n v="96.894409937888199"/>
    <n v="1.4905225490985778"/>
    <n v="97.858672376873656"/>
    <n v="1.6596519561960215"/>
    <n v="98.627002288329521"/>
    <n v="1.7057090180458314"/>
    <n v="98.86363636363636"/>
    <n v="1.8182429929220498"/>
    <n v="95.529411764705884"/>
    <n v="1.2272959884154209"/>
    <n v="1.5434982924715519"/>
    <n v="3.5"/>
    <n v="-1.3577995583445217"/>
    <n v="3"/>
    <n v="-2.9327796841734046"/>
    <n v="3"/>
    <n v="-3.0838424477997828"/>
    <n v="3"/>
    <n v="-3.143966344115253"/>
    <n v="3"/>
    <n v="-2.9217310415796836"/>
    <n v="3"/>
    <n v="-2.6394292657669491"/>
    <n v="-2.9069091445353643"/>
    <n v="2.9066666666666663"/>
    <n v="2.9099999999999997"/>
    <n v="3.1766666666666672"/>
    <n v="3.0966666666666662"/>
    <n v="3.0643333333333334"/>
    <n v="-0.43437990308662655"/>
    <n v="-1.6706445238109955"/>
    <m/>
    <m/>
    <m/>
    <m/>
    <m/>
    <m/>
    <m/>
    <m/>
    <m/>
    <m/>
    <m/>
    <n v="0.62686842558535094"/>
    <n v="-0.46701860792156891"/>
    <n v="0.21945420806745924"/>
    <n v="0.21945420806745924"/>
    <n v="0.50160805062998914"/>
    <n v="-0.43533376032894988"/>
    <n v="0.53996178718400933"/>
    <n v="-0.53093821659712381"/>
    <n v="0.48013207401818597"/>
    <n v="-0.14931659813247644"/>
    <n v="-0.32100651611116537"/>
    <n v="-0.4537953776420407"/>
    <m/>
    <m/>
    <m/>
    <m/>
    <m/>
    <m/>
    <m/>
    <n v="352"/>
    <m/>
    <m/>
    <m/>
    <m/>
  </r>
  <r>
    <n v="111001018325"/>
    <s v="COLEGIO JOSE JOAQUIN CASTRO MARTINEZ (IED)"/>
    <s v="OFICIAL"/>
    <s v="URBANA"/>
    <n v="4"/>
    <s v="SAN CRISTOBAL"/>
    <n v="34"/>
    <s v="20 DE JULIO"/>
    <n v="4"/>
    <n v="2"/>
    <n v="2"/>
    <n v="1407"/>
    <n v="2"/>
    <x v="0"/>
    <x v="0"/>
    <n v="33.257083333333263"/>
    <n v="0.25944720056697301"/>
    <n v="1268"/>
    <n v="191"/>
    <n v="0.15063091482649843"/>
    <n v="1.2150063897540695"/>
    <x v="6"/>
    <n v="0.75905797101449279"/>
    <n v="0.79255685733976566"/>
    <n v="0.80974124809741244"/>
    <n v="0.78661417322834648"/>
    <n v="0.80618212197159567"/>
    <n v="0.76023391812865493"/>
    <n v="0.77156943303204606"/>
    <n v="0.78173198463008986"/>
    <n v="-1.1215837709577912"/>
    <n v="88.694638694638698"/>
    <n v="0.14786692161436552"/>
    <n v="83.061699650756694"/>
    <n v="-0.89844693821891275"/>
    <n v="90.163934426229503"/>
    <n v="0.27834889544291264"/>
    <n v="85.080058224163025"/>
    <n v="-0.51486492481017843"/>
    <n v="84.505988023952099"/>
    <n v="-0.73811304641203446"/>
    <n v="90.745290745290745"/>
    <n v="0.3613702153152305"/>
    <n v="-0.15202392321526254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25"/>
    <n v="3.0950000000000002"/>
    <n v="3.19"/>
    <n v="3.1050000000000004"/>
    <n v="3.1430000000000007"/>
    <n v="-0.27860160941424517"/>
    <n v="-0.88709305953898177"/>
    <n v="0.51700000000000002"/>
    <n v="0.42706285266940758"/>
    <n v="-0.65971240447370794"/>
    <n v="0.49798136801728649"/>
    <n v="0.52299381105623777"/>
    <n v="0.41687693423212907"/>
    <n v="-0.64818564853170957"/>
    <n v="0.5805969688475997"/>
    <n v="0.65890423464402537"/>
    <n v="-0.41717707424430589"/>
    <n v="1.7343070063754933"/>
    <n v="0.62988571010865269"/>
    <n v="-0.46221688857974946"/>
    <n v="0.31069691042778474"/>
    <n v="0.81048839665501049"/>
    <n v="0.50942236718121681"/>
    <n v="-0.15344239829756776"/>
    <n v="0.56552132489632478"/>
    <n v="0.30527229091600827"/>
    <n v="0.54374197622994502"/>
    <n v="0.60618050529684908"/>
    <n v="0.36398346026371348"/>
    <n v="-0.45593850942628211"/>
    <n v="14.45"/>
    <n v="38.24"/>
    <n v="23.33"/>
    <n v="19.05"/>
    <n v="-1.10229"/>
    <n v="17.05"/>
    <n v="21.047499999999999"/>
    <n v="284"/>
    <n v="275"/>
    <n v="274"/>
    <n v="319"/>
    <n v="288"/>
  </r>
  <r>
    <n v="111001065234"/>
    <s v="COLEGIO USMINIA  (IED)"/>
    <s v="OFICIAL"/>
    <s v="URBANA"/>
    <n v="5"/>
    <s v="USME"/>
    <n v="58"/>
    <s v="COMUNEROS"/>
    <n v="5"/>
    <n v="3"/>
    <n v="3"/>
    <n v="1158"/>
    <n v="2"/>
    <x v="17"/>
    <x v="5"/>
    <n v="35.450142671854621"/>
    <n v="0.23602251407129399"/>
    <n v="980"/>
    <n v="193"/>
    <n v="0.19693877551020408"/>
    <n v="0.96183747460626945"/>
    <x v="9"/>
    <n v="0.885899814471243"/>
    <n v="0.88008130081300817"/>
    <n v="0.83656792645556688"/>
    <n v="0.73051643192488258"/>
    <n v="0.8391061452513966"/>
    <n v="0.78435754189944129"/>
    <n v="0.8033707865168539"/>
    <n v="0.79815610791448488"/>
    <n v="-0.79040714658271471"/>
    <n v="96.061975468043897"/>
    <n v="1.4700098353683502"/>
    <n v="96.433990895295906"/>
    <n v="1.4110061693507727"/>
    <n v="95.685670261941453"/>
    <n v="1.2695705146145628"/>
    <n v="93.874029335634162"/>
    <n v="0.92661612153256301"/>
    <n v="94.332372718539872"/>
    <n v="1.0114588378218898"/>
    <n v="87.265135699373701"/>
    <n v="-0.26853775240015426"/>
    <n v="0.5083028261544742"/>
    <m/>
    <m/>
    <m/>
    <m/>
    <m/>
    <m/>
    <m/>
    <m/>
    <n v="3.5"/>
    <n v="-1.5698251038321778"/>
    <n v="3.5"/>
    <n v="-1.2859775670804383"/>
    <n v="-1.3995165817811341"/>
    <n v="3.0533333333333332"/>
    <n v="3.3083333333333336"/>
    <n v="3.2650000000000001"/>
    <n v="3.0933333333333337"/>
    <n v="3.1838333333333337"/>
    <n v="-0.19774211375803152"/>
    <n v="-0.79862934776958283"/>
    <m/>
    <m/>
    <m/>
    <m/>
    <n v="0.54776875532644043"/>
    <n v="0.72017051308502156"/>
    <n v="-0.60190206042376737"/>
    <n v="0.91232485996988488"/>
    <n v="0.69174469244706638"/>
    <n v="-0.36853833299062794"/>
    <n v="2.4964365674404165"/>
    <n v="0.6526204597111197"/>
    <n v="-0.42675954424000317"/>
    <n v="0.98446055335931171"/>
    <n v="1.4236262189057578"/>
    <n v="0.47997968033057986"/>
    <n v="-1.2155492433146928"/>
    <n v="0.53656006847183302"/>
    <n v="-0.64222946774347267"/>
    <n v="0.29413631733234602"/>
    <n v="-2.3583949104761324"/>
    <n v="-1.6149761442240465"/>
    <n v="-0.45849645460310751"/>
    <n v="19.649999999999999"/>
    <n v="66.67"/>
    <n v="27.78"/>
    <n v="17.07"/>
    <n v="-1.0576399999999999"/>
    <n v="18.79"/>
    <n v="31.189999999999998"/>
    <n v="250"/>
    <n v="174"/>
    <n v="207"/>
    <n v="228"/>
    <m/>
  </r>
  <r>
    <n v="111001086835"/>
    <s v="COLEGIO SIERRA MORENA (IED)"/>
    <s v="OFICIAL"/>
    <s v="URBANA"/>
    <n v="19"/>
    <s v="CIUDAD BOLIVAR"/>
    <n v="70"/>
    <s v="JERUSALEN"/>
    <n v="19"/>
    <n v="4"/>
    <n v="3"/>
    <n v="4591"/>
    <n v="6"/>
    <x v="7"/>
    <x v="4"/>
    <n v="33.3551637080867"/>
    <n v="0.30809619686801099"/>
    <n v="4212"/>
    <n v="934"/>
    <n v="0.22174738841405509"/>
    <n v="2.006735620337905"/>
    <x v="6"/>
    <n v="0.8980921358771522"/>
    <n v="0.89379900213827512"/>
    <n v="0.835931878148237"/>
    <n v="0.85186123069131425"/>
    <n v="0.84088594704684316"/>
    <n v="0.8531029065200314"/>
    <n v="0.83250587927880848"/>
    <n v="0.84257705224153989"/>
    <n v="0.10529840427397812"/>
    <n v="85.453016607105312"/>
    <n v="-0.43387486702925571"/>
    <n v="86.843211433375373"/>
    <n v="-0.24536333586718861"/>
    <n v="91.646462420101386"/>
    <n v="0.54448147444983896"/>
    <n v="84.947905120815776"/>
    <n v="-0.536527060297745"/>
    <n v="90.351711026615959"/>
    <n v="0.30270846896313341"/>
    <n v="88.46062899030504"/>
    <n v="-5.2153499580319708E-2"/>
    <n v="1.7093876242247036E-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76666666666667"/>
    <n v="3.1016666666666666"/>
    <n v="3.0666666666666664"/>
    <n v="3.0466666666666664"/>
    <n v="3.0566666666666666"/>
    <n v="-0.44956168594452806"/>
    <n v="-0.97257309780412315"/>
    <n v="0.45"/>
    <n v="-0.52975744361377286"/>
    <n v="-0.79850769621777162"/>
    <n v="-0.49680471729185505"/>
    <n v="0.47852621086955371"/>
    <n v="-0.12749311385067275"/>
    <n v="-0.7370442924324897"/>
    <n v="-5.6278687388172995E-2"/>
    <n v="0.6807380259758562"/>
    <n v="-0.38457773704186093"/>
    <n v="2.2451121364574336"/>
    <n v="0.60949010370811052"/>
    <n v="-0.49513256693075686"/>
    <n v="-0.31476976702095916"/>
    <n v="0.48668952492202622"/>
    <m/>
    <m/>
    <n v="0.50781396660987044"/>
    <n v="-1.5826921904097633"/>
    <n v="0.52463199496746404"/>
    <n v="0.37921056840981965"/>
    <n v="-0.40555053511801364"/>
    <n v="-0.46084514011203181"/>
    <n v="10.69"/>
    <n v="45.45"/>
    <n v="25"/>
    <n v="9.59"/>
    <n v="-1.24326"/>
    <n v="13.87"/>
    <n v="20.175000000000001"/>
    <n v="288"/>
    <n v="307"/>
    <n v="310"/>
    <n v="296"/>
    <n v="294"/>
  </r>
  <r>
    <n v="111001075957"/>
    <s v="COLEGIO SAN CARLOS (IED)"/>
    <s v="OFICIAL"/>
    <s v="URBANA"/>
    <n v="6"/>
    <s v="TUNJUELITO"/>
    <n v="62"/>
    <s v="TUNJUELITO"/>
    <n v="6"/>
    <n v="2"/>
    <n v="2"/>
    <n v="2547"/>
    <n v="5"/>
    <x v="10"/>
    <x v="5"/>
    <n v="34.1376706324358"/>
    <n v="0.23707789787551201"/>
    <n v="1955"/>
    <n v="239"/>
    <n v="0.12225063938618926"/>
    <n v="0.77254315212301727"/>
    <x v="9"/>
    <n v="0.87192890747516993"/>
    <n v="0.83434903047091413"/>
    <n v="0.83686319404693765"/>
    <n v="0.84312638580931265"/>
    <n v="0.84735376044568245"/>
    <n v="0.86692650334075727"/>
    <n v="0.86358511837655016"/>
    <n v="0.85543319071338153"/>
    <n v="0.36453005200816013"/>
    <n v="99.522154648132059"/>
    <n v="2.0909738993143683"/>
    <n v="96.93728731161886"/>
    <n v="1.4979276588285309"/>
    <n v="96.493037648272306"/>
    <n v="1.4145032009574012"/>
    <n v="96.589861751152071"/>
    <n v="1.371787125893229"/>
    <n v="93.952180028129391"/>
    <n v="0.94376614489284127"/>
    <n v="95.822222222222223"/>
    <n v="1.2802946731827332"/>
    <n v="1.2110554580153314"/>
    <n v="3.5"/>
    <n v="-1.3577995583445217"/>
    <n v="3.5"/>
    <n v="-1.3981309248788139"/>
    <n v="3"/>
    <n v="-3.0838424477997828"/>
    <n v="3.5"/>
    <n v="-1.6918801936552423"/>
    <s v=""/>
    <m/>
    <m/>
    <m/>
    <n v="-2.0507190161433186"/>
    <n v="3.1433333333333331"/>
    <n v="3.1766666666666663"/>
    <n v="3.3899999999999992"/>
    <n v="3.09"/>
    <n v="3.2026666666666666"/>
    <n v="-0.16044773412883986"/>
    <n v="-1.1055833751360793"/>
    <n v="0.38200000000000001"/>
    <n v="-1.5008586398414783"/>
    <n v="-0.96233467037556186"/>
    <n v="-1.6710001258147125"/>
    <n v="0.50851759675438124"/>
    <n v="0.23965987186593479"/>
    <n v="-0.67625545887224714"/>
    <n v="0.37941250219059064"/>
    <n v="0.60616253931548869"/>
    <n v="-0.50060711218426346"/>
    <n v="0.42702609087684967"/>
    <n v="0.62906491197311831"/>
    <n v="-0.46352082892091179"/>
    <n v="0.28591931890799094"/>
    <n v="0.15125804268289816"/>
    <n v="0.48232066960698428"/>
    <n v="-1.1311010831588535"/>
    <n v="0.51364504643647246"/>
    <n v="-1.3919215170104928"/>
    <n v="0.42517449006960401"/>
    <n v="-0.80204980539956994"/>
    <n v="-1.0448215744347036"/>
    <n v="-0.46753894028407894"/>
    <n v="11.56"/>
    <n v="14.29"/>
    <n v="16.670000000000002"/>
    <n v="15.63"/>
    <n v="-1.2847599999999999"/>
    <n v="12.72"/>
    <n v="12.532500000000001"/>
    <n v="314"/>
    <n v="330"/>
    <n v="327"/>
    <n v="299"/>
    <n v="329"/>
  </r>
  <r>
    <n v="111001098833"/>
    <s v="COLEGIO SAN CAYETANO (IED)"/>
    <s v="OFICIAL"/>
    <s v="URBANA"/>
    <n v="5"/>
    <s v="USME"/>
    <n v="52"/>
    <s v="LA FLORA"/>
    <n v="5"/>
    <n v="1"/>
    <n v="1"/>
    <n v="1745"/>
    <n v="3"/>
    <x v="5"/>
    <x v="2"/>
    <n v="36.075954577714661"/>
    <n v="0.24440136830102499"/>
    <n v="1686"/>
    <n v="138"/>
    <n v="8.1850533807829182E-2"/>
    <n v="0.45635201873245934"/>
    <x v="8"/>
    <n v="0.94130089899524061"/>
    <n v="0.925775292323335"/>
    <n v="0.85149082568807344"/>
    <n v="0.811906269791007"/>
    <n v="0.85969387755102045"/>
    <n v="0.83267457180500659"/>
    <n v="0.85624607658505969"/>
    <n v="0.84391626447443202"/>
    <n v="0.13230232886290394"/>
    <n v="90.073710073710075"/>
    <n v="0.39535519417196829"/>
    <n v="90.204678362573105"/>
    <n v="0.33517668555947877"/>
    <n v="84.679393049437095"/>
    <n v="-0.7061958465851409"/>
    <n v="80.640083945435464"/>
    <n v="-1.2426520289418395"/>
    <n v="85.021224984839293"/>
    <n v="-0.64637593978492769"/>
    <n v="80.253623188405797"/>
    <n v="-1.5376213242876766"/>
    <n v="-1.1281113020974312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4666666666666668"/>
    <n v="3.19"/>
    <m/>
    <n v="3.1300000000000003"/>
    <n v="3.2153333333333336"/>
    <n v="-0.13536478853752368"/>
    <n v="-0.3128300864677746"/>
    <n v="0.58399999999999996"/>
    <n v="1.3838831489525871"/>
    <n v="-0.53785429615391001"/>
    <n v="1.3713737505352896"/>
    <n v="0.3732202805187817"/>
    <n v="-1.4166428347213798"/>
    <n v="-0.98558646925933036"/>
    <n v="-1.8376525078755674"/>
    <n v="0.56137224722676426"/>
    <n v="-0.57737105121259613"/>
    <n v="-0.77580247025195548"/>
    <n v="0.62003637707513282"/>
    <n v="-0.47797712996234831"/>
    <n v="1.1219387642275787E-2"/>
    <n v="-0.45864611254026089"/>
    <n v="0.51776723035102434"/>
    <n v="0.14758774675497688"/>
    <n v="0.54012725779967186"/>
    <n v="-0.52552464969074753"/>
    <n v="0.322542712222952"/>
    <n v="-2.0210111335402972"/>
    <n v="-1.1386454123263774"/>
    <n v="-0.480552605496533"/>
    <n v="23.99"/>
    <n v="14.29"/>
    <n v="36.11"/>
    <n v="26.47"/>
    <n v="-0.73694000000000004"/>
    <n v="28.9"/>
    <n v="22.792499999999997"/>
    <n v="276"/>
    <n v="238"/>
    <n v="235"/>
    <n v="155"/>
    <n v="131"/>
  </r>
  <r>
    <n v="111001018368"/>
    <s v="COLEGIO LA VICTORIA (IED)"/>
    <s v="OFICIAL"/>
    <s v="URBANA"/>
    <n v="4"/>
    <s v="SAN CRISTOBAL"/>
    <n v="50"/>
    <s v="LA GLORIA"/>
    <n v="4"/>
    <n v="2"/>
    <n v="2"/>
    <n v="2092"/>
    <n v="4"/>
    <x v="8"/>
    <x v="3"/>
    <n v="36.084318339100307"/>
    <n v="0.236691292875989"/>
    <n v="1994"/>
    <n v="244"/>
    <n v="0.12236710130391174"/>
    <n v="0.56316191709377461"/>
    <x v="7"/>
    <n v="0.88501228501228502"/>
    <n v="0.88877551020408163"/>
    <n v="0.84224318658280928"/>
    <n v="0.81974741676234208"/>
    <n v="0.87791027825099377"/>
    <n v="0.83498349834983498"/>
    <n v="0.84087280468334225"/>
    <n v="0.84377620281529242"/>
    <n v="0.12947812043028109"/>
    <n v="87.008234217749319"/>
    <n v="-0.15477537605974104"/>
    <n v="89.566755083996469"/>
    <n v="0.22500454892571514"/>
    <n v="89.683631361760661"/>
    <n v="0.1921284032968"/>
    <n v="85.889570552147248"/>
    <n v="-0.38217212166372411"/>
    <n v="84.837159636946083"/>
    <n v="-0.67914847694328551"/>
    <n v="88.340807174887885"/>
    <n v="-7.3841244879465973E-2"/>
    <n v="-0.29050262503783686"/>
    <n v="3.5"/>
    <n v="-1.3577995583445217"/>
    <n v="3.5"/>
    <n v="-1.3981309248788139"/>
    <n v="3.5"/>
    <n v="-1.5943055490840825"/>
    <n v="3.5"/>
    <n v="-1.6918801936552423"/>
    <n v="4"/>
    <n v="-0.2179191660846721"/>
    <n v="3.5"/>
    <n v="-1.2859775670804383"/>
    <n v="-1.1576080252268417"/>
    <n v="3.1433333333333331"/>
    <n v="3.17"/>
    <n v="3.4083333333333332"/>
    <n v="3.14"/>
    <n v="3.2268333333333334"/>
    <n v="-0.11259211425067182"/>
    <n v="-0.63510006973875677"/>
    <n v="0.49299999999999999"/>
    <n v="8.4321254000805368E-2"/>
    <n v="-0.70724610493944695"/>
    <n v="0.15729355928553054"/>
    <n v="0.37837642045525044"/>
    <n v="-1.3535216378644901"/>
    <n v="-0.97186575755347748"/>
    <n v="-1.7393121901745208"/>
    <m/>
    <m/>
    <m/>
    <n v="0.61009357595818348"/>
    <n v="-0.49414293036971252"/>
    <n v="-0.29596460417067694"/>
    <n v="-0.63831724728058858"/>
    <n v="0.47440679421922788"/>
    <n v="-1.4165839014420221"/>
    <n v="0.5031386218293401"/>
    <n v="-1.7356516247990001"/>
    <n v="0.535889291456768"/>
    <n v="0.51291388494379841"/>
    <n v="-0.54755532525620532"/>
    <n v="-0.48591216951242211"/>
    <n v="7.51"/>
    <n v="8.57"/>
    <n v="10"/>
    <n v="6.1"/>
    <n v="-1.5776699999999999"/>
    <n v="4.34"/>
    <n v="6.9824999999999999"/>
    <n v="329"/>
    <n v="323"/>
    <n v="332"/>
    <n v="305"/>
    <n v="250"/>
  </r>
  <r>
    <n v="111850001380"/>
    <s v="COLEGIO EL CORTIJO - VIANEY (IED)"/>
    <s v="OFICIAL"/>
    <s v="URBANA"/>
    <n v="5"/>
    <s v="USME"/>
    <n v="57"/>
    <s v="GRAN YOMASA"/>
    <n v="5"/>
    <n v="2"/>
    <n v="2"/>
    <n v="973"/>
    <n v="1"/>
    <x v="3"/>
    <x v="2"/>
    <n v="36.961260945709213"/>
    <n v="0.225411676646706"/>
    <n v="883"/>
    <n v="108"/>
    <n v="0.12231030577576443"/>
    <n v="0.35884884884559393"/>
    <x v="8"/>
    <n v="0.87195994277539346"/>
    <n v="0.83138686131386863"/>
    <n v="0.85545023696682465"/>
    <n v="0.78703703703703709"/>
    <n v="0.81568998109640833"/>
    <n v="0.76093591047812814"/>
    <n v="0.75780274656679147"/>
    <n v="0.78431337706108906"/>
    <n v="-1.0695324792886678"/>
    <n v="88.767650834403071"/>
    <n v="0.16096968672155409"/>
    <n v="89.761306532663326"/>
    <n v="0.25860443390349253"/>
    <n v="92.595019659239838"/>
    <n v="0.71475953019724447"/>
    <n v="90.989010989010993"/>
    <n v="0.45371267298886325"/>
    <n v="86.498516320474778"/>
    <n v="-0.38334660946837701"/>
    <n v="80.629139072847678"/>
    <n v="-1.4696529595186578"/>
    <n v="-0.54064667903047914"/>
    <n v="3.5"/>
    <n v="-1.3577995583445217"/>
    <n v="3.5"/>
    <n v="-1.3981309248788139"/>
    <n v="3.5"/>
    <n v="-1.5943055490840825"/>
    <n v="3.5"/>
    <n v="-1.6918801936552423"/>
    <n v="4"/>
    <n v="-0.2179191660846721"/>
    <n v="4"/>
    <n v="6.7474131606072324E-2"/>
    <n v="-0.75157251562088856"/>
    <n v="3.1983333333333328"/>
    <n v="3.2083333333333335"/>
    <n v="3.4083333333333337"/>
    <n v="3.0583333333333331"/>
    <n v="3.2073333333333336"/>
    <n v="-0.15120664891098606"/>
    <n v="-0.45138958226593728"/>
    <n v="0.46300000000000002"/>
    <n v="-0.34410574433494662"/>
    <n v="-0.77002822489590295"/>
    <n v="-0.29268409164269699"/>
    <n v="0.51019603909617672"/>
    <n v="0.26020727569415003"/>
    <n v="-0.67296023673816274"/>
    <n v="0.40303031433536074"/>
    <n v="0.56482926678682699"/>
    <n v="-0.57123177618026388"/>
    <n v="-0.67960501807602347"/>
    <n v="0.58959709412488615"/>
    <n v="-0.52831586667260511"/>
    <n v="-0.94532181018382999"/>
    <n v="-0.53067257579353666"/>
    <n v="0.47177300279183254"/>
    <n v="-1.5115945204651802"/>
    <n v="0.52779470899470904"/>
    <n v="-0.92899857051050727"/>
    <n v="0.59611254396477997"/>
    <n v="1.2281876276612484"/>
    <n v="3.3075338584436009E-2"/>
    <n v="-0.48916684057399962"/>
    <n v="7.23"/>
    <n v="5.71"/>
    <n v="8.33"/>
    <n v="8.82"/>
    <n v="-1.5585"/>
    <n v="5.2"/>
    <n v="6.3425000000000002"/>
    <n v="331"/>
    <n v="297"/>
    <n v="287"/>
    <n v="274"/>
    <n v="184"/>
  </r>
  <r>
    <n v="211001094832"/>
    <s v="COLEGIO CIUDAD DE VILLAVICENCIO (ANTES INTEGD PUERTA AL LLANO)  (IED)"/>
    <s v="OFICIAL"/>
    <s v="URBANA"/>
    <n v="5"/>
    <s v="USME"/>
    <n v="59"/>
    <s v="ALFONSO LOPEZ"/>
    <n v="5"/>
    <n v="3"/>
    <n v="3"/>
    <n v="2440"/>
    <n v="4"/>
    <x v="16"/>
    <x v="4"/>
    <n v="35.151126153846057"/>
    <n v="0.26910676307954101"/>
    <n v="2365"/>
    <n v="387"/>
    <n v="0.16363636363636364"/>
    <n v="1.1686863804073298"/>
    <x v="9"/>
    <n v="0.89295889295889297"/>
    <n v="0.84313725490196079"/>
    <n v="0.83277027027027029"/>
    <n v="0.8364950316169828"/>
    <n v="0.86595547309833021"/>
    <n v="0.84928996793403577"/>
    <n v="0.83794642857142854"/>
    <n v="0.84564879694417805"/>
    <n v="0.16723717713549707"/>
    <n v="90.317790317790312"/>
    <n v="0.43915785652112976"/>
    <n v="96.485867074102373"/>
    <n v="1.419965412023741"/>
    <n v="92.534660504799149"/>
    <n v="0.70392429639095033"/>
    <n v="93.958333333333329"/>
    <n v="0.9404349768908381"/>
    <n v="91.192660550458712"/>
    <n v="0.45243817003880543"/>
    <n v="84.828131173449222"/>
    <n v="-0.70963550465095293"/>
    <n v="0.11035667416852313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466666666666669"/>
    <n v="3.0716666666666668"/>
    <n v="3.2083333333333335"/>
    <n v="3.1649999999999996"/>
    <n v="3.1475"/>
    <n v="-0.26969056295417404"/>
    <n v="-0.88263753630894626"/>
    <n v="0.45600000000000002"/>
    <n v="-0.44407204394662225"/>
    <n v="-0.78526246946775091"/>
    <n v="-0.40187233808707862"/>
    <m/>
    <m/>
    <m/>
    <m/>
    <m/>
    <m/>
    <m/>
    <n v="0.59321726621261017"/>
    <n v="-0.52219456224274963"/>
    <n v="-0.82900423341796003"/>
    <n v="-0.65815147528560747"/>
    <n v="0.50107335904277328"/>
    <n v="-0.45462206773227898"/>
    <n v="0.5406373654637544"/>
    <n v="-0.50883587411624731"/>
    <n v="0.52133111295786705"/>
    <n v="0.3400058736956138"/>
    <n v="-7.3572238933523104E-2"/>
    <n v="-0.49808500101886194"/>
    <n v="11.27"/>
    <n v="48.48"/>
    <n v="19.440000000000001"/>
    <n v="10.96"/>
    <n v="-1.31894"/>
    <n v="11.56"/>
    <n v="20.645"/>
    <n v="285"/>
    <n v="263"/>
    <n v="271"/>
    <n v="285"/>
    <n v="268"/>
  </r>
  <r>
    <n v="111001013153"/>
    <s v="COLEGIO PAULO VI (IED)"/>
    <s v="OFICIAL"/>
    <s v="URBANA"/>
    <n v="8"/>
    <s v="KENNEDY"/>
    <n v="47"/>
    <s v="KENNEDY CENTRAL"/>
    <n v="8"/>
    <n v="1"/>
    <n v="1"/>
    <n v="3167"/>
    <n v="6"/>
    <x v="6"/>
    <x v="3"/>
    <n v="35.760741822429857"/>
    <n v="0.26017926186291801"/>
    <n v="2778"/>
    <n v="528"/>
    <n v="0.19006479481641469"/>
    <n v="1.1359574791478049"/>
    <x v="9"/>
    <n v="0.86750000000000005"/>
    <n v="0.90834021469859616"/>
    <n v="0.83020408163265302"/>
    <n v="0.77055369127516782"/>
    <n v="0.80148992112182293"/>
    <n v="0.83204134366925064"/>
    <n v="0.78767967145790552"/>
    <n v="0.8032156834335894"/>
    <n v="-0.68838568022049784"/>
    <n v="82.182320441988949"/>
    <n v="-1.0208342922262956"/>
    <n v="86.024969794603294"/>
    <n v="-0.38667724093015049"/>
    <n v="84.509394572025059"/>
    <n v="-0.73671272950939393"/>
    <n v="75.877862595419842"/>
    <n v="-2.0232608946659707"/>
    <n v="76.704089815557339"/>
    <n v="-2.1272283897774034"/>
    <n v="82.822847682119203"/>
    <n v="-1.0725917614990028"/>
    <n v="-1.545528673416955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450000000000006"/>
    <n v="3.0766666666666667"/>
    <n v="3.3383333333333334"/>
    <n v="3.2450000000000006"/>
    <n v="3.2393333333333336"/>
    <n v="-8.7839207417136508E-2"/>
    <n v="-8.6049541104604416E-2"/>
    <n v="0.372"/>
    <n v="-1.6436676392867293"/>
    <n v="-0.98886142470899052"/>
    <n v="-1.8611250628188343"/>
    <n v="0.39856197786111369"/>
    <n v="-1.1064110942444987"/>
    <n v="-0.91989226496273158"/>
    <n v="-1.3668031044230358"/>
    <n v="0.52908749268987754"/>
    <n v="-0.6366014681912231"/>
    <n v="-1.7038949851913685"/>
    <n v="0.57890466381460493"/>
    <n v="-0.54661747159070306"/>
    <n v="-1.2930905512084845"/>
    <n v="-1.4878778432072948"/>
    <n v="0.50881897840662704"/>
    <n v="-0.17520886787792195"/>
    <n v="0.54778351554013827"/>
    <n v="-0.2750411220594185"/>
    <n v="0.52238903127130698"/>
    <n v="0.35257080767095567"/>
    <n v="5.8731293642067889E-2"/>
    <n v="-0.5009073834526373"/>
    <n v="11.85"/>
    <n v="26.47"/>
    <n v="4.6500000000000004"/>
    <n v="9.76"/>
    <n v="-1.6082099999999999"/>
    <n v="3.76"/>
    <n v="13.4825"/>
    <n v="311"/>
    <n v="245"/>
    <n v="290"/>
    <n v="244"/>
    <n v="296"/>
  </r>
  <r>
    <n v="111001018341"/>
    <s v="COLEGIO FRANCISCO JAVIER MATIZ (IED)"/>
    <s v="OFICIAL"/>
    <s v="URBANA"/>
    <n v="4"/>
    <s v="SAN CRISTOBAL"/>
    <n v="34"/>
    <s v="20 DE JULIO"/>
    <n v="4"/>
    <n v="2"/>
    <n v="2"/>
    <n v="1602"/>
    <n v="3"/>
    <x v="4"/>
    <x v="3"/>
    <n v="35.768202764976891"/>
    <n v="0.20875624999999901"/>
    <n v="1444"/>
    <n v="123"/>
    <n v="8.5180055401662055E-2"/>
    <n v="0.15258993186651593"/>
    <x v="5"/>
    <n v="0.82816229116945106"/>
    <n v="0.81327543424317617"/>
    <n v="0.81655172413793109"/>
    <n v="0.77899343544857769"/>
    <n v="0.81784386617100369"/>
    <n v="0.80879999999999996"/>
    <n v="0.78370144706778366"/>
    <n v="0.79938339508561562"/>
    <n v="-0.76566008304477273"/>
    <n v="83.409205867475976"/>
    <n v="-0.80065732445806814"/>
    <n v="87.768595041322314"/>
    <n v="-8.5545544735856419E-2"/>
    <n v="85.19913885898815"/>
    <n v="-0.61289488141239279"/>
    <n v="79.297089511257539"/>
    <n v="-1.4627915992988563"/>
    <n v="87.219578518014956"/>
    <n v="-0.25496265272230478"/>
    <n v="88.918737407656153"/>
    <n v="3.0764111376554128E-2"/>
    <n v="-0.41803095926708034"/>
    <n v="4"/>
    <n v="0.23005906138063265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26"/>
    <n v="3.3216666666666668"/>
    <n v="3.4083333333333337"/>
    <n v="3.1766666666666672"/>
    <n v="3.2835000000000005"/>
    <n v="-3.789366053124863E-4"/>
    <n v="-0.24533716050166898"/>
    <n v="0.46"/>
    <n v="-0.38694844416852192"/>
    <n v="-0.77652878949899629"/>
    <n v="-0.33927552232130265"/>
    <n v="0.41487264270469776"/>
    <n v="-0.90673678378276212"/>
    <n v="-0.8797836908992126"/>
    <n v="-1.0793333287655604"/>
    <n v="0.57206673841513833"/>
    <n v="-0.55849961885746069"/>
    <n v="-0.48010245650215078"/>
    <n v="0.59609201463883832"/>
    <n v="-0.51736023685531363"/>
    <n v="-0.73714194804922595"/>
    <n v="-0.68868173415557798"/>
    <n v="0.49184454136567346"/>
    <n v="-0.78753972827013552"/>
    <n v="0.54933565662732331"/>
    <n v="-0.22426099055408186"/>
    <n v="0.33001666129885998"/>
    <n v="-1.9322427707273935"/>
    <n v="-1.1909076281839484"/>
    <n v="-0.50557863083225696"/>
    <n v="23.41"/>
    <n v="11.43"/>
    <n v="43.33"/>
    <n v="21.95"/>
    <n v="-0.68810000000000004"/>
    <n v="30.06"/>
    <n v="22.077500000000001"/>
    <n v="279"/>
    <n v="286"/>
    <n v="272"/>
    <n v="269"/>
    <n v="207"/>
  </r>
  <r>
    <n v="111001027332"/>
    <s v="COLEGIO GUSTAVO RESTREPO (IED)"/>
    <s v="OFICIAL"/>
    <s v="URBANA"/>
    <n v="18"/>
    <s v="RAFAEL URIBE"/>
    <n v="36"/>
    <s v="SAN JOSE"/>
    <n v="18"/>
    <n v="3"/>
    <n v="3"/>
    <n v="2365"/>
    <n v="4"/>
    <x v="16"/>
    <x v="4"/>
    <n v="36.385670103092743"/>
    <n v="0.19246781115879699"/>
    <n v="2286"/>
    <n v="912"/>
    <n v="0.39895013123359579"/>
    <n v="1.3493360851004592"/>
    <x v="6"/>
    <n v="0.79668674698795183"/>
    <n v="0.77230432402846194"/>
    <n v="0.73784615384615382"/>
    <n v="0.82297991592713682"/>
    <n v="0.80164092664092668"/>
    <n v="0.79639297579496915"/>
    <n v="0.8011152416356877"/>
    <n v="0.79699260454131993"/>
    <n v="-0.81386807127876182"/>
    <n v="85.964125560538122"/>
    <n v="-0.34215120870854776"/>
    <n v="79.051640142903551"/>
    <n v="-1.5910017310060276"/>
    <n v="79.139072847682129"/>
    <n v="-1.7007535951821244"/>
    <n v="76.648976497346482"/>
    <n v="-1.8968622449423309"/>
    <n v="81.339712918660297"/>
    <n v="-1.3018632021554271"/>
    <n v="82.986111111111114"/>
    <n v="-1.0430410853361136"/>
    <n v="-1.3572232032877523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949999999999995"/>
    <n v="3.3366666666666664"/>
    <n v="3.3183333333333334"/>
    <n v="3.2349999999999999"/>
    <n v="3.2863333333333333"/>
    <n v="5.2317222769543816E-3"/>
    <n v="-3.9514076257558962E-2"/>
    <n v="0.38500000000000001"/>
    <n v="-1.4580159400079031"/>
    <n v="-0.95451194469435285"/>
    <n v="-1.6149323834650153"/>
    <n v="0.37799066780195162"/>
    <n v="-1.3582440017776034"/>
    <n v="-0.97288577202193716"/>
    <n v="-1.7466229295179616"/>
    <m/>
    <m/>
    <m/>
    <n v="0.58627531271257649"/>
    <n v="-0.53396578281887697"/>
    <n v="-1.052682024431534"/>
    <n v="-1.3733143677641584"/>
    <n v="0.49974122603158788"/>
    <n v="-0.50267704304179894"/>
    <n v="0.51927142384731706"/>
    <n v="-1.2078479252602072"/>
    <n v="0.51029957194194897"/>
    <n v="0.20898386306364"/>
    <n v="-0.35839785465460194"/>
    <n v="-0.50760747525193883"/>
    <n v="7.8"/>
    <n v="39.39"/>
    <n v="12"/>
    <n v="8.2200000000000006"/>
    <n v="-1.5031300000000001"/>
    <n v="7.51"/>
    <n v="15.625"/>
    <n v="301"/>
    <n v="274"/>
    <n v="261"/>
    <n v="264"/>
    <n v="188"/>
  </r>
  <r>
    <n v="111265000343"/>
    <s v="COLEGIO ANTONIO VILLAVICENCIO (IED)"/>
    <s v="OFICIAL"/>
    <s v="URBANA"/>
    <n v="10"/>
    <s v="ENGATIVA"/>
    <n v="74"/>
    <s v="ENGATIVA"/>
    <n v="10"/>
    <n v="2"/>
    <n v="2"/>
    <n v="1562"/>
    <n v="3"/>
    <x v="4"/>
    <x v="3"/>
    <n v="39.345460674157231"/>
    <n v="0.23597899938233399"/>
    <n v="1228"/>
    <n v="124"/>
    <n v="0.10097719869706841"/>
    <n v="0.1138845657932093"/>
    <x v="5"/>
    <n v="0.89058524173027986"/>
    <n v="0.85664939550949915"/>
    <n v="0.71996615905245342"/>
    <n v="0.65381391450125736"/>
    <n v="0.73987941429801896"/>
    <n v="0.68030050083472449"/>
    <n v="0.77532679738562094"/>
    <n v="0.72071775036440511"/>
    <n v="-2.3518770288109088"/>
    <n v="83.78378378378379"/>
    <n v="-0.73343553822415264"/>
    <n v="81.683501683501675"/>
    <n v="-1.1364677470779114"/>
    <n v="80.621118012422357"/>
    <n v="-1.4347076901284443"/>
    <n v="76.844130853110968"/>
    <n v="-1.8648731354285659"/>
    <n v="81.739130434782609"/>
    <n v="-1.2307475601367461"/>
    <n v="83.837429111531193"/>
    <n v="-0.88895255064474288"/>
    <n v="-1.2412506843974787"/>
    <n v="3.5"/>
    <n v="-1.3577995583445217"/>
    <m/>
    <m/>
    <m/>
    <m/>
    <m/>
    <m/>
    <m/>
    <m/>
    <m/>
    <m/>
    <m/>
    <n v="3.4499999999999997"/>
    <n v="3.3849999999999998"/>
    <n v="3.3383333333333334"/>
    <n v="3.1999999999999997"/>
    <n v="3.3035000000000005"/>
    <n v="3.9225714328343493E-2"/>
    <n v="3.9225714328343493E-2"/>
    <m/>
    <m/>
    <m/>
    <m/>
    <n v="0.42662241378466376"/>
    <n v="-0.76289669749723388"/>
    <n v="-0.85185593380782998"/>
    <n v="-0.87916699891893313"/>
    <n v="0.58593534663083136"/>
    <n v="-0.53454582547344098"/>
    <n v="-0.10476597436770961"/>
    <n v="0.63384753522307014"/>
    <n v="-0.45594683418574578"/>
    <n v="0.42984104737735362"/>
    <n v="7.6573315945772658E-3"/>
    <n v="0.495285663553936"/>
    <n v="-0.66340569630372614"/>
    <n v="0.5397944647944648"/>
    <n v="-0.53641236647628721"/>
    <n v="0.44724937927201402"/>
    <n v="-0.53986554994474822"/>
    <n v="-0.5635376241760055"/>
    <n v="-0.50881957214164109"/>
    <n v="2.89"/>
    <n v="5.71"/>
    <n v="2.94"/>
    <n v="3.66"/>
    <n v="-1.7494400000000001"/>
    <n v="0.87"/>
    <n v="3.09"/>
    <n v="343"/>
    <n v="319"/>
    <n v="340"/>
    <n v="321"/>
    <m/>
  </r>
  <r>
    <n v="111001098868"/>
    <s v="COLEGIO LUIS EDUARDO MORA OSEJO (IED) (ANTIGUO N. MONTEBLANCO)"/>
    <s v="OFICIAL"/>
    <s v="URBANA"/>
    <n v="5"/>
    <s v="USME"/>
    <n v="58"/>
    <s v="COMUNEROS"/>
    <n v="5"/>
    <n v="1"/>
    <n v="1"/>
    <n v="789"/>
    <n v="1"/>
    <x v="13"/>
    <x v="1"/>
    <n v="35.528587786259486"/>
    <n v="0.25418160095579401"/>
    <n v="695"/>
    <n v="94"/>
    <n v="0.13525179856115108"/>
    <n v="0.85286636455215314"/>
    <x v="9"/>
    <n v="0.81590574374079528"/>
    <n v="0.83732057416267947"/>
    <n v="0.83333333333333337"/>
    <n v="0.83098591549295775"/>
    <n v="0.77070063694267521"/>
    <n v="0.73775671406003163"/>
    <n v="0.74464831804281351"/>
    <n v="0.76995502197366406"/>
    <n v="-1.3590548779636769"/>
    <n v="77.316735822959899"/>
    <n v="-1.894012541460353"/>
    <n v="84.651711924439198"/>
    <n v="-0.62384487344339845"/>
    <n v="85.333333333333343"/>
    <n v="-0.58880527116989545"/>
    <n v="90.483162518301611"/>
    <n v="0.3707955274119486"/>
    <n v="84.659090909090907"/>
    <n v="-0.71085332561344927"/>
    <n v="83.661119515885019"/>
    <n v="-0.92086458261369153"/>
    <n v="-0.5663232523641113"/>
    <n v="3.5"/>
    <n v="-1.3577995583445217"/>
    <n v="3.5"/>
    <n v="-1.3981309248788139"/>
    <n v="4"/>
    <n v="-0.10476865036838208"/>
    <n v="4"/>
    <n v="-0.23979404319523162"/>
    <n v="4"/>
    <n v="-0.2179191660846721"/>
    <n v="4"/>
    <n v="6.7474131606072324E-2"/>
    <n v="-0.23772475072153137"/>
    <n v="3.3516666666666666"/>
    <n v="3.2466666666666666"/>
    <n v="3.0350000000000001"/>
    <n v="2.8799999999999994"/>
    <n v="3.0469999999999997"/>
    <n v="-0.46870393389579568"/>
    <n v="-0.35321434230866355"/>
    <n v="0.34399999999999997"/>
    <n v="-2.0435328377334319"/>
    <n v="-1.0671136216087387"/>
    <n v="-2.4219812391528563"/>
    <n v="0.4682004406882867"/>
    <n v="-0.25390065521719613"/>
    <n v="-0.75885878268637041"/>
    <n v="-0.2126294618992296"/>
    <n v="0.54417245870864994"/>
    <n v="-0.60848906268129865"/>
    <n v="-1.2633964295233038"/>
    <n v="0.60384990932219751"/>
    <n v="-0.50442960642686907"/>
    <n v="-0.49143294685073413"/>
    <n v="-0.8603161238924163"/>
    <n v="0.50545868098158597"/>
    <n v="-0.29642725105521445"/>
    <n v="0.5456392510707988"/>
    <n v="-0.3451932703623502"/>
    <n v="0.53237821799652396"/>
    <n v="0.47121273878716136"/>
    <n v="7.2762938073832745E-2"/>
    <n v="-0.51572358567262822"/>
    <n v="8.67"/>
    <n v="17.649999999999999"/>
    <n v="11.11"/>
    <n v="9.68"/>
    <n v="-1.49282"/>
    <n v="7.8"/>
    <n v="10.6975"/>
    <n v="320"/>
    <n v="292"/>
    <n v="282"/>
    <n v="328"/>
    <n v="333"/>
  </r>
  <r>
    <n v="111001027251"/>
    <s v="COLEGIO LEON DE GREIFF (IED)"/>
    <s v="OFICIAL"/>
    <s v="URBANA"/>
    <n v="19"/>
    <s v="CIUDAD BOLIVAR"/>
    <n v="67"/>
    <s v="LUCERO"/>
    <n v="19"/>
    <n v="1"/>
    <n v="1"/>
    <n v="2106"/>
    <n v="4"/>
    <x v="2"/>
    <x v="0"/>
    <n v="33.754221678891561"/>
    <n v="0.272701514411333"/>
    <n v="1494"/>
    <n v="214"/>
    <n v="0.14323962516733602"/>
    <n v="1.2595391880278834"/>
    <x v="6"/>
    <n v="0.80163043478260865"/>
    <n v="0.77736411020104246"/>
    <n v="0.7624350408314774"/>
    <n v="0.7380585516178737"/>
    <n v="0.74869888475836432"/>
    <n v="0.75733715103793842"/>
    <n v="0.7604395604395604"/>
    <n v="0.75415821966885443"/>
    <n v="-1.6775821790950491"/>
    <n v="83.986074847693644"/>
    <n v="-0.6971323658716081"/>
    <n v="86.102484472049696"/>
    <n v="-0.37329011755412028"/>
    <n v="89.38181818181819"/>
    <n v="0.13794910935537813"/>
    <n v="88.155922038980506"/>
    <n v="-1.0678666521555099E-2"/>
    <n v="86.534047436878353"/>
    <n v="-0.37702035172381937"/>
    <n v="89.985163204747778"/>
    <n v="0.22378715135672672"/>
    <n v="-1.1932067343228311E-2"/>
    <n v="3.5"/>
    <n v="-1.3577995583445217"/>
    <n v="3.5"/>
    <n v="-1.3981309248788139"/>
    <n v="4"/>
    <n v="-0.10476865036838208"/>
    <n v="4"/>
    <n v="-0.23979404319523162"/>
    <n v="3.5"/>
    <n v="-1.5698251038321778"/>
    <m/>
    <m/>
    <n v="-0.86063507705299847"/>
    <n v="2.9483333333333328"/>
    <n v="3.0283333333333338"/>
    <n v="3.11"/>
    <n v="3.1266666666666669"/>
    <n v="3.0841666666666665"/>
    <n v="-0.39510529091075142"/>
    <n v="-0.627870183981875"/>
    <n v="0.44"/>
    <n v="-0.6725664430590238"/>
    <n v="-0.82098055206983023"/>
    <n v="-0.65787418887025362"/>
    <n v="0.46904278537063354"/>
    <n v="-0.24358871543842758"/>
    <n v="-0.75706128789371285"/>
    <n v="-0.19974629572203206"/>
    <m/>
    <m/>
    <m/>
    <n v="0.58521995989918552"/>
    <n v="-0.53576750259283412"/>
    <n v="-1.0869184654580091"/>
    <n v="-0.73495795921966489"/>
    <n v="0.513086419755027"/>
    <n v="-2.1266441025440133E-2"/>
    <n v="0.5611384090673307"/>
    <n v="0.16188001555476253"/>
    <n v="0.57829227896713398"/>
    <n v="1.0165356973808759"/>
    <n v="0.55257856515177872"/>
    <n v="-0.54792179705420807"/>
    <n v="9.83"/>
    <n v="20.59"/>
    <n v="22.22"/>
    <n v="14.29"/>
    <n v="-1.2085300000000001"/>
    <n v="14.45"/>
    <n v="13.675000000000001"/>
    <n v="310"/>
    <n v="318"/>
    <n v="316"/>
    <n v="330"/>
    <n v="309"/>
  </r>
  <r>
    <n v="111001016004"/>
    <s v="COLEGIO LA BELLEZA LOS LIBERTADORES (IED)"/>
    <s v="OFICIAL"/>
    <s v="URBANA"/>
    <n v="4"/>
    <s v="SAN CRISTOBAL"/>
    <n v="51"/>
    <s v="LOS LIBERTADORES"/>
    <n v="4"/>
    <n v="2"/>
    <n v="2"/>
    <n v="1144"/>
    <n v="2"/>
    <x v="0"/>
    <x v="0"/>
    <n v="34.733964194373328"/>
    <n v="0.23999999999999899"/>
    <n v="984"/>
    <n v="82"/>
    <n v="8.3333333333333329E-2"/>
    <n v="0.56176095263132664"/>
    <x v="7"/>
    <n v="0.85332252836304701"/>
    <n v="0.8358565737051793"/>
    <n v="0.86655683690280061"/>
    <n v="0.82845528455284556"/>
    <n v="0.85111876075731496"/>
    <n v="0.80689655172413788"/>
    <n v="0.84147665580890341"/>
    <n v="0.83531486319837545"/>
    <n v="-4.11366419834975E-2"/>
    <n v="86.071987480438182"/>
    <n v="-0.32279429895324008"/>
    <n v="88.088012139605468"/>
    <n v="-3.0380816661139693E-2"/>
    <n v="86.065573770491795"/>
    <n v="-0.45735882509963088"/>
    <n v="75.035360678925031"/>
    <n v="-2.1613612510056153"/>
    <n v="80.073800738007378"/>
    <n v="-1.5272568161871964"/>
    <n v="84.827044025157221"/>
    <n v="-0.70983227846194252"/>
    <n v="-1.220118088952022"/>
    <n v="3.5"/>
    <n v="-1.3577995583445217"/>
    <n v="3.5"/>
    <n v="-1.3981309248788139"/>
    <n v="3.5"/>
    <n v="-1.5943055490840825"/>
    <n v="3.5"/>
    <n v="-1.6918801936552423"/>
    <n v="4"/>
    <n v="-0.2179191660846721"/>
    <n v="4"/>
    <n v="6.7474131606072324E-2"/>
    <n v="-0.75157251562088856"/>
    <n v="3.0466666666666669"/>
    <n v="3.0883333333333334"/>
    <n v="3.1799999999999997"/>
    <n v="3.0333333333333332"/>
    <n v="3.0896666666666666"/>
    <n v="-0.38421401190399596"/>
    <n v="-0.56789326376244231"/>
    <n v="0.50600000000000001"/>
    <n v="0.26997295327963156"/>
    <n v="-0.68121860969467152"/>
    <n v="0.34384016169259563"/>
    <n v="0.53801932298871502"/>
    <n v="0.60081846961547347"/>
    <n v="-0.61986080312942726"/>
    <n v="0.78360934571324514"/>
    <m/>
    <m/>
    <m/>
    <n v="0.59158578429170627"/>
    <n v="-0.52494857769095027"/>
    <n v="-0.88133628240870643"/>
    <n v="-0.13681730515186058"/>
    <n v="0.51693165885428227"/>
    <n v="0.11744558579347621"/>
    <n v="0.5416739635342922"/>
    <n v="-0.47492234217337947"/>
    <n v="0.38226164972633803"/>
    <n v="-1.311727158327008"/>
    <n v="-0.77485116465682258"/>
    <n v="-0.55556203197424647"/>
    <n v="12.72"/>
    <n v="17.14"/>
    <n v="20"/>
    <n v="17.46"/>
    <n v="-1.1912799999999999"/>
    <n v="15.32"/>
    <n v="14.475000000000001"/>
    <n v="303"/>
    <n v="306"/>
    <n v="308"/>
    <n v="322"/>
    <n v="314"/>
  </r>
  <r>
    <n v="111850001576"/>
    <s v="COLEGIO FEDERICO GARCIA LORCA (IED)"/>
    <s v="OFICIAL"/>
    <s v="URBANA"/>
    <n v="5"/>
    <s v="USME"/>
    <n v="57"/>
    <s v="GRAN YOMASA"/>
    <n v="5"/>
    <n v="2"/>
    <n v="2"/>
    <n v="2589"/>
    <n v="5"/>
    <x v="10"/>
    <x v="5"/>
    <n v="35.809763975155199"/>
    <n v="0.25140015600623999"/>
    <n v="2447"/>
    <n v="496"/>
    <n v="0.20269718022067837"/>
    <n v="1.1014886041103249"/>
    <x v="9"/>
    <n v="0.85162689804772229"/>
    <n v="0.84176945980433859"/>
    <n v="0.81491344873501992"/>
    <n v="0.81541066892464009"/>
    <n v="0.82536924413553436"/>
    <n v="0.80846325167037858"/>
    <n v="0.76033057851239672"/>
    <n v="0.79909178051061847"/>
    <n v="-0.77154021003200079"/>
    <n v="91.659751037344392"/>
    <n v="0.67998624681535513"/>
    <n v="92.192556634304211"/>
    <n v="0.67849194606088525"/>
    <n v="94.137076796036339"/>
    <n v="0.99157834541561962"/>
    <n v="93.974929235746046"/>
    <n v="0.94315532682963665"/>
    <n v="94.29569266589057"/>
    <n v="1.0049280138391095"/>
    <n v="94.395730080061"/>
    <n v="1.0220996346355453"/>
    <n v="0.99810715791344029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666666666666664"/>
    <n v="3.1466666666666669"/>
    <n v="3.1816666666666662"/>
    <n v="3.0016666666666665"/>
    <n v="3.0911666666666666"/>
    <n v="-0.38124366308397162"/>
    <n v="-0.93841408637384505"/>
    <n v="0.434"/>
    <n v="-0.7582518427261743"/>
    <n v="-0.83471074488173225"/>
    <n v="-0.75628246040642344"/>
    <n v="0.37383273664764072"/>
    <n v="-1.4091451786545828"/>
    <n v="-0.98394680981883476"/>
    <n v="-1.8259005934153958"/>
    <n v="0.57326438978274685"/>
    <n v="-0.55640825545233441"/>
    <n v="-0.4473324909789248"/>
    <n v="0.61623285448293474"/>
    <n v="-0.48413037635235101"/>
    <n v="-0.10570515312024738"/>
    <n v="-0.61729017326549795"/>
    <n v="0.50617242890309599"/>
    <n v="-0.27067971799553581"/>
    <n v="0.54628643367678453"/>
    <n v="-0.32401992593428414"/>
    <m/>
    <m/>
    <n v="-0.30268384275878479"/>
    <n v="-0.5558829267047779"/>
    <n v="10.119999999999999"/>
    <n v="42.42"/>
    <n v="16.670000000000002"/>
    <n v="9.3800000000000008"/>
    <n v="-1.3978299999999999"/>
    <n v="10.4"/>
    <n v="18.265000000000001"/>
    <n v="294"/>
    <n v="310"/>
    <n v="300"/>
    <n v="311"/>
    <n v="277"/>
  </r>
  <r>
    <n v="111001075663"/>
    <s v="COLEGIO ESTRELLA DEL SUR (IED)"/>
    <s v="OFICIAL"/>
    <s v="URBANA"/>
    <n v="19"/>
    <s v="CIUDAD BOLIVAR"/>
    <n v="68"/>
    <s v="EL TESORO"/>
    <n v="19"/>
    <n v="4"/>
    <n v="3"/>
    <n v="1967"/>
    <n v="3"/>
    <x v="14"/>
    <x v="5"/>
    <n v="33.074860031104173"/>
    <n v="0.26123921924648202"/>
    <n v="1833"/>
    <n v="257"/>
    <n v="0.14020731042007636"/>
    <n v="1.2047039552091441"/>
    <x v="9"/>
    <n v="0.87007874015748032"/>
    <n v="0.88349514563106801"/>
    <n v="0.82961931290622093"/>
    <n v="0.78152492668621698"/>
    <n v="0.78907103825136615"/>
    <n v="0.81975014872099938"/>
    <n v="0.82519128899352556"/>
    <n v="0.81049980182213544"/>
    <n v="-0.54150844983833724"/>
    <n v="91.283863368669032"/>
    <n v="0.61252941230486613"/>
    <n v="88.239845261121857"/>
    <n v="-4.1585733742066444E-3"/>
    <n v="91.091219096334186"/>
    <n v="0.44480825523148221"/>
    <n v="91.542527630946651"/>
    <n v="0.54444344047395865"/>
    <n v="83.709273182957389"/>
    <n v="-0.8799668338303096"/>
    <n v="81.730769230769226"/>
    <n v="-1.27025793119529"/>
    <n v="-0.61872370900926887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1149999999999998"/>
    <n v="3.063333333333333"/>
    <n v="3.0849999999999995"/>
    <n v="3.0316666666666663"/>
    <n v="3.0623333333333331"/>
    <n v="-0.43834036817999261"/>
    <n v="-0.96696243892185552"/>
    <n v="0.47"/>
    <n v="-0.24413944472327176"/>
    <n v="-0.75502258427803282"/>
    <n v="-0.18513431599661262"/>
    <m/>
    <m/>
    <m/>
    <m/>
    <n v="0.61787182347500647"/>
    <n v="-0.48147424841616504"/>
    <n v="0.72682252247947021"/>
    <n v="0.66248311233556101"/>
    <n v="-0.41176021226090365"/>
    <n v="1.269479207292991"/>
    <n v="0.81575949719101404"/>
    <n v="0.48258303762679233"/>
    <n v="-1.1216364962084373"/>
    <n v="0.5400834666338542"/>
    <n v="-0.5269573294756924"/>
    <n v="0.50699413442131303"/>
    <n v="0.16972506238047497"/>
    <n v="-0.29755196689415775"/>
    <n v="-0.56373429802977149"/>
    <n v="6.07"/>
    <n v="11.76"/>
    <n v="19.440000000000001"/>
    <n v="6.25"/>
    <n v="-1.4041300000000001"/>
    <n v="10.119999999999999"/>
    <n v="8.504999999999999"/>
    <n v="326"/>
    <n v="331"/>
    <n v="323"/>
    <n v="295"/>
    <n v="243"/>
  </r>
  <r>
    <n v="111001012530"/>
    <s v="COLEGIO EL JAZMIN (IED)"/>
    <s v="OFICIAL"/>
    <s v="URBANA"/>
    <n v="16"/>
    <s v="PUENTE ARANDA"/>
    <n v="40"/>
    <s v="CIUDAD MONTES"/>
    <n v="16"/>
    <n v="2"/>
    <n v="2"/>
    <n v="1750"/>
    <n v="3"/>
    <x v="4"/>
    <x v="3"/>
    <n v="39.030599315068443"/>
    <n v="0.16278331257783299"/>
    <n v="1599"/>
    <n v="176"/>
    <n v="0.11006879299562226"/>
    <n v="-0.53322642626267192"/>
    <x v="1"/>
    <n v="0.84292630446476602"/>
    <n v="0.82653061224489799"/>
    <n v="0.74142156862745101"/>
    <n v="0.78060522696011003"/>
    <n v="0.76008968609865468"/>
    <n v="0.74010079193664502"/>
    <n v="0.72650176678445233"/>
    <n v="0.74622660614598957"/>
    <n v="-1.8375155251169859"/>
    <n v="79.925342181667361"/>
    <n v="-1.4258718119108684"/>
    <n v="83.611884865366761"/>
    <n v="-0.80342754846855902"/>
    <n v="85.634517766497467"/>
    <n v="-0.53473884525009296"/>
    <n v="88.440265486725664"/>
    <n v="3.5930048174100213E-2"/>
    <n v="80.595369349503855"/>
    <n v="-1.4343923694211578"/>
    <n v="93.271028037383175"/>
    <n v="0.81852859580504778"/>
    <n v="-0.14919414739451747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4533333333333336"/>
    <n v="3.3550000000000004"/>
    <n v="3.5683333333333334"/>
    <n v="3.3916666666666671"/>
    <n v="3.4435000000000007"/>
    <n v="0.31645827086393535"/>
    <n v="0.11609919803593152"/>
    <n v="0.439"/>
    <n v="-0.68684734300354888"/>
    <n v="-0.82325586590696564"/>
    <n v="-0.67418202263357352"/>
    <n v="0.43496865410276675"/>
    <n v="-0.66072245773160576"/>
    <n v="-0.83248131002373549"/>
    <n v="-0.74030345458446845"/>
    <n v="0.55173455029504093"/>
    <n v="-0.59468823551501282"/>
    <n v="-1.0471486796953016"/>
    <n v="0.58735974368842603"/>
    <n v="-0.53211779561271577"/>
    <n v="-1.0175664055012605"/>
    <n v="-0.93665005928934575"/>
    <n v="0.5313996218097059"/>
    <n v="0.63935863558965"/>
    <n v="0.52135531321206496"/>
    <n v="-1.1396710199143241"/>
    <n v="0.17467866307264099"/>
    <n v="-3.777197779803374"/>
    <n v="-2.1026284687580543"/>
    <n v="-0.57019892605189715"/>
    <n v="20.81"/>
    <n v="2.94"/>
    <n v="13.33"/>
    <n v="18.29"/>
    <n v="-1.29677"/>
    <n v="11.85"/>
    <n v="14.102499999999999"/>
    <n v="305"/>
    <n v="271"/>
    <n v="277"/>
    <n v="248"/>
    <n v="226"/>
  </r>
  <r>
    <n v="111001086681"/>
    <s v="COLEGIO NUEVO HORIZONTE (IED)"/>
    <s v="OFICIAL"/>
    <s v="RURAL (FRANJA DE ADECUACION)"/>
    <n v="1"/>
    <s v="USAQUEN"/>
    <n v="9"/>
    <s v="VERBENAL"/>
    <n v="1"/>
    <n v="4"/>
    <n v="3"/>
    <n v="2869"/>
    <n v="5"/>
    <x v="12"/>
    <x v="4"/>
    <n v="36.681554467564141"/>
    <n v="0.27149962034927899"/>
    <n v="2635"/>
    <n v="328"/>
    <n v="0.12447817836812144"/>
    <n v="0.85269418117474383"/>
    <x v="9"/>
    <n v="0.87030878859857486"/>
    <n v="0.87245392822502421"/>
    <n v="0.84039233169861793"/>
    <n v="0.83457249070631967"/>
    <n v="0.83524229074889866"/>
    <n v="0.82073067119796095"/>
    <n v="0.80425531914893622"/>
    <n v="0.82273282846976059"/>
    <n v="-0.29484125178460041"/>
    <n v="85.497177594442036"/>
    <n v="-0.42594973230724914"/>
    <n v="90.538705296514252"/>
    <n v="0.39286459606751351"/>
    <n v="86.182108626198087"/>
    <n v="-0.43643934039410603"/>
    <n v="92.754237288135585"/>
    <n v="0.74306320876384002"/>
    <n v="78.12113720642769"/>
    <n v="-1.8749253962807892"/>
    <n v="77.370517928286858"/>
    <n v="-2.0594632971738314"/>
    <n v="-1.281294230040412"/>
    <n v="3.5"/>
    <n v="-1.3577995583445217"/>
    <n v="3"/>
    <n v="-2.9327796841734046"/>
    <n v="3.5"/>
    <n v="-1.5943055490840825"/>
    <n v="3.5"/>
    <n v="-1.6918801936552423"/>
    <n v="4"/>
    <n v="-0.2179191660846721"/>
    <n v="3.5"/>
    <n v="-1.2859775670804383"/>
    <n v="-1.3110729011563009"/>
    <n v="3"/>
    <n v="3.0916666666666663"/>
    <n v="3.3866666666666663"/>
    <n v="3.1816666666666666"/>
    <n v="3.2069999999999999"/>
    <n v="-0.1518667264265478"/>
    <n v="-0.73146981379142439"/>
    <n v="0.44800000000000001"/>
    <n v="-0.55831924350282303"/>
    <n v="-0.80296204656715187"/>
    <n v="-0.52873033732532349"/>
    <m/>
    <m/>
    <m/>
    <m/>
    <n v="0.58588071727766677"/>
    <n v="-0.5346390642587534"/>
    <n v="-0.1062269503858546"/>
    <n v="0.59833311346307627"/>
    <n v="-0.5136076341991167"/>
    <n v="-0.66583465521061469"/>
    <n v="-0.47053148018612845"/>
    <n v="0.48571874818661925"/>
    <n v="-1.0085197936982313"/>
    <n v="0.53631240672907332"/>
    <n v="-0.65033201458667667"/>
    <n v="0.61755767715373899"/>
    <n v="1.4828922482245475"/>
    <n v="0.34464256099662449"/>
    <n v="-0.57848795702252664"/>
    <n v="6.65"/>
    <n v="2.86"/>
    <n v="8.33"/>
    <n v="6.85"/>
    <n v="-1.5942099999999999"/>
    <n v="4.05"/>
    <n v="5.0525000000000002"/>
    <n v="337"/>
    <n v="334"/>
    <n v="331"/>
    <n v="340"/>
    <n v="315"/>
  </r>
  <r>
    <n v="111001013293"/>
    <s v="COLEGIO NACIONES UNIDAS (IED)"/>
    <s v="OFICIAL"/>
    <s v="URBANA"/>
    <n v="10"/>
    <s v="ENGATIVA"/>
    <n v="26"/>
    <s v="LAS FERIAS"/>
    <n v="10"/>
    <n v="2"/>
    <n v="2"/>
    <n v="933"/>
    <n v="1"/>
    <x v="3"/>
    <x v="2"/>
    <n v="33.621592689295007"/>
    <n v="0.21458520179372201"/>
    <n v="730"/>
    <n v="101"/>
    <n v="0.13835616438356163"/>
    <n v="0.67844267728081653"/>
    <x v="7"/>
    <n v="0.77348066298342544"/>
    <n v="0.76913425345043918"/>
    <n v="0.75853018372703407"/>
    <n v="0.71222076215505914"/>
    <n v="0.73095623987034031"/>
    <n v="0.74587458745874591"/>
    <n v="0.75598802395209586"/>
    <n v="0.74214243472034558"/>
    <n v="-1.9198689075589601"/>
    <n v="77.78681855166802"/>
    <n v="-1.8096514530840015"/>
    <n v="81.042654028436019"/>
    <n v="-1.2471449363048892"/>
    <n v="87.837837837837839"/>
    <n v="-0.13921494594609718"/>
    <n v="86.568986568986574"/>
    <n v="-0.27080431087139001"/>
    <n v="75.977653631284909"/>
    <n v="-2.2565691761597275"/>
    <n v="77.578475336322867"/>
    <n v="-2.0218230120316489"/>
    <n v="-1.5537823144294656"/>
    <n v="4"/>
    <n v="0.23005906138063265"/>
    <n v="4"/>
    <n v="0.1365178344157767"/>
    <n v="4"/>
    <n v="-0.10476865036838208"/>
    <n v="4"/>
    <n v="-0.23979404319523162"/>
    <n v="4.5"/>
    <n v="1.1339867716628336"/>
    <n v="4.5"/>
    <n v="1.4209258302925829"/>
    <n v="0.65975211925075727"/>
    <n v="3.2666666666666662"/>
    <n v="3.2183333333333333"/>
    <n v="3.2733333333333334"/>
    <n v="3.2450000000000006"/>
    <n v="3.2503333333333337"/>
    <n v="-6.6056649403625503E-2"/>
    <n v="0.29684773492356586"/>
    <n v="0.40100000000000002"/>
    <n v="-1.2295215408955016"/>
    <n v="-0.91379385167556781"/>
    <n v="-1.3230940087879932"/>
    <m/>
    <m/>
    <m/>
    <m/>
    <n v="0.51228883401371172"/>
    <n v="-0.66886668407050731"/>
    <n v="-2.2094647055813756"/>
    <n v="0.58128204469333422"/>
    <n v="-0.54251919294501105"/>
    <n v="-1.2152146921590334"/>
    <n v="-1.5350655595115281"/>
    <n v="0.49894638806201619"/>
    <n v="-0.53134979469806787"/>
    <n v="0.54008739412546014"/>
    <n v="-0.52682883694245408"/>
    <n v="0.39752553041073102"/>
    <n v="-1.1304374967620523"/>
    <n v="-0.82953735840337595"/>
    <n v="-0.5813579000261333"/>
    <n v="6.36"/>
    <n v="14.29"/>
    <n v="5.88"/>
    <n v="5.88"/>
    <n v="-1.6560299999999999"/>
    <n v="3.47"/>
    <n v="7.62"/>
    <n v="327"/>
    <n v="327"/>
    <n v="317"/>
    <n v="320"/>
    <n v="245"/>
  </r>
  <r>
    <n v="111001107867"/>
    <s v="COLEGIO KIMI PERNIA DOMICO (IED)"/>
    <s v="OFICIAL"/>
    <s v="RURAL (ZONA DE EXPANSION)"/>
    <n v="7"/>
    <s v="BOSA"/>
    <n v="87"/>
    <s v="TINTAL SUR"/>
    <n v="7"/>
    <n v="1"/>
    <n v="1"/>
    <n v="3211"/>
    <n v="6"/>
    <x v="6"/>
    <x v="3"/>
    <n v="36.89291183879093"/>
    <n v="0.26728422383813"/>
    <n v="3035"/>
    <n v="574"/>
    <n v="0.18912685337726523"/>
    <n v="1.0818893753706502"/>
    <x v="9"/>
    <n v="0.88228980322003581"/>
    <n v="0.85758301951386506"/>
    <n v="0.86547751765143066"/>
    <n v="0.8018433179723502"/>
    <n v="0.85813782991202348"/>
    <n v="0.82002851033499646"/>
    <n v="0.82584847446006171"/>
    <n v="0.83121348536516793"/>
    <n v="-0.12383697505874715"/>
    <n v="86.208100558659211"/>
    <n v="-0.29836743380859193"/>
    <n v="90.48596851471595"/>
    <n v="0.38375672349877554"/>
    <n v="90.914846470402026"/>
    <n v="0.41314713179936308"/>
    <n v="78.114049060210249"/>
    <n v="-1.656711998356905"/>
    <n v="81.784511784511778"/>
    <n v="-1.2226674842978191"/>
    <n v="88.027130639929226"/>
    <n v="-0.13061668909067281"/>
    <n v="-0.70907460741705963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949999999999997"/>
    <n v="2.9633333333333334"/>
    <n v="3.1133333333333333"/>
    <n v="3.0116666666666667"/>
    <n v="3.0308333333333333"/>
    <n v="-0.50071769340050043"/>
    <n v="-0.9981511015321094"/>
    <m/>
    <m/>
    <m/>
    <m/>
    <m/>
    <m/>
    <m/>
    <m/>
    <m/>
    <m/>
    <m/>
    <n v="0.62667222416661794"/>
    <n v="-0.46733164351458939"/>
    <n v="0.21350587760311909"/>
    <n v="0.21350587760311909"/>
    <n v="0.48761572144832072"/>
    <n v="-0.9400889369531038"/>
    <n v="0.54732976380995968"/>
    <n v="-0.28988614659970097"/>
    <n v="0.52087843502175402"/>
    <n v="0.33462940151709597"/>
    <n v="-0.10766893061198307"/>
    <n v="-0.5899598802016387"/>
    <m/>
    <m/>
    <m/>
    <m/>
    <m/>
    <m/>
    <m/>
    <n v="369"/>
    <m/>
    <m/>
    <m/>
    <m/>
  </r>
  <r>
    <n v="111001109304"/>
    <s v="COLEGIO FANNY MIKEY (IED)"/>
    <s v="OFICIAL"/>
    <s v="URBANA"/>
    <n v="19"/>
    <s v="CIUDAD BOLIVAR"/>
    <n v="67"/>
    <s v="LUCERO"/>
    <n v="19"/>
    <n v="1"/>
    <n v="1"/>
    <n v="1827"/>
    <n v="3"/>
    <x v="5"/>
    <x v="2"/>
    <n v="33.613253846153746"/>
    <n v="0.26408934707903697"/>
    <n v="1749"/>
    <n v="295"/>
    <n v="0.16866781017724414"/>
    <n v="1.3048505207593755"/>
    <x v="6"/>
    <n v="0.87890625"/>
    <n v="0.8989260897030954"/>
    <n v="0.84338817794028031"/>
    <n v="0.81089168162776781"/>
    <n v="0.80643086816720255"/>
    <n v="0.84650555192684518"/>
    <n v="0.82439024390243898"/>
    <n v="0.82620220482407669"/>
    <n v="-0.22488461971275117"/>
    <n v="95.404530744336569"/>
    <n v="1.3520247466762763"/>
    <n v="84.366391184573004"/>
    <n v="-0.67312101148796499"/>
    <n v="95.94894561598224"/>
    <n v="1.3168317800000791"/>
    <n v="95.816618911174785"/>
    <n v="1.2450395071077238"/>
    <n v="100"/>
    <n v="2.0205706984048906"/>
    <n v="90.35563592525618"/>
    <n v="0.29084270359231534"/>
    <n v="1.1031993703799461"/>
    <n v="3.5"/>
    <n v="-1.3577995583445217"/>
    <n v="3.5"/>
    <n v="-1.3981309248788139"/>
    <n v="3.5"/>
    <n v="-1.5943055490840825"/>
    <n v="3.5"/>
    <n v="-1.6918801936552423"/>
    <n v="3.5"/>
    <n v="-1.5698251038321778"/>
    <n v="3"/>
    <n v="-2.6394292657669491"/>
    <n v="-1.9016200192696715"/>
    <n v="3.0649999999999999"/>
    <n v="3.1033333333333331"/>
    <m/>
    <n v="2.9949999999999997"/>
    <n v="3.0414999999999996"/>
    <n v="-0.47959521290255114"/>
    <n v="-1.1906076160861114"/>
    <n v="0.52600000000000002"/>
    <n v="0.55559095217013343"/>
    <n v="-0.64245406624442714"/>
    <n v="0.62167688038167934"/>
    <n v="0.45270527169812691"/>
    <n v="-0.4435917078670385"/>
    <n v="-0.79251397959338821"/>
    <n v="-0.4538460129849583"/>
    <n v="0.61387893361635248"/>
    <n v="-0.48795754679743897"/>
    <n v="0.62523450391207791"/>
    <n v="0.61194618387165678"/>
    <n v="-0.49111093518654059"/>
    <n v="-0.23835035927995593"/>
    <n v="6.3628692902817252E-2"/>
    <n v="0.50432490058937818"/>
    <n v="-0.33732691219752109"/>
    <n v="0.53441654010712647"/>
    <n v="-0.71235753351269038"/>
    <n v="0.36738583940128"/>
    <n v="-1.4884076942336928"/>
    <n v="-1.0253764896101578"/>
    <n v="-0.60573293879807388"/>
    <n v="16.47"/>
    <n v="57.58"/>
    <n v="33.33"/>
    <n v="14.71"/>
    <n v="-1"/>
    <n v="20.52"/>
    <n v="27.759999999999998"/>
    <n v="262"/>
    <n v="278"/>
    <n v="253"/>
    <n v="265"/>
    <n v="132"/>
  </r>
  <r>
    <n v="111001046621"/>
    <s v="COLEGIO NUEVA DELHI (IED)"/>
    <s v="OFICIAL"/>
    <s v="URBANA"/>
    <n v="4"/>
    <s v="SAN CRISTOBAL"/>
    <n v="51"/>
    <s v="LOS LIBERTADORES"/>
    <n v="4"/>
    <n v="1"/>
    <n v="1"/>
    <n v="1061"/>
    <n v="2"/>
    <x v="1"/>
    <x v="1"/>
    <n v="35.438082975679457"/>
    <n v="0.25819856704196498"/>
    <n v="978"/>
    <n v="95"/>
    <n v="9.7137014314928424E-2"/>
    <n v="0.72923123239924181"/>
    <x v="7"/>
    <n v="0.84393063583815031"/>
    <n v="0.85272145144076839"/>
    <n v="0.83650615901455772"/>
    <n v="0.83675937122128174"/>
    <n v="0.83839611178614826"/>
    <n v="0.8120728929384966"/>
    <n v="0.82971800433839482"/>
    <n v="0.8287773684780203"/>
    <n v="-0.17295892533266011"/>
    <n v="87.80727630285152"/>
    <n v="-1.1379212276014515E-2"/>
    <n v="87.749546279491824"/>
    <n v="-8.8835349108218165E-2"/>
    <n v="90.882917466410746"/>
    <n v="0.40741547060143218"/>
    <n v="85.465116279069761"/>
    <n v="-0.4517473774753194"/>
    <n v="86.862967157417899"/>
    <n v="-0.31845672806037501"/>
    <n v="87.769784172661872"/>
    <n v="-0.17719639259707132"/>
    <n v="-0.2160235038918617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7"/>
    <n v="3.2133333333333334"/>
    <n v="3.0100000000000002"/>
    <n v="3.0749999999999997"/>
    <n v="3.0726666666666667"/>
    <n v="-0.41787796519760328"/>
    <n v="-0.9567312374306608"/>
    <n v="0.48199999999999998"/>
    <n v="-7.2768645388970654E-2"/>
    <n v="-0.72981116493153675"/>
    <n v="-4.4367660895520671E-3"/>
    <n v="0.5090854887676356"/>
    <n v="0.24661197634792315"/>
    <n v="-0.67513932217752026"/>
    <n v="0.387412177390414"/>
    <n v="0.59578594657537554"/>
    <n v="-0.5178738264679259"/>
    <n v="0.15647070562526263"/>
    <n v="0.60109717535970875"/>
    <n v="-0.50899866806682925"/>
    <n v="-0.57825466665639447"/>
    <n v="-0.10732189610585141"/>
    <n v="0.49458381631551362"/>
    <n v="-0.6887239276141488"/>
    <n v="0.52151043503821271"/>
    <n v="-1.1345960258972427"/>
    <n v="0.47523749008459198"/>
    <n v="-0.20744974809412473"/>
    <n v="-0.58184846733906492"/>
    <n v="-0.61313471779901019"/>
    <n v="8.3800000000000008"/>
    <n v="14.71"/>
    <n v="13.33"/>
    <n v="8.06"/>
    <n v="-1.4818100000000001"/>
    <n v="8.3800000000000008"/>
    <n v="9.9625000000000004"/>
    <n v="322"/>
    <n v="326"/>
    <n v="330"/>
    <n v="306"/>
    <n v="263"/>
  </r>
  <r>
    <n v="111001024643"/>
    <s v="COLEGIO NUEVA ESPERANZA (IED)"/>
    <s v="OFICIAL"/>
    <s v="URBANA"/>
    <n v="5"/>
    <s v="USME"/>
    <n v="52"/>
    <s v="LA FLORA"/>
    <n v="5"/>
    <n v="2"/>
    <n v="2"/>
    <n v="1440"/>
    <n v="2"/>
    <x v="0"/>
    <x v="0"/>
    <n v="33.973817991631705"/>
    <n v="0.28516830294529999"/>
    <n v="1254"/>
    <n v="179"/>
    <n v="0.14274322169059012"/>
    <n v="1.3569548355532079"/>
    <x v="6"/>
    <n v="0.8295652173913044"/>
    <n v="0.88761061946902653"/>
    <n v="0.83373688458434225"/>
    <n v="0.78413736713000814"/>
    <n v="0.82753036437246963"/>
    <n v="0.78282411230388105"/>
    <n v="0.77435470441298915"/>
    <n v="0.79451280580229644"/>
    <n v="-0.86387082401623427"/>
    <n v="87.704280155642024"/>
    <n v="-2.9862910030753618E-2"/>
    <n v="92.288961038961034"/>
    <n v="0.69514140783573442"/>
    <n v="100"/>
    <n v="2.0440474247450173"/>
    <n v="90.747594374537371"/>
    <n v="0.41414039447841661"/>
    <n v="89.127218934911241"/>
    <n v="8.4689634702214425E-2"/>
    <n v="86.946564885496187"/>
    <n v="-0.32619906096123391"/>
    <n v="0.18216008739635586"/>
    <n v="3.5"/>
    <n v="-1.3577995583445217"/>
    <n v="3.5"/>
    <n v="-1.3981309248788139"/>
    <n v="3.5"/>
    <n v="-1.5943055490840825"/>
    <n v="3.5"/>
    <n v="-1.6918801936552423"/>
    <n v="3.5"/>
    <n v="-1.5698251038321778"/>
    <n v="4"/>
    <n v="6.7474131606072324E-2"/>
    <n v="-1.089549000057765"/>
    <n v="2.8949999999999996"/>
    <n v="2.9250000000000003"/>
    <n v="3.0233333333333334"/>
    <n v="2.9466666666666668"/>
    <n v="2.9601666666666668"/>
    <n v="-0.64065412669941768"/>
    <n v="-0.86510156337859134"/>
    <n v="0.443"/>
    <n v="-0.62972374322544844"/>
    <n v="-0.81418550893700137"/>
    <n v="-0.60917214521535645"/>
    <n v="0.4545397147902962"/>
    <n v="-0.42113455096860081"/>
    <n v="-0.78846998790534562"/>
    <n v="-0.42486155241846607"/>
    <m/>
    <m/>
    <m/>
    <n v="0.58694694942044412"/>
    <n v="-0.53282083901254818"/>
    <n v="-1.0309256993522404"/>
    <n v="-0.76475574444473127"/>
    <n v="0.48620703694057521"/>
    <n v="-0.99090540848425801"/>
    <n v="0.55767972793246023"/>
    <n v="4.8725171376083336E-2"/>
    <n v="0.51832164437525796"/>
    <n v="0.30426230676709221"/>
    <n v="-3.1432376900480508E-2"/>
    <n v="-0.61728813893493195"/>
    <n v="5.78"/>
    <n v="8.82"/>
    <n v="5.56"/>
    <n v="11.11"/>
    <n v="-1.56734"/>
    <n v="4.62"/>
    <n v="6.25"/>
    <n v="332"/>
    <n v="332"/>
    <n v="334"/>
    <n v="316"/>
    <n v="328"/>
  </r>
  <r>
    <n v="211850001481"/>
    <s v="COLEGIO FABIO LOZANO SIMONELLI (IED)"/>
    <s v="OFICIAL"/>
    <s v="URBANA"/>
    <n v="5"/>
    <s v="USME"/>
    <n v="56"/>
    <s v="DANUBIO"/>
    <n v="5"/>
    <n v="3"/>
    <n v="3"/>
    <n v="2974"/>
    <n v="5"/>
    <x v="12"/>
    <x v="4"/>
    <n v="35.788830442081654"/>
    <n v="0.26270494763452601"/>
    <n v="2809"/>
    <n v="379"/>
    <n v="0.13492346030615879"/>
    <n v="0.90786050119253958"/>
    <x v="9"/>
    <n v="0.89688249400479614"/>
    <n v="0.86128910667169245"/>
    <n v="0.86332574031890663"/>
    <n v="0.84168012924071078"/>
    <n v="0.86582381729200653"/>
    <n v="0.83988875645609851"/>
    <n v="0.83631618195376589"/>
    <n v="0.84661640057655307"/>
    <n v="0.18674797227227546"/>
    <n v="79.108327192336034"/>
    <n v="-1.572493394688864"/>
    <n v="77.801570306923622"/>
    <n v="-1.8068942519352227"/>
    <n v="74.734395750331998"/>
    <n v="-2.4914490022543725"/>
    <n v="72.65625"/>
    <n v="-2.5513378505817235"/>
    <n v="76.703531930074917"/>
    <n v="-2.1273277203842342"/>
    <n v="77.861499820595625"/>
    <n v="-1.970595588152616"/>
    <n v="-2.1858490217180986"/>
    <n v="3.5"/>
    <n v="-1.3577995583445217"/>
    <n v="3.5"/>
    <n v="-1.3981309248788139"/>
    <n v="3.5"/>
    <n v="-1.5943055490840825"/>
    <n v="3.5"/>
    <n v="-1.6918801936552423"/>
    <n v="4"/>
    <n v="-0.2179191660846721"/>
    <n v="4"/>
    <n v="6.7474131606072324E-2"/>
    <n v="-0.75157251562088856"/>
    <n v="3.1199999999999997"/>
    <n v="3.2766666666666668"/>
    <n v="3.2916666666666665"/>
    <n v="3.1433333333333331"/>
    <n v="3.2121666666666666"/>
    <n v="-0.14163552493535317"/>
    <n v="-0.44660402027812085"/>
    <n v="0.38800000000000001"/>
    <n v="-1.4151732401743278"/>
    <n v="-0.94674993935886353"/>
    <n v="-1.5592998414326928"/>
    <n v="0.42115825117143879"/>
    <n v="-0.82978869193826177"/>
    <n v="-0.86474662241116829"/>
    <n v="-0.97155830046466829"/>
    <m/>
    <m/>
    <m/>
    <n v="0.61063337454760847"/>
    <n v="-0.49325854156452614"/>
    <n v="-0.27915936863355617"/>
    <n v="-0.74290714274271719"/>
    <n v="0.49996052502557897"/>
    <n v="-0.49476611548940175"/>
    <n v="0.46275537992974969"/>
    <n v="-3.0568371479476091"/>
    <n v="0.58825264178488301"/>
    <n v="1.134835285908202"/>
    <n v="-0.44858672452806203"/>
    <n v="-0.62212637472863574"/>
    <n v="2.02"/>
    <n v="2.94"/>
    <n v="2.78"/>
    <n v="1.37"/>
    <n v="-1.7938000000000001"/>
    <n v="0.28999999999999998"/>
    <n v="1.8174999999999999"/>
    <n v="345"/>
    <n v="341"/>
    <n v="345"/>
    <n v="346"/>
    <n v="326"/>
  </r>
  <r>
    <n v="111279000362"/>
    <s v="COLEGIO COSTA RICA  (IED)"/>
    <s v="OFICIAL"/>
    <s v="URBANA"/>
    <n v="9"/>
    <s v="FONTIBON"/>
    <n v="75"/>
    <s v="FONTIBON"/>
    <n v="9"/>
    <n v="2"/>
    <n v="2"/>
    <n v="2429"/>
    <n v="4"/>
    <x v="8"/>
    <x v="3"/>
    <n v="39.859931682322724"/>
    <n v="0.19083444296493501"/>
    <n v="1795"/>
    <n v="152"/>
    <n v="8.4679665738161561E-2"/>
    <n v="-0.45958224903241751"/>
    <x v="4"/>
    <n v="0.80053333333333332"/>
    <n v="0.78349912229373908"/>
    <n v="0.76606060606060611"/>
    <n v="0.71391917896087231"/>
    <n v="0.75834445927903871"/>
    <n v="0.76127320954907163"/>
    <n v="0.76851275668948349"/>
    <n v="0.75623495870011215"/>
    <n v="-1.6357067370899736"/>
    <n v="81.827956989247312"/>
    <n v="-1.0844283890276016"/>
    <n v="80.222307397470288"/>
    <n v="-1.388822382714217"/>
    <n v="76.79107679107679"/>
    <n v="-2.122248668884235"/>
    <n v="76.118741692512188"/>
    <n v="-1.9837767243727749"/>
    <n v="74.125514403292186"/>
    <n v="-2.5863395667661107"/>
    <n v="68.81781838949172"/>
    <n v="-3.6075016787635614"/>
    <n v="-2.8278827532982365"/>
    <n v="4"/>
    <n v="0.23005906138063265"/>
    <n v="4"/>
    <n v="0.1365178344157767"/>
    <n v="4"/>
    <n v="-0.10476865036838208"/>
    <n v="4"/>
    <n v="-0.23979404319523162"/>
    <n v="4"/>
    <n v="-0.2179191660846721"/>
    <n v="4"/>
    <n v="6.7474131606072324E-2"/>
    <n v="-8.4259874792072309E-2"/>
    <n v="3.2983333333333333"/>
    <n v="3.4550000000000001"/>
    <n v="3.375"/>
    <n v="3.3866666666666667"/>
    <n v="3.3879999999999999"/>
    <n v="0.20655536452303858"/>
    <n v="6.1147744865483133E-2"/>
    <n v="0.43099999999999999"/>
    <n v="-0.80109454255974955"/>
    <n v="-0.8416471888783893"/>
    <n v="-0.80599796503697363"/>
    <n v="0.51587199021083519"/>
    <n v="0.32969197395154587"/>
    <n v="-0.6618966252645061"/>
    <n v="0.48232642452009916"/>
    <n v="0.5708186368718503"/>
    <n v="-0.56068374347124639"/>
    <n v="-0.51432591480535506"/>
    <n v="0.5740568062016117"/>
    <n v="-0.55502692205129911"/>
    <n v="-1.4528876844368763"/>
    <n v="-0.7195873598160345"/>
    <n v="0.50345723538620779"/>
    <n v="-0.3686268121062995"/>
    <n v="0.590460962269729"/>
    <n v="1.121202025637277"/>
    <n v="0.43021514498255897"/>
    <n v="-0.74218176514623524"/>
    <n v="-0.10845563730319441"/>
    <n v="-0.63088018850568828"/>
    <n v="12.43"/>
    <n v="2.86"/>
    <n v="10"/>
    <n v="10.98"/>
    <n v="-1.48942"/>
    <n v="8.09"/>
    <n v="8.9525000000000006"/>
    <n v="324"/>
    <n v="295"/>
    <n v="296"/>
    <n v="286"/>
    <n v="286"/>
  </r>
  <r>
    <n v="111001016250"/>
    <s v="COLEGIO REPUBLICA BOLIVARIANA  DE VENEZUELA (IED)"/>
    <s v="OFICIAL"/>
    <s v="URBANA"/>
    <n v="14"/>
    <s v="LOS MARTIRES"/>
    <n v="102"/>
    <s v="LA SABANA"/>
    <n v="14"/>
    <n v="2"/>
    <n v="2"/>
    <n v="1003"/>
    <n v="2"/>
    <x v="0"/>
    <x v="0"/>
    <n v="30.921724999999945"/>
    <n v="0.24749045801526701"/>
    <n v="1003"/>
    <n v="372"/>
    <n v="0.3708873379860419"/>
    <n v="2.3430704307087407"/>
    <x v="6"/>
    <n v="0.84032753326509724"/>
    <n v="0.83991462113127002"/>
    <n v="0.86310160427807492"/>
    <n v="0.84051724137931039"/>
    <n v="0.76710929519918281"/>
    <n v="0.7551652892561983"/>
    <n v="0.74372384937238489"/>
    <n v="0.77771808280030563"/>
    <n v="-1.2025202346912249"/>
    <n v="81.376146788990823"/>
    <n v="-1.1655102878200176"/>
    <n v="85.142857142857139"/>
    <n v="-0.53902194891978661"/>
    <n v="85.77235772357723"/>
    <n v="-0.50999482461812151"/>
    <n v="82.912032355915073"/>
    <n v="-0.87024114306766376"/>
    <n v="86.087866108786613"/>
    <n v="-0.45646221474485676"/>
    <n v="76.288659793814432"/>
    <n v="-2.2552795897960212"/>
    <n v="-1.2640982114172106"/>
    <n v="4"/>
    <n v="0.23005906138063265"/>
    <n v="4"/>
    <n v="0.1365178344157767"/>
    <n v="4"/>
    <n v="-0.10476865036838208"/>
    <n v="4"/>
    <n v="-0.23979404319523162"/>
    <n v="3.5"/>
    <n v="-1.5698251038321778"/>
    <n v="3.5"/>
    <n v="-1.2859775670804383"/>
    <n v="-0.828271868834902"/>
    <n v="3.2983333333333333"/>
    <n v="3.2166666666666672"/>
    <n v="3.3066666666666671"/>
    <n v="3.0749999999999997"/>
    <n v="3.1951666666666672"/>
    <n v="-0.17529947822895967"/>
    <n v="-0.50178567353193082"/>
    <n v="0.52"/>
    <n v="0.46990555250298288"/>
    <n v="-0.65392646740666394"/>
    <n v="0.53945085601247944"/>
    <n v="0.52032399456770573"/>
    <n v="0.38419317967526279"/>
    <n v="-0.65330359495563417"/>
    <n v="0.54391516340663359"/>
    <m/>
    <m/>
    <m/>
    <n v="0.60112559681405453"/>
    <n v="-0.50895138655626582"/>
    <n v="-0.57735621914449731"/>
    <n v="-1.7613389347762687E-2"/>
    <n v="0.50815045132880343"/>
    <n v="-0.19932511749324508"/>
    <n v="0.52888264848950328"/>
    <n v="-0.89340534314759112"/>
    <m/>
    <m/>
    <n v="-0.61577325288585272"/>
    <n v="-0.63839347280872172"/>
    <n v="15.32"/>
    <n v="54.55"/>
    <n v="37.5"/>
    <n v="23.81"/>
    <n v="-0.75995999999999997"/>
    <n v="28.03"/>
    <n v="28.305"/>
    <n v="260"/>
    <n v="173"/>
    <n v="180"/>
    <n v="213"/>
    <n v="172"/>
  </r>
  <r>
    <n v="111001086665"/>
    <s v="COLEGIO RAMON DE ZUBIRIA (IED)"/>
    <s v="OFICIAL"/>
    <s v="URBANA"/>
    <n v="11"/>
    <s v="SUBA"/>
    <n v="28"/>
    <s v="EL RINCON"/>
    <n v="11"/>
    <n v="3"/>
    <n v="3"/>
    <n v="3492"/>
    <n v="6"/>
    <x v="7"/>
    <x v="4"/>
    <n v="35.202648556876035"/>
    <n v="0.24183959451401399"/>
    <n v="3292"/>
    <n v="571"/>
    <n v="0.17345078979343864"/>
    <n v="0.93889312069270847"/>
    <x v="9"/>
    <n v="0.86351423965609886"/>
    <n v="0.89413382218148485"/>
    <n v="0.84339963833634723"/>
    <n v="0.78359511343804533"/>
    <n v="0.82424652895360651"/>
    <n v="0.82228915662650603"/>
    <n v="0.83721682847896439"/>
    <n v="0.82346587434037866"/>
    <n v="-0.28006008795992071"/>
    <n v="88.852988691437801"/>
    <n v="0.17628442614825057"/>
    <n v="88.163761653830562"/>
    <n v="-1.729854468359222E-2"/>
    <n v="95.669291338582667"/>
    <n v="1.2666302901244699"/>
    <n v="95.263532763532766"/>
    <n v="1.1543793049402731"/>
    <n v="88.375122110061866"/>
    <n v="-4.9219987185764473E-2"/>
    <n v="89.534883720930239"/>
    <n v="0.14228657715437854"/>
    <n v="0.39968752470652374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2349999999999999"/>
    <n v="3.1266666666666669"/>
    <n v="3.1850000000000001"/>
    <n v="3.0983333333333332"/>
    <n v="3.1436666666666668"/>
    <n v="-0.27728145438312435"/>
    <n v="-0.88643298202342136"/>
    <n v="0.50600000000000001"/>
    <n v="0.26997295327963156"/>
    <n v="-0.68121860969467152"/>
    <n v="0.34384016169259563"/>
    <n v="0.29057170771868884"/>
    <n v="-2.4284223631933095"/>
    <n v="-1.23590489074562"/>
    <n v="-3.6317571886761693"/>
    <n v="0.54239699267939745"/>
    <n v="-0.61175708684145935"/>
    <n v="-1.314603713152267"/>
    <n v="0.64600635056214328"/>
    <n v="-0.4369459446563021"/>
    <n v="0.79089765741644269"/>
    <n v="-0.76998947254507732"/>
    <n v="0.47624255390163728"/>
    <n v="-1.3503612453921614"/>
    <n v="0.4658326672419808"/>
    <n v="-2.9561600537807369"/>
    <n v="0.52281760386616005"/>
    <n v="0.35766097984167833"/>
    <n v="-0.97808977529181418"/>
    <n v="-0.64677296739799683"/>
    <n v="2.6"/>
    <n v="5.88"/>
    <n v="3.57"/>
    <n v="4.1100000000000003"/>
    <n v="-1.7298899999999999"/>
    <n v="1.1599999999999999"/>
    <n v="3.06"/>
    <n v="344"/>
    <n v="336"/>
    <n v="337"/>
    <n v="335"/>
    <n v="203"/>
  </r>
  <r>
    <n v="111001025313"/>
    <s v="COLEGIO LICEO NACIONAL AGUSTIN NIETO CABALLERO (IED)"/>
    <s v="OFICIAL"/>
    <s v="URBANA"/>
    <n v="14"/>
    <s v="LOS MARTIRES"/>
    <n v="102"/>
    <s v="LA SABANA"/>
    <n v="14"/>
    <n v="1"/>
    <n v="1"/>
    <n v="825"/>
    <n v="1"/>
    <x v="13"/>
    <x v="1"/>
    <n v="27.754744744744723"/>
    <n v="0.24810191082802499"/>
    <n v="602"/>
    <n v="125"/>
    <n v="0.20764119601328904"/>
    <n v="1.9441968195530566"/>
    <x v="6"/>
    <n v="0.73760932944606417"/>
    <n v="0.81001727115716748"/>
    <n v="0.75441696113074208"/>
    <n v="0.73280943025540279"/>
    <n v="0.76458752515090544"/>
    <n v="0.72047244094488194"/>
    <n v="0.69349315068493156"/>
    <n v="0.72644667112326566"/>
    <n v="-2.236358860481376"/>
    <n v="71.358024691358025"/>
    <n v="-2.9633633720336987"/>
    <n v="80"/>
    <n v="-1.4272158412872304"/>
    <n v="99.134734239802228"/>
    <n v="1.8887212459209555"/>
    <n v="71.138845553822151"/>
    <n v="-2.8000661806018639"/>
    <n v="79.707112970711307"/>
    <n v="-1.5925449794225592"/>
    <n v="73.821989528795811"/>
    <n v="-2.7017468400079783"/>
    <n v="-1.9296033413582365"/>
    <n v="3.5"/>
    <n v="-1.3577995583445217"/>
    <n v="4"/>
    <n v="0.1365178344157767"/>
    <n v="4"/>
    <n v="-0.10476865036838208"/>
    <n v="4"/>
    <n v="-0.23979404319523162"/>
    <n v="3.5"/>
    <n v="-1.5698251038321778"/>
    <n v="4"/>
    <n v="6.7474131606072324E-2"/>
    <n v="-0.42223635922894875"/>
    <n v="3.5383333333333336"/>
    <n v="3.2583333333333329"/>
    <n v="3.2366666666666668"/>
    <n v="3.3516666666666666"/>
    <n v="3.317166666666667"/>
    <n v="6.6288892466341384E-2"/>
    <n v="-0.17797373338130368"/>
    <n v="0.51300000000000001"/>
    <n v="0.36993925289130719"/>
    <n v="-0.66747943381136754"/>
    <n v="0.44231281750521828"/>
    <n v="0.46717105097475348"/>
    <n v="-0.26650239053683289"/>
    <n v="-0.76105981219878127"/>
    <n v="-0.22840487837617021"/>
    <m/>
    <m/>
    <m/>
    <n v="0.61543329429304361"/>
    <n v="-0.48542871568400014"/>
    <n v="-0.13037631375402947"/>
    <n v="-4.5247056888822135E-2"/>
    <n v="0.52105683269736869"/>
    <n v="0.26625589640997821"/>
    <n v="0.52988591269841256"/>
    <n v="-0.86058236791445286"/>
    <n v="0.45865990129151502"/>
    <n v="-0.40434236826068781"/>
    <n v="-0.40709471522268414"/>
    <n v="-0.66627486343454179"/>
    <n v="6.94"/>
    <n v="36.36"/>
    <n v="12.5"/>
    <n v="6.45"/>
    <n v="-1.52606"/>
    <n v="6.65"/>
    <n v="14.2225"/>
    <n v="304"/>
    <n v="300"/>
    <n v="292"/>
    <n v="298"/>
    <n v="307"/>
  </r>
  <r>
    <n v="111001102075"/>
    <s v="COLEGIO ENTRE NUBES SUR ORIENTAL (IED)"/>
    <s v="OFICIAL"/>
    <s v="URBANA"/>
    <n v="4"/>
    <s v="SAN CRISTOBAL"/>
    <n v="50"/>
    <s v="LA GLORIA"/>
    <n v="4"/>
    <n v="3"/>
    <n v="3"/>
    <n v="1488"/>
    <n v="2"/>
    <x v="17"/>
    <x v="5"/>
    <n v="34.685974329054794"/>
    <n v="0.236424399740428"/>
    <n v="1327"/>
    <n v="153"/>
    <n v="0.11529766390354182"/>
    <n v="0.67652282643508566"/>
    <x v="7"/>
    <n v="0.811906269791007"/>
    <n v="0.83404255319148934"/>
    <n v="0.81290322580645158"/>
    <n v="0.81152647975077885"/>
    <n v="0.83590576766856217"/>
    <n v="0.77898832684824904"/>
    <n v="0.77609561752988043"/>
    <n v="0.79777621504800078"/>
    <n v="-0.79806732027770355"/>
    <m/>
    <m/>
    <m/>
    <m/>
    <n v="89.906103286384976"/>
    <n v="0.2320649355590165"/>
    <n v="82.667450058754412"/>
    <n v="-0.91033233067324626"/>
    <n v="84.442979564930781"/>
    <n v="-0.74933160051905223"/>
    <n v="91.284748309541698"/>
    <n v="0.45901201962641375"/>
    <n v="-0.20005464488389776"/>
    <n v="3.5"/>
    <n v="-1.3577995583445217"/>
    <n v="3.5"/>
    <n v="-1.3981309248788139"/>
    <n v="3.5"/>
    <n v="-1.5943055490840825"/>
    <n v="3.5"/>
    <n v="-1.6918801936552423"/>
    <n v="4"/>
    <n v="-0.2179191660846721"/>
    <n v="3.5"/>
    <n v="-1.2859775670804383"/>
    <n v="-1.1576080252268417"/>
    <n v="3.1516666666666673"/>
    <n v="3.0150000000000001"/>
    <n v="3.0333333333333332"/>
    <n v="3.223333333333334"/>
    <n v="3.1175000000000006"/>
    <n v="-0.32909753935465669"/>
    <n v="-0.74335278229074919"/>
    <n v="0.502"/>
    <n v="0.2128493535015312"/>
    <n v="-0.68915515929040783"/>
    <n v="0.28695661035597725"/>
    <m/>
    <m/>
    <m/>
    <m/>
    <n v="0.56126543741968316"/>
    <n v="-0.5775613348791151"/>
    <n v="-0.77878406071881312"/>
    <n v="0.60248363597582755"/>
    <n v="-0.50669477419226738"/>
    <n v="-0.53447586825066085"/>
    <n v="-0.44348183026977889"/>
    <n v="0.50765950745044597"/>
    <n v="-0.2170352828856891"/>
    <n v="0.52666418650793667"/>
    <n v="-0.96598495082220692"/>
    <n v="0.38913281729096899"/>
    <n v="-1.230118053270145"/>
    <n v="-0.94826156845887244"/>
    <n v="-0.6704095616316561"/>
    <n v="9.5399999999999991"/>
    <n v="20"/>
    <n v="16.670000000000002"/>
    <n v="8.5399999999999991"/>
    <n v="-1.413"/>
    <n v="9.83"/>
    <n v="12.227499999999999"/>
    <n v="316"/>
    <n v="315"/>
    <n v="321"/>
    <n v="314"/>
    <n v="278"/>
  </r>
  <r>
    <n v="111001030856"/>
    <s v="COLEGIO PANAMERICANO (IED)"/>
    <s v="OFICIAL"/>
    <s v="URBANA"/>
    <n v="14"/>
    <s v="LOS MARTIRES"/>
    <n v="102"/>
    <s v="LA SABANA"/>
    <n v="14"/>
    <n v="1"/>
    <n v="1"/>
    <n v="700"/>
    <n v="1"/>
    <x v="13"/>
    <x v="1"/>
    <n v="29.490738007380067"/>
    <n v="0.25679595278246198"/>
    <n v="426"/>
    <n v="75"/>
    <n v="0.176056338028169"/>
    <n v="1.7029065278784388"/>
    <x v="6"/>
    <n v="0.6977225672877847"/>
    <n v="0.76769911504424782"/>
    <n v="0.68924302788844627"/>
    <n v="0.6547085201793722"/>
    <n v="0.71957671957671954"/>
    <n v="0.65432098765432101"/>
    <n v="0.62060301507537685"/>
    <n v="0.66080707616728773"/>
    <n v="-3.5599180609607206"/>
    <n v="91.967871485943775"/>
    <n v="0.73528156997323491"/>
    <n v="94.553376906318093"/>
    <n v="1.0862159190069922"/>
    <n v="86.653386454183263"/>
    <n v="-0.35183899267121765"/>
    <n v="86.653386454183263"/>
    <n v="-0.25696973792563266"/>
    <n v="86.653386454183263"/>
    <n v="-0.35577223292344562"/>
    <n v="85.013623978201636"/>
    <n v="-0.67606131208602638"/>
    <n v="-0.46373404156369252"/>
    <n v="3.5"/>
    <n v="-1.3577995583445217"/>
    <n v="4"/>
    <n v="0.1365178344157767"/>
    <n v="4"/>
    <n v="-0.10476865036838208"/>
    <n v="4"/>
    <n v="-0.23979404319523162"/>
    <n v="4"/>
    <n v="-0.2179191660846721"/>
    <n v="3.5"/>
    <n v="-1.2859775670804383"/>
    <n v="-0.4902953843980255"/>
    <n v="3.0566666666666666"/>
    <n v="3.2066666666666666"/>
    <n v="3.14"/>
    <n v="3.1016666666666666"/>
    <n v="3.129666666666667"/>
    <n v="-0.30500471003668311"/>
    <n v="-0.39765004721735431"/>
    <n v="0.50900000000000001"/>
    <n v="0.31281565311320686"/>
    <n v="-0.67530726243161432"/>
    <n v="0.38620850091236669"/>
    <n v="0.56794121688700072"/>
    <n v="0.9671207380481186"/>
    <n v="-0.56573735701271521"/>
    <n v="1.1715277715426071"/>
    <n v="0.63789054521070088"/>
    <n v="-0.44958856958619176"/>
    <n v="1.2264452056447561"/>
    <n v="0.62325921324569755"/>
    <n v="-0.47279277410337883"/>
    <n v="0.10973298348078682"/>
    <n v="0.68475315948549964"/>
    <n v="0.51572021529100798"/>
    <n v="7.374432620963052E-2"/>
    <n v="0.5419985355253214"/>
    <n v="-0.46430358559030172"/>
    <n v="0.41559606911875202"/>
    <n v="-0.91581305659440815"/>
    <n v="-0.58244873873236847"/>
    <n v="-0.68899348383008752"/>
    <n v="13.58"/>
    <n v="35.29"/>
    <n v="25"/>
    <n v="12.9"/>
    <n v="-1.1833100000000001"/>
    <n v="15.61"/>
    <n v="19.515000000000001"/>
    <n v="290"/>
    <n v="253"/>
    <n v="250"/>
    <n v="260"/>
    <n v="136"/>
  </r>
  <r>
    <n v="111001102091"/>
    <s v="COLEGIO COLOMBIA VIVA (IED)"/>
    <s v="OFICIAL"/>
    <s v="URBANA"/>
    <n v="18"/>
    <s v="RAFAEL URIBE"/>
    <n v="55"/>
    <s v="DIANA TURBAY"/>
    <n v="18"/>
    <n v="1"/>
    <n v="1"/>
    <n v="1716"/>
    <n v="3"/>
    <x v="5"/>
    <x v="2"/>
    <n v="37.427177664974494"/>
    <n v="0.246297662976629"/>
    <n v="1538"/>
    <n v="202"/>
    <n v="0.13133940182054615"/>
    <n v="0.556385617337815"/>
    <x v="7"/>
    <n v="0.81987407610183416"/>
    <n v="0.82202898550724635"/>
    <n v="0.81181359453843871"/>
    <n v="0.77038043478260865"/>
    <n v="0.79302670623145399"/>
    <n v="0.8053030303030303"/>
    <n v="0.82352941176470584"/>
    <n v="0.80372834702269524"/>
    <n v="-0.67804831280427791"/>
    <m/>
    <m/>
    <m/>
    <m/>
    <n v="92.283129324108572"/>
    <n v="0.65877125908268808"/>
    <n v="92.79038718291055"/>
    <n v="0.74898878976528593"/>
    <n v="100"/>
    <n v="2.0205706984048906"/>
    <n v="82.490752157829832"/>
    <n v="-1.1327010422731214"/>
    <n v="0.3687656764735445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783333333333336"/>
    <n v="3.1016666666666666"/>
    <n v="3.1766666666666672"/>
    <n v="3.1483333333333334"/>
    <n v="3.1405000000000003"/>
    <n v="-0.28355219078095295"/>
    <n v="-0.88956835022233571"/>
    <n v="0.41"/>
    <n v="-1.1009934413947766"/>
    <n v="-0.89159811928378363"/>
    <n v="-1.1640107613727462"/>
    <m/>
    <m/>
    <m/>
    <m/>
    <n v="0.57094985544852961"/>
    <n v="-0.5604538920116211"/>
    <n v="-0.5107243291656135"/>
    <n v="0.62125526303022482"/>
    <n v="-0.47601322992875272"/>
    <n v="4.8537592534046325E-2"/>
    <n v="-0.36175065475721013"/>
    <n v="0.47438206451855103"/>
    <n v="-1.4174759934069079"/>
    <m/>
    <m/>
    <n v="0.36955859815111602"/>
    <n v="-1.462601760175074"/>
    <n v="-1.4445514534678074"/>
    <n v="-0.70923226818063667"/>
    <n v="4.91"/>
    <n v="11.43"/>
    <n v="8"/>
    <n v="2.94"/>
    <n v="-1.6709400000000001"/>
    <n v="2.6"/>
    <n v="5.9625000000000004"/>
    <n v="333"/>
    <n v="342"/>
    <n v="343"/>
    <n v="342"/>
    <n v="327"/>
  </r>
  <r>
    <n v="311001075034"/>
    <s v="COLEGIO CANADA (IED)"/>
    <s v="OFICIAL"/>
    <s v="URBANA"/>
    <n v="19"/>
    <s v="CIUDAD BOLIVAR"/>
    <n v="67"/>
    <s v="LUCERO"/>
    <n v="19"/>
    <n v="1"/>
    <n v="1"/>
    <n v="816"/>
    <n v="1"/>
    <x v="13"/>
    <x v="1"/>
    <n v="30.421273062730577"/>
    <n v="0.31970333745364599"/>
    <n v="816"/>
    <n v="236"/>
    <n v="0.28921568627450983"/>
    <n v="2.7377144815182697"/>
    <x v="6"/>
    <n v="0.84110787172011658"/>
    <n v="0.88696808510638303"/>
    <n v="0.79926108374384242"/>
    <n v="0.79198966408268734"/>
    <n v="0.80389610389610389"/>
    <n v="0.85695006747638325"/>
    <n v="0.8352638352638353"/>
    <n v="0.8243204462142546"/>
    <n v="-0.26282846934774085"/>
    <n v="76.723163841807903"/>
    <n v="-2.0005350220826545"/>
    <n v="81.42011834319527"/>
    <n v="-1.1819552003968112"/>
    <n v="88.178913738019176"/>
    <n v="-7.798749572082167E-2"/>
    <n v="80.947012401352879"/>
    <n v="-1.192341248274039"/>
    <n v="79.343863912515189"/>
    <n v="-1.6572208860705475"/>
    <n v="77.828054298642542"/>
    <n v="-1.9766492267074167"/>
    <n v="-1.5340929557310208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8666666666666667"/>
    <n v="2.9666666666666663"/>
    <n v="2.9533333333333331"/>
    <n v="2.9666666666666668"/>
    <n v="2.9526666666666666"/>
    <n v="-0.65550587079953915"/>
    <n v="-1.0755451902316286"/>
    <n v="0.55300000000000005"/>
    <n v="0.94117525067231089"/>
    <n v="-0.5923972774598022"/>
    <n v="0.98044839440411635"/>
    <n v="0.48903992520323003"/>
    <n v="1.2152300519535102E-3"/>
    <n v="-0.71531114620779768"/>
    <n v="9.9489070888376843E-2"/>
    <m/>
    <m/>
    <m/>
    <n v="0.62980792898347704"/>
    <n v="-0.46234038070967809"/>
    <n v="0.30835030187930368"/>
    <n v="0.38011155108698819"/>
    <n v="0.47858679386648301"/>
    <n v="-1.2657958208554569"/>
    <n v="0.55589462081128749"/>
    <n v="-9.6767194782227985E-3"/>
    <n v="0.52425003653075197"/>
    <n v="0.37467403427704088"/>
    <n v="-6.8725162876037832E-2"/>
    <n v="-0.72346447472429076"/>
    <n v="5.2"/>
    <n v="30.3"/>
    <n v="13.89"/>
    <n v="3.23"/>
    <n v="-1.5592999999999999"/>
    <n v="4.91"/>
    <n v="11.4025"/>
    <n v="319"/>
    <n v="316"/>
    <n v="319"/>
    <n v="327"/>
    <n v="223"/>
  </r>
  <r>
    <n v="111001018252"/>
    <s v="COLEGIO JOSE MARIA CARBONELL (IED)"/>
    <s v="OFICIAL"/>
    <s v="URBANA"/>
    <n v="4"/>
    <s v="SAN CRISTOBAL"/>
    <n v="33"/>
    <s v="SOSIEGO"/>
    <n v="4"/>
    <n v="1"/>
    <n v="1"/>
    <n v="978"/>
    <n v="1"/>
    <x v="13"/>
    <x v="1"/>
    <n v="32.012100840336061"/>
    <n v="0.24474147414741501"/>
    <n v="929"/>
    <n v="89"/>
    <n v="9.5801937567276646E-2"/>
    <n v="0.95321725418390335"/>
    <x v="9"/>
    <n v="0.81235955056179776"/>
    <n v="0.81081081081081086"/>
    <n v="0.81006289308176105"/>
    <n v="0.81806282722513091"/>
    <n v="0.81170483460559795"/>
    <n v="0.82337992376111813"/>
    <n v="0.8"/>
    <n v="0.81190166125334484"/>
    <n v="-0.51324130484452168"/>
    <n v="85.645004849660523"/>
    <n v="-0.3994206399149533"/>
    <n v="80.46875"/>
    <n v="-1.3462606688058227"/>
    <n v="80.68833652007649"/>
    <n v="-1.422641115417588"/>
    <n v="80.271398747390393"/>
    <n v="-1.3030857872874686"/>
    <n v="87.35919899874844"/>
    <n v="-0.23010345219771391"/>
    <n v="79.560439560439562"/>
    <n v="-1.6630875419086593"/>
    <n v="-1.1371473214220305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300000000000002"/>
    <n v="3.11"/>
    <n v="3.2266666666666666"/>
    <n v="3.08"/>
    <n v="3.125"/>
    <n v="-0.31424579525453689"/>
    <n v="-0.90491515245912768"/>
    <n v="0.47199999999999998"/>
    <n v="-0.21557764483422159"/>
    <n v="-0.7507762933965817"/>
    <n v="-0.15469991847517556"/>
    <n v="0.45890498872657587"/>
    <n v="-0.36769509454165467"/>
    <n v="-0.77891208658666689"/>
    <n v="-0.35635730333981419"/>
    <n v="0.57991414077274239"/>
    <n v="-0.54487521955010443"/>
    <n v="-0.26661918789261435"/>
    <n v="0.63640029445839552"/>
    <n v="-0.45192751982471613"/>
    <n v="0.50621641999483136"/>
    <n v="3.5759359114667849E-2"/>
    <n v="0.49297698788121486"/>
    <n v="-0.74668818500324485"/>
    <n v="0.52608869782480894"/>
    <n v="-0.98481274376599071"/>
    <n v="0.45145766569130702"/>
    <n v="-0.48988358032007107"/>
    <n v="-0.68972325029048176"/>
    <n v="-0.74050164090985959"/>
    <n v="4.62"/>
    <n v="2.86"/>
    <n v="6.67"/>
    <n v="1.61"/>
    <n v="-1.7190799999999999"/>
    <n v="1.45"/>
    <n v="3.3874999999999997"/>
    <n v="341"/>
    <n v="338"/>
    <n v="336"/>
    <n v="345"/>
    <n v="313"/>
  </r>
  <r>
    <n v="111001013374"/>
    <s v="COLEGIO ESCUELA NACIONAL DE COMERCIO (IED)"/>
    <s v="OFICIAL"/>
    <s v="URBANA"/>
    <n v="17"/>
    <s v="LA CANDELARIA"/>
    <n v="94"/>
    <s v="LA CANDELARIA"/>
    <n v="3"/>
    <n v="1"/>
    <n v="1"/>
    <n v="1239"/>
    <n v="2"/>
    <x v="1"/>
    <x v="1"/>
    <n v="32.319349930843593"/>
    <n v="0.20395112016293199"/>
    <n v="1239"/>
    <n v="111"/>
    <n v="8.9588377723970949E-2"/>
    <n v="0.49034308571424207"/>
    <x v="7"/>
    <n v="0.85612788632326819"/>
    <n v="0.85110294117647056"/>
    <n v="0.84108761329305137"/>
    <n v="0.76137112722478573"/>
    <n v="0.8271604938271605"/>
    <n v="0.80879864636209808"/>
    <n v="0.78917145200984418"/>
    <n v="0.80269762637193276"/>
    <n v="-0.69883180181507509"/>
    <m/>
    <m/>
    <m/>
    <m/>
    <n v="86.971428571428561"/>
    <n v="-0.29474639863914243"/>
    <n v="88.717948717948715"/>
    <n v="8.1447040397682274E-2"/>
    <n v="94.148624926857821"/>
    <n v="0.97874284103274956"/>
    <n v="88.112827400940233"/>
    <n v="-0.11510557770166562"/>
    <n v="0.23439538944478083"/>
    <n v="4"/>
    <n v="0.23005906138063265"/>
    <n v="3.5"/>
    <n v="-1.3981309248788139"/>
    <n v="3.5"/>
    <n v="-1.5943055490840825"/>
    <n v="3.5"/>
    <n v="-1.6918801936552423"/>
    <m/>
    <m/>
    <n v="3.5"/>
    <n v="-1.2859775670804383"/>
    <n v="-1.4806292872334459"/>
    <n v="3.1083333333333338"/>
    <n v="2.9350000000000001"/>
    <n v="3.1033333333333335"/>
    <m/>
    <n v="3.0538333333333334"/>
    <n v="-0.4551723448267958"/>
    <n v="-0.96790081603012079"/>
    <n v="0.47799999999999998"/>
    <n v="-0.12989224516707104"/>
    <n v="-0.73814454649068106"/>
    <n v="-6.4164527128414001E-2"/>
    <m/>
    <m/>
    <m/>
    <m/>
    <m/>
    <m/>
    <m/>
    <n v="0.60046306624053947"/>
    <n v="-0.5100541443652008"/>
    <n v="-0.59831092211096715"/>
    <n v="-0.3846523641179459"/>
    <n v="0.51279933008351086"/>
    <n v="-3.1622829584604946E-2"/>
    <n v="0.51419994416789316"/>
    <n v="-1.373767381406326"/>
    <n v="0.32742722856955297"/>
    <n v="-1.9629975566725744"/>
    <n v="-1.399953558675106"/>
    <n v="-0.76508069991047867"/>
    <e v="#N/A"/>
    <e v="#N/A"/>
    <e v="#N/A"/>
    <e v="#N/A"/>
    <e v="#N/A"/>
    <e v="#N/A"/>
    <e v="#N/A"/>
    <n v="306"/>
    <n v="298"/>
    <n v="312"/>
    <n v="301"/>
    <n v="306"/>
  </r>
  <r>
    <n v="111001102105"/>
    <s v="COLEGIO CONFEDERACION BRISAS DEL DIAMANTE (IED)"/>
    <s v="OFICIAL"/>
    <s v="URBANA"/>
    <n v="19"/>
    <s v="CIUDAD BOLIVAR"/>
    <n v="67"/>
    <s v="LUCERO"/>
    <n v="19"/>
    <n v="3"/>
    <n v="3"/>
    <n v="2090"/>
    <n v="4"/>
    <x v="16"/>
    <x v="4"/>
    <n v="33.375474397590274"/>
    <n v="0.29735204081632599"/>
    <n v="1880"/>
    <n v="402"/>
    <n v="0.21382978723404256"/>
    <n v="1.8627532367957305"/>
    <x v="6"/>
    <n v="0.81828839390386865"/>
    <n v="0.82064896755162242"/>
    <n v="0.7737003058103975"/>
    <n v="0.77501635055591889"/>
    <n v="0.78290704928259514"/>
    <n v="0.81973434535104361"/>
    <n v="0.80271707028942707"/>
    <n v="0.79595260044553562"/>
    <n v="-0.83483875201551372"/>
    <m/>
    <m/>
    <m/>
    <m/>
    <n v="88.92636312535133"/>
    <n v="5.618914981309274E-2"/>
    <n v="85.120481927710841"/>
    <n v="-0.5082387940498504"/>
    <n v="86.523076923076928"/>
    <n v="-0.37897363394298028"/>
    <n v="86.879895561357699"/>
    <n v="-0.33826620679897546"/>
    <n v="-0.3450274167311451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5"/>
    <n v="2.9666666666666668"/>
    <n v="3.0066666666666664"/>
    <n v="3.0066666666666673"/>
    <n v="3.0030000000000001"/>
    <n v="-0.55583416594983792"/>
    <n v="-1.0257093378067781"/>
    <n v="0.39900000000000002"/>
    <n v="-1.2580833407845518"/>
    <n v="-0.91879386209227354"/>
    <n v="-1.3589305326818404"/>
    <m/>
    <m/>
    <m/>
    <m/>
    <m/>
    <m/>
    <m/>
    <n v="0.61468543791461672"/>
    <n v="-0.48664462509336726"/>
    <n v="-0.15348113359840723"/>
    <n v="-0.63566089323178054"/>
    <n v="0.47367212390188768"/>
    <n v="-1.443086182868863"/>
    <n v="0.5411432088267405"/>
    <n v="-0.49228661019583858"/>
    <n v="0.525467696968415"/>
    <n v="0.38913623122481167"/>
    <n v="-0.24173510402011839"/>
    <n v="-0.77001243965320865"/>
    <n v="2.31"/>
    <n v="15.15"/>
    <n v="8.33"/>
    <n v="2.74"/>
    <n v="-1.66856"/>
    <n v="2.89"/>
    <n v="5.665"/>
    <n v="335"/>
    <n v="344"/>
    <n v="342"/>
    <n v="341"/>
    <n v="334"/>
  </r>
  <r>
    <n v="211001032501"/>
    <s v="COLEGIO GABRIEL GARCIA MARQUEZ (IED)"/>
    <s v="OFICIAL"/>
    <s v="RURAL (ZONA DE EXPANSION)"/>
    <n v="5"/>
    <s v="USME"/>
    <n v="52"/>
    <s v="LA FLORA"/>
    <n v="5"/>
    <n v="1"/>
    <n v="1"/>
    <n v="1288"/>
    <n v="2"/>
    <x v="1"/>
    <x v="1"/>
    <n v="31.693609534619675"/>
    <n v="0.33168294515401803"/>
    <n v="1174"/>
    <n v="191"/>
    <n v="0.16269165247018738"/>
    <n v="2.1474281309712659"/>
    <x v="6"/>
    <n v="0.90310370931112793"/>
    <n v="0.84808144087705561"/>
    <n v="0.80971659919028338"/>
    <n v="0.78505457598656592"/>
    <n v="0.82295373665480431"/>
    <n v="0.8067765567765568"/>
    <n v="0.81031307550644571"/>
    <n v="0.80810865549404709"/>
    <n v="-0.58972361210977198"/>
    <n v="89.797395079594793"/>
    <n v="0.34576768070953723"/>
    <n v="82.054794520547944"/>
    <n v="-1.0723438523276352"/>
    <n v="84.652443220922223"/>
    <n v="-0.71103368263012912"/>
    <n v="76.290909090909082"/>
    <n v="-1.9555555671229479"/>
    <n v="75.734676742233418"/>
    <n v="-2.2998308178332163"/>
    <n v="84.943639291465374"/>
    <n v="-0.68872853846289617"/>
    <n v="-1.4276551424227257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949999999999997"/>
    <m/>
    <n v="2.9849999999999999"/>
    <n v="3.09"/>
    <n v="3.0394999999999999"/>
    <n v="-0.48355567799591631"/>
    <n v="-0.98957009382981731"/>
    <m/>
    <m/>
    <m/>
    <m/>
    <m/>
    <m/>
    <m/>
    <m/>
    <n v="0.59095394713567462"/>
    <n v="-0.52601718824054267"/>
    <n v="2.8870842360133774E-2"/>
    <n v="0.59990134283985297"/>
    <n v="-0.51099006588610008"/>
    <n v="-0.61609538694219945"/>
    <n v="-0.35810889522126615"/>
    <n v="0.51686958150047935"/>
    <n v="0.11520622554999319"/>
    <n v="0.53283715262881914"/>
    <n v="-0.76402906293002004"/>
    <n v="0.547139794863719"/>
    <n v="0.64653651979359639"/>
    <n v="0.11710078612779082"/>
    <n v="-0.7770834048681553"/>
    <m/>
    <m/>
    <m/>
    <m/>
    <m/>
    <m/>
    <m/>
    <n v="375"/>
    <m/>
    <m/>
    <m/>
    <m/>
  </r>
  <r>
    <n v="111001102156"/>
    <s v="COLEGIO CAMPESTRE MONTE VERDE (IED)"/>
    <s v="OFICIAL"/>
    <s v="RURAL (FRANJA DE ADECUACION)"/>
    <n v="2"/>
    <s v="CHAPINERO"/>
    <n v="89"/>
    <s v="SAN ISIDRO PATIOS"/>
    <n v="2"/>
    <n v="2"/>
    <n v="2"/>
    <n v="1655"/>
    <n v="3"/>
    <x v="4"/>
    <x v="3"/>
    <n v="33.302499999999959"/>
    <n v="0.23463176064441801"/>
    <n v="1352"/>
    <n v="122"/>
    <n v="9.0236686390532547E-2"/>
    <n v="0.69168811689201304"/>
    <x v="7"/>
    <n v="0.86139202855443187"/>
    <n v="0.89947437582128775"/>
    <n v="0.82949932341001353"/>
    <n v="0.8145219266714594"/>
    <n v="0.85637480798771126"/>
    <n v="0.86682808716707027"/>
    <n v="0.85815602836879434"/>
    <n v="0.85055701324166844"/>
    <n v="0.26620663060093824"/>
    <m/>
    <m/>
    <m/>
    <m/>
    <n v="82.768052516411387"/>
    <n v="-1.0493057153479717"/>
    <n v="88.033707865168537"/>
    <n v="-3.0711642854009673E-2"/>
    <n v="93.575895395110848"/>
    <n v="0.87676927525459847"/>
    <n v="86.608927381745502"/>
    <n v="-0.38731143986561878"/>
    <n v="-2.9666934754671304E-3"/>
    <n v="3.5"/>
    <n v="-1.3577995583445217"/>
    <m/>
    <m/>
    <s v=" "/>
    <m/>
    <m/>
    <m/>
    <n v="3.5"/>
    <n v="-1.5698251038321778"/>
    <n v="3.5"/>
    <n v="-1.2859775670804383"/>
    <n v="-1.3995165817811341"/>
    <n v="2.99"/>
    <n v="2.9816666666666669"/>
    <n v="3.0749999999999997"/>
    <n v="2.918333333333333"/>
    <n v="2.9851666666666663"/>
    <n v="-0.59114831303234872"/>
    <n v="-0.99533244740674143"/>
    <n v="0.45900000000000002"/>
    <n v="-0.401229344113047"/>
    <n v="-0.77870506892159186"/>
    <n v="-0.35487354773080138"/>
    <m/>
    <m/>
    <m/>
    <m/>
    <m/>
    <m/>
    <m/>
    <n v="0.56637270581159926"/>
    <n v="-0.56850292665569946"/>
    <n v="-1.7089599347279081"/>
    <n v="-1.1673253799290653"/>
    <n v="0.50603783983790795"/>
    <n v="-0.27553484443579074"/>
    <n v="0.51860251493649445"/>
    <n v="-1.2297320714484037"/>
    <n v="0.335485696295103"/>
    <n v="-1.8672868447701392"/>
    <n v="-1.3576700127067489"/>
    <n v="-0.78038565564216367"/>
    <n v="8.09"/>
    <n v="17.14"/>
    <n v="25"/>
    <n v="7.32"/>
    <n v="-1.28437"/>
    <n v="13.01"/>
    <n v="11.5825"/>
    <n v="317"/>
    <n v="324"/>
    <n v="325"/>
    <n v="326"/>
    <n v="305"/>
  </r>
  <r>
    <n v="111001102148"/>
    <s v="COLEGIO INTEGRADA LA CANDELARIA (IED)"/>
    <s v="OFICIAL"/>
    <s v="URBANA"/>
    <n v="17"/>
    <s v="LA CANDELARIA"/>
    <n v="94"/>
    <s v="LA CANDELARIA"/>
    <n v="3"/>
    <n v="3"/>
    <n v="3"/>
    <n v="1491"/>
    <n v="2"/>
    <x v="17"/>
    <x v="5"/>
    <n v="31.246377171215837"/>
    <n v="0.21225362872421599"/>
    <n v="1115"/>
    <n v="231"/>
    <n v="0.20717488789237667"/>
    <n v="1.2189678668494306"/>
    <x v="6"/>
    <n v="0.8006607929515418"/>
    <n v="0.81576026637069921"/>
    <n v="0.77491961414791"/>
    <n v="0.76723163841807906"/>
    <n v="0.77092511013215859"/>
    <n v="0.7701271186440678"/>
    <n v="0.69855967078189296"/>
    <n v="0.74886141009951945"/>
    <n v="-1.784387241548316"/>
    <m/>
    <m/>
    <m/>
    <m/>
    <n v="87.031700288184439"/>
    <n v="-0.28392686100631515"/>
    <n v="86.712598425196859"/>
    <n v="-0.24726389140296701"/>
    <n v="84.411452810180279"/>
    <n v="-0.75494488815504279"/>
    <n v="82.001836547291092"/>
    <n v="-1.2211947543507198"/>
    <n v="-0.79280683256802564"/>
    <n v="3.5"/>
    <n v="-1.3577995583445217"/>
    <n v="3.5"/>
    <n v="-1.3981309248788139"/>
    <n v="3.5"/>
    <n v="-1.5943055490840825"/>
    <n v="4"/>
    <n v="-0.23979404319523162"/>
    <n v="4"/>
    <n v="-0.2179191660846721"/>
    <m/>
    <m/>
    <n v="-0.61778008169713627"/>
    <n v="3.19"/>
    <n v="3.03"/>
    <n v="3.1200000000000006"/>
    <n v="2.811666666666667"/>
    <n v="2.9856666666666669"/>
    <n v="-0.59015819675900616"/>
    <n v="-0.60396913922807127"/>
    <n v="0.439"/>
    <n v="-0.68684734300354888"/>
    <n v="-0.82325586590696564"/>
    <n v="-0.67418202263357352"/>
    <m/>
    <m/>
    <m/>
    <m/>
    <n v="0.54210326528456498"/>
    <n v="-0.6122987693350459"/>
    <n v="-1.3230914377609391"/>
    <n v="0.59523893183875176"/>
    <n v="-0.51879238792705229"/>
    <n v="-0.76435581139096753"/>
    <n v="-0.91394174155048025"/>
    <n v="0.5016600714449676"/>
    <n v="-0.43345717671576667"/>
    <n v="0.50252360203340618"/>
    <n v="-1.7557727248547625"/>
    <n v="0.47667803963320399"/>
    <n v="-0.19034028913442208"/>
    <n v="-0.70859339736679317"/>
    <n v="-0.82695072124323754"/>
    <n v="3.76"/>
    <n v="24.24"/>
    <n v="50"/>
    <n v="4.88"/>
    <n v="-0.87641999999999998"/>
    <n v="23.99"/>
    <n v="13.9375"/>
    <n v="308"/>
    <n v="329"/>
    <n v="314"/>
    <n v="318"/>
    <n v="289"/>
  </r>
  <r>
    <n v="111001107115"/>
    <s v="COLEGIO JOSE MARIA VARGAS VILA (IED)"/>
    <s v="OFICIAL"/>
    <s v="URBANA"/>
    <n v="19"/>
    <s v="CIUDAD BOLIVAR"/>
    <n v="67"/>
    <s v="LUCERO"/>
    <n v="19"/>
    <n v="1"/>
    <n v="1"/>
    <n v="2633"/>
    <n v="5"/>
    <x v="15"/>
    <x v="0"/>
    <n v="30.78915723981898"/>
    <n v="0.334604632587861"/>
    <n v="2362"/>
    <n v="572"/>
    <n v="0.24216765453005928"/>
    <n v="2.6323562554478066"/>
    <x v="6"/>
    <n v="0.85990338164251212"/>
    <n v="0.83043875685557589"/>
    <n v="0.81806879403232491"/>
    <n v="0.77295341474445955"/>
    <n v="0.84749034749034746"/>
    <n v="0.84857281083696179"/>
    <n v="0.86648501362397823"/>
    <n v="0.83933666790940475"/>
    <n v="3.9959175737255034E-2"/>
    <n v="85.046012269938657"/>
    <n v="-0.50691590163955635"/>
    <n v="85.318559556786695"/>
    <n v="-0.50867737457297701"/>
    <n v="84.780352819093736"/>
    <n v="-0.68807228737699766"/>
    <n v="83.228200371057511"/>
    <n v="-0.8184158419027403"/>
    <n v="89.988666414809217"/>
    <n v="0.23806896366373886"/>
    <n v="82.343929528916121"/>
    <n v="-1.1592759340734651"/>
    <n v="-0.62478008164851229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7449999999999997"/>
    <n v="2.7749999999999999"/>
    <n v="2.9633333333333334"/>
    <n v="2.86"/>
    <n v="2.8624999999999998"/>
    <n v="-0.83405683875877146"/>
    <n v="-1.1648206742112448"/>
    <n v="0.42099999999999999"/>
    <n v="-0.94390354200500048"/>
    <n v="-0.86512244529975568"/>
    <n v="-0.97425193203825822"/>
    <n v="0.47016357828137528"/>
    <n v="-0.22986802693376548"/>
    <n v="-0.7546746059329773"/>
    <n v="-0.18264025433716927"/>
    <n v="0.59862343894126435"/>
    <n v="-0.51312252806339542"/>
    <n v="0.2309196916433674"/>
    <n v="0.58017738564374866"/>
    <n v="-0.54442138488356273"/>
    <n v="-1.2513603142844025"/>
    <n v="-0.56522146229201053"/>
    <n v="0.48547859478843713"/>
    <n v="-1.0171830169073535"/>
    <n v="0.50462737711831918"/>
    <n v="-1.6869452346532894"/>
    <n v="0.46759072600885598"/>
    <n v="-0.29827064089464855"/>
    <n v="-0.85865549422478182"/>
    <n v="-0.8334975699091286"/>
    <n v="3.47"/>
    <n v="21.21"/>
    <n v="11.11"/>
    <n v="7.94"/>
    <n v="-1.5243100000000001"/>
    <n v="6.94"/>
    <n v="8.7725000000000009"/>
    <n v="325"/>
    <n v="337"/>
    <n v="338"/>
    <n v="337"/>
    <n v="256"/>
  </r>
  <r>
    <n v="111001086631"/>
    <s v="COLEGIO SAN BENITO ABAD (IED)"/>
    <s v="OFICIAL"/>
    <s v="URBANA"/>
    <n v="6"/>
    <s v="TUNJUELITO"/>
    <n v="62"/>
    <s v="TUNJUELITO"/>
    <n v="6"/>
    <n v="2"/>
    <n v="2"/>
    <n v="1121"/>
    <n v="2"/>
    <x v="0"/>
    <x v="0"/>
    <n v="34.430213114754025"/>
    <n v="0.25889978213507597"/>
    <n v="1055"/>
    <n v="111"/>
    <n v="0.1052132701421801"/>
    <n v="0.87947094955224925"/>
    <x v="9"/>
    <n v="0.8131274131274131"/>
    <n v="0.79771863117870723"/>
    <n v="0.74580335731414871"/>
    <n v="0.71011850501367368"/>
    <n v="0.77027027027027029"/>
    <n v="0.77171492204899772"/>
    <n v="0.75152749490835036"/>
    <n v="0.75353914452227455"/>
    <n v="-1.6900652330595569"/>
    <n v="92.200147167034586"/>
    <n v="0.77696578439657726"/>
    <n v="87.208480565371033"/>
    <n v="-0.18227976129045739"/>
    <n v="90.108303249097474"/>
    <n v="0.26836239353230035"/>
    <n v="87.785657998423957"/>
    <n v="-7.1371223938344053E-2"/>
    <n v="85.489510489510494"/>
    <n v="-0.56299846391444974"/>
    <n v="84.026258205689274"/>
    <n v="-0.85477448978903436"/>
    <n v="-0.49824734052438746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849999999999999"/>
    <n v="3.0766666666666667"/>
    <n v="3.1933333333333334"/>
    <n v="3.1483333333333334"/>
    <n v="3.1311666666666671"/>
    <n v="-0.30203436121665878"/>
    <n v="-0.89880943544018854"/>
    <n v="0.499"/>
    <n v="0.17000665366795592"/>
    <n v="-0.69514918323061836"/>
    <n v="0.24399570342747298"/>
    <n v="0.36639906208570516"/>
    <n v="-1.5001478359089435"/>
    <n v="-1.0040322059951947"/>
    <n v="-1.9698584495003728"/>
    <n v="0.62161794374434676"/>
    <n v="-0.47542961331775913"/>
    <n v="0.82153704377677816"/>
    <n v="0.64472729397265327"/>
    <n v="-0.43892785163390174"/>
    <n v="0.75323728295681092"/>
    <n v="0.17818390675843054"/>
    <n v="0.49992412732451263"/>
    <n v="-0.49607911547617461"/>
    <n v="0.5293983415328446"/>
    <n v="-0.87653383528437756"/>
    <n v="0.37460801858346199"/>
    <n v="-1.4026296115316979"/>
    <n v="-1.063490779446397"/>
    <n v="-0.83360714850408313"/>
    <n v="4.34"/>
    <n v="8.57"/>
    <n v="8.33"/>
    <n v="9.52"/>
    <n v="-1.54583"/>
    <n v="5.49"/>
    <n v="5.6850000000000005"/>
    <n v="334"/>
    <n v="343"/>
    <n v="344"/>
    <n v="336"/>
    <n v="269"/>
  </r>
  <r>
    <n v="111001036765"/>
    <s v="COLEGIO JOSE MARTI (IED)"/>
    <s v="OFICIAL"/>
    <s v="URBANA"/>
    <n v="18"/>
    <s v="RAFAEL URIBE"/>
    <n v="53"/>
    <s v="MARCO FIDEL SUAREZ"/>
    <n v="18"/>
    <n v="5"/>
    <n v="3"/>
    <n v="2108"/>
    <n v="4"/>
    <x v="16"/>
    <x v="4"/>
    <n v="31.893002345582463"/>
    <n v="0.27846646732165697"/>
    <n v="1828"/>
    <n v="258"/>
    <n v="0.14113785557986872"/>
    <n v="1.5039015683593615"/>
    <x v="6"/>
    <n v="0.78653600340860674"/>
    <n v="0.8179431072210066"/>
    <n v="0.79482523831139351"/>
    <n v="0.74467077214590238"/>
    <n v="0.78619615983393876"/>
    <n v="0.75933147632311981"/>
    <n v="0.77487493051695389"/>
    <n v="0.77071771985567872"/>
    <n v="-1.3436758098935031"/>
    <n v="79.761487197474565"/>
    <n v="-1.4552772419728965"/>
    <n v="77.550357374918775"/>
    <n v="-1.8502798225805828"/>
    <n v="79.376585719463577"/>
    <n v="-1.658117022128651"/>
    <n v="90.623577605826128"/>
    <n v="0.39381194226270055"/>
    <n v="75.053033517182854"/>
    <n v="-2.4211962903537319"/>
    <n v="76.96682464454976"/>
    <n v="-2.1325317704412856"/>
    <n v="-1.6664209090429587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2050000000000005"/>
    <n v="3.0450000000000004"/>
    <n v="3.1466666666666669"/>
    <n v="3.145"/>
    <n v="3.1315000000000004"/>
    <n v="-0.30137428370109792"/>
    <n v="-0.89847939668240817"/>
    <m/>
    <m/>
    <m/>
    <m/>
    <n v="0.51781450710735299"/>
    <n v="0.35347216474033755"/>
    <n v="-0.65813819524110895"/>
    <n v="0.50926418186692579"/>
    <n v="0.62729749619911956"/>
    <n v="-0.46633437528048727"/>
    <n v="0.96405203479955326"/>
    <n v="0.63837575342292707"/>
    <n v="-0.44882821379504967"/>
    <n v="0.56510971163841706"/>
    <n v="0.67362330263245962"/>
    <n v="0.49013580959868258"/>
    <n v="-0.84918001657758524"/>
    <n v="0.52423933633810171"/>
    <n v="-1.0453167921873967"/>
    <n v="0.36666768150533402"/>
    <n v="-1.4969372814728912"/>
    <n v="-1.2318996817081818"/>
    <n v="-0.89528633559272708"/>
    <n v="4.05"/>
    <n v="27.27"/>
    <n v="4"/>
    <n v="5.48"/>
    <n v="-1.6973499999999999"/>
    <n v="1.73"/>
    <n v="9.2750000000000004"/>
    <n v="323"/>
    <n v="317"/>
    <n v="320"/>
    <n v="324"/>
    <m/>
  </r>
  <r>
    <n v="311001026441"/>
    <s v="COLEGIO LOS PINOS (IED)"/>
    <s v="OFICIAL"/>
    <s v="URBANA"/>
    <n v="3"/>
    <s v="SANTAFE"/>
    <n v="96"/>
    <s v="LOURDES"/>
    <n v="3"/>
    <n v="3"/>
    <n v="3"/>
    <n v="838"/>
    <n v="1"/>
    <x v="11"/>
    <x v="3"/>
    <n v="32.772063197025957"/>
    <n v="0.26098809523809502"/>
    <n v="824"/>
    <n v="40"/>
    <n v="4.8543689320388349E-2"/>
    <n v="0.81865951594566377"/>
    <x v="9"/>
    <n v="0.76669414674361092"/>
    <n v="0.82053742802303264"/>
    <n v="0.83558792924037462"/>
    <n v="0.75869809203142535"/>
    <n v="0.85078534031413611"/>
    <n v="0.81544502617801051"/>
    <n v="0.85084306095979245"/>
    <n v="0.82663474962401884"/>
    <n v="-0.21616277050013977"/>
    <n v="81.172161172161168"/>
    <n v="-1.2021175647905271"/>
    <n v="82.615505090054825"/>
    <n v="-0.97550668781226912"/>
    <n v="76.420695504664977"/>
    <n v="-2.1887368076419018"/>
    <n v="99.230769230769226"/>
    <n v="1.8046766622310473"/>
    <n v="78.858350951374206"/>
    <n v="-1.7436656826712018"/>
    <n v="87.665647298674827"/>
    <n v="-0.19604516392821397"/>
    <n v="-0.45945611869062686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2.9033333333333329"/>
    <n v="2.8975000000000004"/>
    <n v="2.8333333333333335"/>
    <n v="2.94"/>
    <n v="2.895833333333333"/>
    <n v="-0.7680490872026785"/>
    <n v="-1.1318167984331984"/>
    <n v="0.34399999999999997"/>
    <n v="-2.0435328377334319"/>
    <n v="-1.0671136216087387"/>
    <n v="-2.4219812391528563"/>
    <n v="0.40428854769403288"/>
    <n v="-1.036306724271566"/>
    <n v="-0.90562642899425594"/>
    <n v="-1.2645557231292159"/>
    <m/>
    <m/>
    <m/>
    <n v="0.62479921420440254"/>
    <n v="-0.4703249381328638"/>
    <n v="0.15662702432376679"/>
    <n v="-0.78544945260745269"/>
    <n v="0.50771703398841184"/>
    <n v="-0.21496008743720155"/>
    <n v="0.50067293195653428"/>
    <n v="-1.8163195853511773"/>
    <n v="0.38950185299129397"/>
    <n v="-1.2257350029436505"/>
    <n v="-1.2007553945646188"/>
    <n v="-0.89863636626195387"/>
    <n v="1.1599999999999999"/>
    <n v="2.86"/>
    <n v="40"/>
    <n v="2.44"/>
    <n v="-1.10137"/>
    <n v="17.34"/>
    <n v="5.63"/>
    <n v="336"/>
    <n v="345"/>
    <n v="339"/>
    <n v="344"/>
    <n v="331"/>
  </r>
  <r>
    <n v="111001036561"/>
    <s v="COLEGIO JOSE JAIME ROJAS (IED)"/>
    <s v="OFICIAL"/>
    <s v="URBANA"/>
    <n v="19"/>
    <s v="CIUDAD BOLIVAR"/>
    <n v="67"/>
    <s v="LUCERO"/>
    <n v="19"/>
    <n v="1"/>
    <n v="1"/>
    <n v="1040"/>
    <n v="2"/>
    <x v="1"/>
    <x v="1"/>
    <n v="34.411483375959016"/>
    <n v="0.28307615230460897"/>
    <n v="940"/>
    <n v="131"/>
    <n v="0.13936170212765958"/>
    <n v="1.2746576946460042"/>
    <x v="6"/>
    <n v="0.87511916110581511"/>
    <n v="0.89862724392819426"/>
    <n v="0.87882096069868998"/>
    <n v="0.85458612975391501"/>
    <n v="0.88129496402877694"/>
    <n v="0.87335722819593786"/>
    <n v="0.84240362811791381"/>
    <n v="0.86338940382307028"/>
    <n v="0.52495942500117376"/>
    <n v="91.4380714879468"/>
    <n v="0.64020361512974866"/>
    <n v="92.314487632508829"/>
    <n v="0.69954996204058684"/>
    <n v="94.835262689225289"/>
    <n v="1.116911568901912"/>
    <n v="92.537313432835816"/>
    <n v="0.7075057089778416"/>
    <n v="92.524271844660205"/>
    <n v="0.68952940485952985"/>
    <n v="84.424379232505643"/>
    <n v="-0.78271459487116901"/>
    <n v="0.14696528219515087"/>
    <n v="3.5"/>
    <n v="-1.3577995583445217"/>
    <n v="3.5"/>
    <n v="-1.3981309248788139"/>
    <n v="3.5"/>
    <n v="-1.5943055490840825"/>
    <n v="3.5"/>
    <n v="-1.6918801936552423"/>
    <n v="3"/>
    <n v="-2.9217310415796836"/>
    <n v="3"/>
    <n v="-2.6394292657669491"/>
    <n v="-2.2395965037065477"/>
    <n v="2.84"/>
    <n v="2.8600000000000008"/>
    <n v="2.91"/>
    <n v="3.018333333333334"/>
    <n v="2.9363333333333337"/>
    <n v="-0.68784966906202394"/>
    <n v="-1.4637230863842858"/>
    <n v="0.496"/>
    <n v="0.12716395383438064"/>
    <n v="-0.70117935225720962"/>
    <n v="0.20077573418833833"/>
    <n v="0.38905602761003166"/>
    <n v="-1.2227824426763809"/>
    <n v="-0.94403191588915336"/>
    <n v="-1.5398189794147132"/>
    <n v="0.62362633708664095"/>
    <n v="-0.47220390874768636"/>
    <n v="0.87208121380973047"/>
    <n v="0.62461219603363893"/>
    <n v="-0.47062430817323297"/>
    <n v="0.15093836791873566"/>
    <n v="3.4113488846304552E-2"/>
    <n v="0.46920555693548976"/>
    <n v="-1.6042118088283692"/>
    <n v="0.49745548159526665"/>
    <n v="-1.9215822794490274"/>
    <n v="0.29627349374869499"/>
    <n v="-2.3330115890760466"/>
    <n v="-2.0638228401384051"/>
    <n v="-0.90158462370411496"/>
    <n v="5.49"/>
    <n v="33.33"/>
    <n v="16.670000000000002"/>
    <n v="4.84"/>
    <n v="-1.4798899999999999"/>
    <n v="8.67"/>
    <n v="13.244999999999999"/>
    <n v="313"/>
    <n v="320"/>
    <n v="326"/>
    <n v="332"/>
    <n v="231"/>
  </r>
  <r>
    <n v="111001102130"/>
    <s v="COLEGIO COMPARTIR RECUERDO (IED)"/>
    <s v="OFICIAL"/>
    <s v="URBANA"/>
    <n v="19"/>
    <s v="CIUDAD BOLIVAR"/>
    <n v="67"/>
    <s v="LUCERO"/>
    <n v="19"/>
    <n v="2"/>
    <n v="2"/>
    <n v="1465"/>
    <n v="2"/>
    <x v="0"/>
    <x v="0"/>
    <n v="33.893162901307889"/>
    <n v="0.28278737791134401"/>
    <n v="1375"/>
    <n v="323"/>
    <n v="0.2349090909090909"/>
    <n v="1.7599232503271456"/>
    <x v="6"/>
    <n v="0.78108581436077062"/>
    <n v="0.81957446808510637"/>
    <n v="0.76787148594377508"/>
    <n v="0.7670863309352518"/>
    <n v="0.78125"/>
    <n v="0.77458033573141483"/>
    <n v="0.7771863117870722"/>
    <n v="0.77490107570364064"/>
    <n v="-1.259322469121634"/>
    <m/>
    <m/>
    <n v="100"/>
    <n v="2.0268715179194983"/>
    <n v="100"/>
    <n v="2.0440474247450173"/>
    <n v="100"/>
    <n v="1.9307666345603187"/>
    <n v="77.638190954773862"/>
    <n v="-1.9609131944132077"/>
    <n v="81.046788263283105"/>
    <n v="-1.3940584675221579"/>
    <n v="-0.55533927594625987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0483333333333333"/>
    <n v="2.6799999999999997"/>
    <n v="2.8766666666666669"/>
    <n v="2.9766666666666666"/>
    <n v="2.8944999999999999"/>
    <n v="-0.77068939726492192"/>
    <n v="-1.1331369534643201"/>
    <n v="0.46200000000000002"/>
    <n v="-0.3583866442794717"/>
    <n v="-0.77219038790039818"/>
    <n v="-0.30818094059207107"/>
    <m/>
    <m/>
    <m/>
    <m/>
    <m/>
    <m/>
    <m/>
    <n v="0.6252978516709512"/>
    <n v="-0.46952718009213973"/>
    <n v="0.17178609429093442"/>
    <n v="-2.0200719662267788E-2"/>
    <n v="0.50281038337745465"/>
    <n v="-0.39196116164087419"/>
    <n v="0.51347991000768789"/>
    <n v="-1.3973241505978882"/>
    <n v="0.38172474886540603"/>
    <n v="-1.3181039492221189"/>
    <n v="-1.1566414521186008"/>
    <n v="-0.9405064663382553"/>
    <n v="1.73"/>
    <n v="12.12"/>
    <n v="5.56"/>
    <n v="4.76"/>
    <n v="-1.68221"/>
    <n v="2.31"/>
    <n v="4.4725000000000001"/>
    <n v="338"/>
    <n v="339"/>
    <n v="333"/>
    <n v="325"/>
    <n v="319"/>
  </r>
  <r>
    <n v="111001030864"/>
    <s v="COLEGIO ALEMANIA UNIFICADA (IED)"/>
    <s v="OFICIAL"/>
    <s v="URBANA"/>
    <n v="4"/>
    <s v="SAN CRISTOBAL"/>
    <n v="50"/>
    <s v="LA GLORIA"/>
    <n v="4"/>
    <n v="2"/>
    <n v="2"/>
    <n v="1225"/>
    <n v="2"/>
    <x v="0"/>
    <x v="0"/>
    <n v="34.86159999999991"/>
    <n v="0.25980836236933702"/>
    <n v="954"/>
    <n v="138"/>
    <n v="0.14465408805031446"/>
    <n v="1.0215916543221664"/>
    <x v="9"/>
    <n v="0.82076236820762372"/>
    <n v="0.80729653882132835"/>
    <n v="0.8101010101010101"/>
    <n v="0.8320526893523601"/>
    <n v="0.83314543404735064"/>
    <n v="0.78098676293622138"/>
    <n v="0.80380499405469674"/>
    <n v="0.80883528017288953"/>
    <n v="-0.5750719254315978"/>
    <n v="79.573934837092736"/>
    <n v="-1.4889354052771453"/>
    <n v="88.095238095238088"/>
    <n v="-2.9132862560698591E-2"/>
    <n v="83.216783216783213"/>
    <n v="-0.96875286301521613"/>
    <n v="85.457809694793539"/>
    <n v="-0.45294505058729279"/>
    <n v="92.791878172588838"/>
    <n v="0.73717627824571985"/>
    <n v="94.002068252326794"/>
    <n v="0.9508468546290626"/>
    <n v="0.41402732890636085"/>
    <n v="3.5"/>
    <n v="-1.3577995583445217"/>
    <n v="3.5"/>
    <n v="-1.3981309248788139"/>
    <n v="3.5"/>
    <n v="-1.5943055490840825"/>
    <n v="3"/>
    <n v="-3.143966344115253"/>
    <n v="3"/>
    <n v="-2.9217310415796836"/>
    <n v="3"/>
    <n v="-2.6394292657669491"/>
    <n v="-2.5300137337985498"/>
    <n v="3.0133333333333336"/>
    <n v="2.9983333333333335"/>
    <n v="3.0316666666666667"/>
    <n v="3.0399999999999996"/>
    <n v="3.0265000000000004"/>
    <n v="-0.50929870110279163"/>
    <n v="-1.5196562174506707"/>
    <n v="0.53400000000000003"/>
    <n v="0.66983815172633421"/>
    <n v="-0.62735944002194211"/>
    <n v="0.72986444164823672"/>
    <n v="0.43302639138737942"/>
    <n v="-0.68449953684822173"/>
    <n v="-0.83695660275070161"/>
    <n v="-0.7723791747081773"/>
    <n v="0.5366057979793869"/>
    <n v="-0.62249153601844887"/>
    <n v="-1.4828038110302957"/>
    <n v="0.60627286854901896"/>
    <n v="-0.50042511612390572"/>
    <n v="-0.41533926231655099"/>
    <n v="-0.69246623901252091"/>
    <n v="0.49615776815953316"/>
    <n v="-0.6319456506946185"/>
    <n v="0.53085560613134153"/>
    <n v="-0.82885770032428063"/>
    <n v="0.427567848135604"/>
    <n v="-0.77362380530428998"/>
    <n v="-0.76185834288835286"/>
    <n v="-0.96174925602859918"/>
    <n v="3.18"/>
    <n v="18.18"/>
    <n v="3.33"/>
    <n v="6.35"/>
    <n v="-1.69367"/>
    <n v="2.02"/>
    <n v="6.6400000000000006"/>
    <n v="330"/>
    <n v="312"/>
    <n v="315"/>
    <n v="331"/>
    <n v="295"/>
  </r>
  <r>
    <n v="111001034665"/>
    <s v="COLEGIO SAN MARTIN DE PORRES (IED)"/>
    <s v="OFICIAL"/>
    <s v="URBANA"/>
    <n v="2"/>
    <s v="CHAPINERO"/>
    <n v="90"/>
    <s v="PARDO RUBIO"/>
    <n v="2"/>
    <n v="2"/>
    <n v="2"/>
    <n v="466"/>
    <n v="1"/>
    <x v="3"/>
    <x v="2"/>
    <n v="38.730297029702953"/>
    <n v="0.266890547263682"/>
    <n v="446"/>
    <n v="72"/>
    <n v="0.16143497757847533"/>
    <n v="0.7579161941991297"/>
    <x v="9"/>
    <n v="0.7944444444444444"/>
    <n v="0.8"/>
    <n v="0.78110599078341014"/>
    <n v="0.74563591022443887"/>
    <n v="0.77183098591549293"/>
    <n v="0.80895522388059704"/>
    <n v="0.75743707093821511"/>
    <n v="0.77379211004671922"/>
    <n v="-1.2816836933067979"/>
    <n v="79.362670713201823"/>
    <n v="-1.5268488837733527"/>
    <n v="77.125193199381755"/>
    <n v="-1.9237075327960813"/>
    <n v="89.423076923076934"/>
    <n v="0.1453555767294559"/>
    <n v="80.666666666666657"/>
    <n v="-1.2382946699820183"/>
    <n v="89.269406392694066"/>
    <n v="0.1100058813340551"/>
    <n v="74.832962138084639"/>
    <n v="-2.5187608254968805"/>
    <n v="-1.2076259421219939"/>
    <n v="3.5"/>
    <n v="-1.3577995583445217"/>
    <n v="3.5"/>
    <n v="-1.3981309248788139"/>
    <n v="3.5"/>
    <n v="-1.5943055490840825"/>
    <n v="3.5"/>
    <n v="-1.6918801936552423"/>
    <n v="3"/>
    <n v="-2.9217310415796836"/>
    <n v="3"/>
    <n v="-2.6394292657669491"/>
    <n v="-2.2395965037065477"/>
    <n v="2.9833333333333329"/>
    <n v="2.9066666666666667"/>
    <n v="3.2399999999999998"/>
    <n v="2.9866666666666668"/>
    <n v="3.0463333333333331"/>
    <n v="-0.47002408892691738"/>
    <n v="-1.3548102963167326"/>
    <m/>
    <m/>
    <m/>
    <m/>
    <m/>
    <m/>
    <m/>
    <m/>
    <n v="0.6245239430030205"/>
    <n v="-0.4707656106750297"/>
    <n v="0.89461817612701611"/>
    <n v="0.62900567648357308"/>
    <n v="-0.4636149977062447"/>
    <n v="0.28412991518817488"/>
    <n v="0.52832521956371137"/>
    <n v="0.48598633157161275"/>
    <n v="-0.99886706919464896"/>
    <n v="0.53610679779158033"/>
    <n v="-0.65705875416645432"/>
    <n v="0.42488225392124201"/>
    <n v="-0.80552070467669556"/>
    <n v="-0.79965139242721395"/>
    <n v="-1.022484624194903"/>
    <m/>
    <m/>
    <m/>
    <m/>
    <m/>
    <m/>
    <m/>
    <n v="379"/>
    <m/>
    <m/>
    <m/>
    <m/>
  </r>
  <r>
    <n v="111001102067"/>
    <s v="COLEGIO AULAS COLOMBIANAS SAN LUIS (IED])"/>
    <s v="OFICIAL"/>
    <s v="URBANA"/>
    <n v="3"/>
    <s v="SANTAFE"/>
    <n v="96"/>
    <s v="LOURDES"/>
    <n v="3"/>
    <n v="2"/>
    <n v="2"/>
    <n v="1298"/>
    <n v="2"/>
    <x v="0"/>
    <x v="0"/>
    <n v="31.86969474969467"/>
    <n v="0.22885234899328799"/>
    <n v="1054"/>
    <n v="91"/>
    <n v="8.6337760910815936E-2"/>
    <n v="0.76872300594828591"/>
    <x v="9"/>
    <n v="0.85416666666666663"/>
    <n v="0.86743993371996686"/>
    <n v="0.84006734006734007"/>
    <n v="0.81278538812785384"/>
    <n v="0.77132486388384758"/>
    <n v="0.81207400194741963"/>
    <n v="0.7995971802618328"/>
    <n v="0.80308716956808635"/>
    <n v="-0.69097703851863801"/>
    <m/>
    <m/>
    <m/>
    <m/>
    <n v="93.9415538132573"/>
    <n v="0.95647949002995247"/>
    <n v="93.516399694889401"/>
    <n v="0.86799455657523883"/>
    <n v="78.237547892720301"/>
    <n v="-1.8541986620756745"/>
    <n v="100"/>
    <n v="2.0364723362020678"/>
    <n v="0.5275761961761678"/>
    <n v="3"/>
    <n v="-2.9456581780696762"/>
    <m/>
    <m/>
    <s v=" "/>
    <m/>
    <m/>
    <m/>
    <n v="3"/>
    <n v="-2.9217310415796836"/>
    <n v="3"/>
    <n v="-2.6394292657669491"/>
    <n v="-2.7523499760920429"/>
    <n v="2.9216666666666669"/>
    <n v="2.8866666666666667"/>
    <n v="3.1433333333333331"/>
    <n v="2.8866666666666667"/>
    <n v="2.9671666666666665"/>
    <n v="-0.62679249887263866"/>
    <n v="-1.6895712374823408"/>
    <n v="0.44500000000000001"/>
    <n v="-0.60116194333639827"/>
    <n v="-0.80968099681589678"/>
    <n v="-0.5768870012247076"/>
    <m/>
    <m/>
    <m/>
    <m/>
    <m/>
    <m/>
    <m/>
    <n v="0.6016771004061171"/>
    <n v="-0.50803435563841726"/>
    <n v="-0.55993071524972626"/>
    <n v="-0.56671322963971882"/>
    <n v="0.48426501540371114"/>
    <n v="-1.0609613234874562"/>
    <n v="0.5183746403044649"/>
    <n v="-1.2371872595603151"/>
    <n v="0.43485423654921801"/>
    <n v="-0.68708310724409483"/>
    <n v="-0.92688999618763313"/>
    <n v="-1.0519111272623982"/>
    <n v="0.87"/>
    <n v="2.86"/>
    <n v="30"/>
    <n v="3.17"/>
    <n v="-1.2688900000000001"/>
    <n v="13.29"/>
    <n v="4.4725000000000001"/>
    <n v="339"/>
    <n v="340"/>
    <n v="335"/>
    <n v="333"/>
    <n v="312"/>
  </r>
  <r>
    <n v="111001102113"/>
    <s v="COLEGIO EL TESORO DE LA CUMBRE (IED)"/>
    <s v="OFICIAL"/>
    <s v="URBANA"/>
    <n v="19"/>
    <s v="CIUDAD BOLIVAR"/>
    <n v="67"/>
    <s v="LUCERO"/>
    <n v="19"/>
    <n v="3"/>
    <n v="3"/>
    <n v="1861"/>
    <n v="3"/>
    <x v="14"/>
    <x v="5"/>
    <n v="30.763073593073504"/>
    <n v="0.31818127608825197"/>
    <n v="1588"/>
    <n v="381"/>
    <n v="0.23992443324937027"/>
    <n v="2.4630210352433402"/>
    <x v="6"/>
    <n v="0.7250418293363079"/>
    <n v="0.8341296928327645"/>
    <n v="0.87055476529160736"/>
    <n v="0.78943560057887119"/>
    <n v="0.84206586826347307"/>
    <n v="0.83885542168674698"/>
    <n v="0.81632653061224492"/>
    <n v="0.82849580487404628"/>
    <n v="-0.17863638417148861"/>
    <m/>
    <m/>
    <m/>
    <m/>
    <n v="88.403536141445656"/>
    <n v="-3.7664925237347012E-2"/>
    <n v="96.689723320158109"/>
    <n v="1.3881561311077766"/>
    <n v="92.291950886766713"/>
    <n v="0.64816503447490403"/>
    <n v="90.985074626865668"/>
    <n v="0.40477109129372169"/>
    <n v="0.63022268055778052"/>
    <n v="3"/>
    <n v="-2.9456581780696762"/>
    <n v="3"/>
    <n v="-2.9327796841734046"/>
    <n v="3"/>
    <n v="-3.0838424477997828"/>
    <n v="3"/>
    <n v="-3.143966344115253"/>
    <n v="3"/>
    <n v="-2.9217310415796836"/>
    <n v="3"/>
    <n v="-2.6394292657669491"/>
    <n v="-2.9069091445353643"/>
    <n v="2.9316666666666666"/>
    <n v="3.0050000000000003"/>
    <n v="2.9716666666666662"/>
    <n v="2.7866666666666666"/>
    <n v="2.9003333333333332"/>
    <n v="-0.7591380407426056"/>
    <n v="-1.8330235926389848"/>
    <n v="0.52600000000000002"/>
    <n v="0.55559095217013343"/>
    <n v="-0.64245406624442714"/>
    <n v="0.62167688038167934"/>
    <m/>
    <m/>
    <m/>
    <m/>
    <n v="0.53885339119966102"/>
    <n v="-0.61831174655711207"/>
    <n v="-1.4173099058550356"/>
    <n v="0.58298954522153967"/>
    <n v="-0.53958602551706969"/>
    <n v="-1.1594783811527249"/>
    <n v="-0.88059678625653726"/>
    <n v="0.49000197616485275"/>
    <n v="-0.85400788459397636"/>
    <n v="0.53743234678130514"/>
    <n v="-0.61369185113764013"/>
    <m/>
    <m/>
    <n v="-0.7098182645201746"/>
    <n v="-1.0588653906182948"/>
    <n v="1.45"/>
    <n v="9.09"/>
    <n v="2.78"/>
    <n v="3.13"/>
    <n v="-1.7620499999999999"/>
    <n v="0.57999999999999996"/>
    <n v="3.1425000000000001"/>
    <n v="342"/>
    <n v="325"/>
    <n v="329"/>
    <n v="343"/>
    <n v="282"/>
  </r>
  <r>
    <n v="111001036544"/>
    <s v="COLEGIO ANTONIO JOSE URIBE (IED)"/>
    <s v="OFICIAL"/>
    <s v="URBANA"/>
    <n v="3"/>
    <s v="SANTAFE"/>
    <n v="95"/>
    <s v="LAS CRUCES"/>
    <n v="3"/>
    <n v="2"/>
    <n v="2"/>
    <n v="1160"/>
    <n v="2"/>
    <x v="0"/>
    <x v="0"/>
    <n v="24.360309278350464"/>
    <n v="0.26554238833181298"/>
    <n v="839"/>
    <n v="146"/>
    <n v="0.17401668653158522"/>
    <n v="2.3230676426529984"/>
    <x v="6"/>
    <n v="0.69164037854889593"/>
    <n v="0.80759275237273509"/>
    <n v="0.71832358674463936"/>
    <n v="0.56620021528525299"/>
    <n v="0.80079155672823221"/>
    <n v="0.70052083333333337"/>
    <n v="0.68866749688667495"/>
    <n v="0.69865115971223424"/>
    <n v="-2.7968285721664081"/>
    <n v="70.453333333333333"/>
    <n v="-3.1257193637490013"/>
    <n v="74.212993971868727"/>
    <n v="-2.4266570597582988"/>
    <n v="74.535603715170268"/>
    <n v="-2.5271346940067798"/>
    <n v="85.147601476014756"/>
    <n v="-0.50379344002606052"/>
    <n v="89.516129032258064"/>
    <n v="0.15393444782127019"/>
    <n v="91.308900523560212"/>
    <n v="0.46338356970033301"/>
    <n v="-0.12193839517937582"/>
    <n v="3.5"/>
    <n v="-1.3577995583445217"/>
    <n v="3.5"/>
    <n v="-1.3981309248788139"/>
    <n v="3.5"/>
    <n v="-1.5943055490840825"/>
    <n v="3.5"/>
    <n v="-1.6918801936552423"/>
    <n v="3.5"/>
    <n v="-1.5698251038321778"/>
    <n v="3.5"/>
    <n v="-1.2859775670804383"/>
    <n v="-1.4955845096637184"/>
    <n v="3.2033333333333336"/>
    <n v="3.0466666666666669"/>
    <n v="2.9849999999999999"/>
    <n v="2.8816666666666664"/>
    <n v="2.9778333333333329"/>
    <n v="-0.60567001837468948"/>
    <n v="-1.0506272640192038"/>
    <n v="0.36599999999999999"/>
    <n v="-1.7293530389538798"/>
    <n v="-1.0051219455807707"/>
    <n v="-1.9776689289677929"/>
    <n v="0.41562738628320361"/>
    <n v="-0.89749725215981535"/>
    <n v="-0.87796612615522862"/>
    <n v="-1.0663063154299941"/>
    <n v="0.55336765455346104"/>
    <n v="-0.59173266192177365"/>
    <n v="-1.0008372426134442"/>
    <n v="0.59783809622715212"/>
    <n v="-0.51443530378382629"/>
    <n v="-0.68156210702410114"/>
    <n v="-0.98390417157645182"/>
    <n v="0.49739912422054322"/>
    <n v="-0.5871653364457593"/>
    <n v="0.53147471301711069"/>
    <n v="-0.80860288629043919"/>
    <n v="0.46202419464694999"/>
    <n v="-0.36438453470426735"/>
    <n v="-0.54220620052841728"/>
    <n v="-1.0809232994409335"/>
    <n v="0.57999999999999996"/>
    <n v="6.06"/>
    <n v="20"/>
    <n v="1.59"/>
    <n v="-1.47844"/>
    <n v="8.9600000000000009"/>
    <n v="4.0449999999999999"/>
    <n v="340"/>
    <n v="335"/>
    <n v="341"/>
    <n v="338"/>
    <m/>
  </r>
  <r>
    <n v="111001032409"/>
    <s v="COLEGIO JORGE SOTO DEL CORRAL (IED)"/>
    <s v="OFICIAL"/>
    <s v="URBANA"/>
    <n v="3"/>
    <s v="SANTAFE"/>
    <n v="96"/>
    <s v="LOURDES"/>
    <n v="3"/>
    <n v="3"/>
    <n v="3"/>
    <n v="1204"/>
    <n v="2"/>
    <x v="17"/>
    <x v="5"/>
    <n v="29.18712962962956"/>
    <n v="0.22945240101095099"/>
    <n v="1019"/>
    <n v="105"/>
    <n v="0.10304219823356231"/>
    <n v="1.1343928562088377"/>
    <x v="9"/>
    <n v="0.84183232497839244"/>
    <n v="0.79868297271872057"/>
    <n v="0.75934803451581978"/>
    <n v="0.79610655737704916"/>
    <n v="0.77847439916405436"/>
    <n v="0.78681318681318679"/>
    <n v="0.7776649746192893"/>
    <n v="0.7810484559800337"/>
    <n v="-1.1353664677306734"/>
    <n v="77.585010409437899"/>
    <n v="-1.8458679602688748"/>
    <n v="76.755973931933383"/>
    <n v="-1.987473313019531"/>
    <n v="78.992918961447671"/>
    <n v="-1.7269900715496813"/>
    <n v="77.177419354838705"/>
    <n v="-1.8102414960798974"/>
    <n v="89.525514771709936"/>
    <n v="0.15560556353352042"/>
    <n v="87.595419847328245"/>
    <n v="-0.20875633069288324"/>
    <n v="-0.57156816958804479"/>
    <n v="3"/>
    <n v="-2.9456581780696762"/>
    <n v="3.5"/>
    <n v="-1.3981309248788139"/>
    <n v="3.5"/>
    <n v="-1.5943055490840825"/>
    <n v="3.5"/>
    <n v="-1.6918801936552423"/>
    <n v="3"/>
    <n v="-2.9217310415796836"/>
    <n v="3"/>
    <n v="-2.6394292657669491"/>
    <n v="-2.2395965037065477"/>
    <n v="2.8066666666666666"/>
    <n v="2.9766666666666666"/>
    <n v="2.9149999999999996"/>
    <n v="3.3066666666666662"/>
    <n v="3.0731666666666664"/>
    <n v="-0.41688784892426245"/>
    <n v="-1.3282421763154051"/>
    <n v="0.39800000000000002"/>
    <n v="-1.2723642407290769"/>
    <n v="-0.92130327369769927"/>
    <n v="-1.3769162130029999"/>
    <n v="0.39380764837761806"/>
    <n v="-1.1646133484400605"/>
    <n v="-0.93189269098090655"/>
    <n v="-1.4528136359810908"/>
    <m/>
    <m/>
    <m/>
    <n v="0.60104573246231408"/>
    <n v="-0.50908425339464902"/>
    <n v="-0.5798809667453354"/>
    <n v="-1.001167816767595"/>
    <n v="0.47017321743636575"/>
    <n v="-1.5693047078953966"/>
    <n v="0.45696937725707554"/>
    <n v="-3.2461330689398702"/>
    <m/>
    <m/>
    <n v="-2.5754017245220808"/>
    <n v="-1.3245591104837517"/>
    <n v="0.28999999999999998"/>
    <n v="3.03"/>
    <n v="10"/>
    <n v="1.22"/>
    <n v="-1.6659200000000001"/>
    <n v="3.18"/>
    <n v="1.6975"/>
    <n v="346"/>
    <n v="346"/>
    <n v="346"/>
    <n v="347"/>
    <n v="332"/>
  </r>
  <r>
    <n v="111001102016"/>
    <s v="COLEGIO ALDEMAR ROJAS PLAZAS (IED)"/>
    <s v="OFICIAL"/>
    <s v="URBANA"/>
    <n v="4"/>
    <s v="SAN CRISTOBAL"/>
    <n v="33"/>
    <s v="SOSIEGO"/>
    <n v="4"/>
    <n v="1"/>
    <n v="1"/>
    <n v="672"/>
    <n v="1"/>
    <x v="13"/>
    <x v="1"/>
    <n v="41.518057259713615"/>
    <n v="0.14143987341772199"/>
    <n v="672"/>
    <n v="39"/>
    <n v="5.8035714285714288E-2"/>
    <n v="-1.2429474632858377"/>
    <x v="0"/>
    <n v="0.83848797250859108"/>
    <n v="0.77669902912621358"/>
    <n v="0.86315789473684212"/>
    <n v="0.82234957020057309"/>
    <n v="0.88985507246376816"/>
    <n v="0.84109589041095889"/>
    <n v="0.84848484848484851"/>
    <n v="0.85245866664471814"/>
    <n v="0.30455163957634895"/>
    <n v="82.191780821917803"/>
    <n v="-1.0191365316013836"/>
    <n v="85.658153241650297"/>
    <n v="-0.45002806186528715"/>
    <n v="84.030418250950561"/>
    <n v="-0.82269505438805757"/>
    <n v="84.030418250950561"/>
    <n v="-0.68691872254165121"/>
    <n v="84.030418250950561"/>
    <m/>
    <n v="83.149606299212593"/>
    <n v="-1.0134484607807586"/>
    <n v="-0.87733885803048617"/>
    <n v="4"/>
    <n v="0.23005906138063265"/>
    <n v="4"/>
    <n v="0.1365178344157767"/>
    <n v="4"/>
    <n v="-0.10476865036838208"/>
    <n v="4.5"/>
    <n v="1.2122921072647792"/>
    <n v="4"/>
    <n v="-0.2179191660846721"/>
    <n v="4"/>
    <n v="6.7474131606072324E-2"/>
    <n v="0.20615735529992987"/>
    <m/>
    <m/>
    <m/>
    <m/>
    <m/>
    <m/>
    <n v="0.20615735529992987"/>
    <n v="0.68400000000000005"/>
    <n v="2.8119731434050963"/>
    <n v="-0.37979736135958653"/>
    <n v="2.5042136145123917"/>
    <n v="0.53974900494690925"/>
    <n v="0.62199314616192913"/>
    <n v="-0.61665105313332125"/>
    <n v="0.80661455427129336"/>
    <n v="0.53866698393914203"/>
    <n v="-0.6186577395734475"/>
    <n v="-1.4227313353343871"/>
    <n v="0.62537868825983911"/>
    <n v="-0.46939791151402288"/>
    <n v="0.17424246742689301"/>
    <n v="5.462185867593887E-2"/>
    <m/>
    <m/>
    <m/>
    <m/>
    <m/>
    <m/>
    <m/>
    <m/>
    <m/>
    <m/>
    <m/>
    <m/>
    <m/>
    <m/>
    <m/>
    <n v="365"/>
    <m/>
    <m/>
    <m/>
    <m/>
  </r>
  <r>
    <n v="211850000710"/>
    <s v="COLEGIO RUR LOS ARRAYANES  (CED)"/>
    <s v="OFICIAL"/>
    <s v="RURAL"/>
    <n v="5"/>
    <s v="USME"/>
    <s v="UPR 3"/>
    <s v="RIO TUNJUELO"/>
    <n v="5"/>
    <n v="1"/>
    <n v="1"/>
    <n v="17"/>
    <n v="1"/>
    <x v="13"/>
    <x v="1"/>
    <n v="34.694444444444414"/>
    <n v="0.15611111111111101"/>
    <n v="16"/>
    <n v="1"/>
    <n v="6.25E-2"/>
    <n v="-0.35561785343703323"/>
    <x v="4"/>
    <n v="1"/>
    <n v="1"/>
    <n v="0.75"/>
    <n v="0.7857142857142857"/>
    <n v="0.9285714285714286"/>
    <n v="0.93333333333333335"/>
    <n v="0.75"/>
    <n v="0.83690476190476193"/>
    <n v="-9.0778661473679186E-3"/>
    <n v="100"/>
    <n v="2.1767280687345978"/>
    <n v="100"/>
    <n v="2.0268715179194983"/>
    <n v="100"/>
    <n v="2.0440474247450173"/>
    <n v="100"/>
    <n v="1.9307666345603187"/>
    <n v="100"/>
    <n v="2.0205706984048906"/>
    <n v="100"/>
    <n v="2.0364723362020678"/>
    <n v="2.0113182133888596"/>
    <m/>
    <m/>
    <m/>
    <m/>
    <m/>
    <m/>
    <m/>
    <m/>
    <m/>
    <m/>
    <m/>
    <m/>
    <m/>
    <m/>
    <n v="2.5000000000000001E-2"/>
    <m/>
    <m/>
    <n v="5.000000000000001E-3"/>
    <n v="-6.4925713409048642"/>
    <n v="-6.49257134090486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8"/>
    <m/>
    <m/>
    <m/>
    <m/>
  </r>
  <r>
    <n v="111001012246"/>
    <s v="COLEGIO PANTALEON GAITAN PEREZ (CED)"/>
    <s v="OFICIAL"/>
    <s v="URBANA"/>
    <n v="4"/>
    <s v="SAN CRISTOBAL"/>
    <n v="32"/>
    <s v="SAN BLAS"/>
    <n v="4"/>
    <n v="1"/>
    <n v="1"/>
    <n v="202"/>
    <n v="1"/>
    <x v="13"/>
    <x v="1"/>
    <n v="34.989174311926583"/>
    <n v="0.23394618834080699"/>
    <n v="179"/>
    <n v="12"/>
    <n v="6.7039106145251395E-2"/>
    <n v="0.40117152263460942"/>
    <x v="8"/>
    <n v="0.86885245901639341"/>
    <n v="0.89634146341463417"/>
    <n v="0.84042553191489366"/>
    <n v="0.77222222222222225"/>
    <n v="0.85542168674698793"/>
    <n v="0.83221476510067116"/>
    <n v="0.72432432432432436"/>
    <n v="0.79631121244668535"/>
    <n v="-0.82760768646975036"/>
    <n v="100"/>
    <n v="2.1767280687345978"/>
    <n v="93.832599118942724"/>
    <n v="0.96173444679847953"/>
    <n v="100"/>
    <n v="2.0440474247450173"/>
    <n v="100"/>
    <n v="1.9307666345603187"/>
    <n v="94.786729857819907"/>
    <n v="1.0923563907869331"/>
    <n v="95.588235294117652"/>
    <n v="1.2379430456231404"/>
    <n v="1.4134422048719015"/>
    <m/>
    <m/>
    <m/>
    <m/>
    <m/>
    <m/>
    <m/>
    <m/>
    <m/>
    <m/>
    <m/>
    <m/>
    <m/>
    <n v="3.2700000000000005"/>
    <n v="3.3049999999999997"/>
    <n v="3.5700000000000003"/>
    <n v="2.2933333333333334"/>
    <n v="2.9763333333333337"/>
    <n v="-0.60864036719471193"/>
    <n v="-0.60864036719471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0"/>
    <m/>
    <m/>
    <m/>
    <m/>
  </r>
  <r>
    <n v="211850001074"/>
    <s v="COLEGIO RUR LAS MERCEDES (CED)"/>
    <s v="OFICIAL"/>
    <s v="RURAL"/>
    <n v="5"/>
    <s v="USME"/>
    <s v="UPR 3"/>
    <s v="RIO TUNJUELO"/>
    <n v="5"/>
    <n v="1"/>
    <n v="1"/>
    <n v="28"/>
    <n v="1"/>
    <x v="13"/>
    <x v="1"/>
    <n v="32.748095238095189"/>
    <n v="0.24681818181818199"/>
    <n v="24"/>
    <n v="0"/>
    <n v="0"/>
    <n v="0.46137975729151304"/>
    <x v="7"/>
    <n v="1"/>
    <n v="0.82352941176470584"/>
    <n v="0.78947368421052633"/>
    <n v="0.6875"/>
    <n v="0.93333333333333335"/>
    <n v="0.94444444444444442"/>
    <n v="0.95454545454545459"/>
    <n v="0.89121378256246686"/>
    <n v="1.0860112185542705"/>
    <n v="95"/>
    <n v="1.2794276232556494"/>
    <n v="100"/>
    <n v="2.0268715179194983"/>
    <n v="94.444444444444443"/>
    <n v="1.0467547368984584"/>
    <n v="87.5"/>
    <n v="-0.11819541579032916"/>
    <n v="100"/>
    <n v="2.0205706984048906"/>
    <n v="100"/>
    <n v="2.0364723362020678"/>
    <n v="1.5017965345340745"/>
    <m/>
    <m/>
    <m/>
    <m/>
    <m/>
    <m/>
    <m/>
    <m/>
    <m/>
    <m/>
    <m/>
    <m/>
    <m/>
    <m/>
    <n v="7.5000000000000011E-2"/>
    <m/>
    <m/>
    <n v="1.5000000000000003E-2"/>
    <n v="-6.4727690154380362"/>
    <n v="-6.4727690154380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3"/>
    <m/>
    <m/>
    <m/>
    <m/>
  </r>
  <r>
    <n v="211850000868"/>
    <s v="COLEGIO RUR EL CURUBITAL (CED)"/>
    <s v="OFICIAL"/>
    <s v="RURAL"/>
    <n v="5"/>
    <s v="USME"/>
    <s v="UPR 3"/>
    <s v="RIO TUNJUELO"/>
    <n v="5"/>
    <n v="1"/>
    <n v="1"/>
    <n v="12"/>
    <n v="1"/>
    <x v="13"/>
    <x v="1"/>
    <n v="36.367999999999945"/>
    <n v="0.193"/>
    <n v="9"/>
    <n v="2"/>
    <n v="0.22222222222222221"/>
    <n v="0.55512399816915958"/>
    <x v="7"/>
    <n v="0.8666666666666667"/>
    <n v="0.8571428571428571"/>
    <n v="0.75"/>
    <n v="1"/>
    <n v="1"/>
    <n v="1"/>
    <n v="0.5"/>
    <n v="0.82500000000000007"/>
    <n v="-0.24912592188462501"/>
    <n v="83.333333333333343"/>
    <n v="-0.81427341619522842"/>
    <n v="82.35294117647058"/>
    <n v="-1.0208526225570285"/>
    <n v="100"/>
    <n v="2.0440474247450173"/>
    <n v="100"/>
    <n v="1.9307666345603187"/>
    <n v="100"/>
    <n v="2.0205706984048906"/>
    <n v="100"/>
    <n v="2.0364723362020678"/>
    <n v="2.0113182133888596"/>
    <m/>
    <m/>
    <m/>
    <m/>
    <m/>
    <m/>
    <m/>
    <m/>
    <m/>
    <m/>
    <m/>
    <m/>
    <m/>
    <m/>
    <n v="0.04"/>
    <m/>
    <m/>
    <n v="8.0000000000000002E-3"/>
    <n v="-6.4866306432648155"/>
    <n v="-6.4866306432648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"/>
    <m/>
    <m/>
    <m/>
    <m/>
  </r>
  <r>
    <n v="111001041599"/>
    <s v="COLEGIO MOTORISTA (CED)"/>
    <s v="OFICIAL"/>
    <s v="URBANA"/>
    <n v="7"/>
    <s v="BOSA"/>
    <n v="49"/>
    <s v="APOGEO"/>
    <n v="7"/>
    <n v="1"/>
    <n v="1"/>
    <n v="456"/>
    <n v="1"/>
    <x v="13"/>
    <x v="1"/>
    <n v="36.249458333333315"/>
    <n v="0.23618749999999999"/>
    <n v="406"/>
    <n v="65"/>
    <n v="0.16009852216748768"/>
    <n v="0.71179491584034627"/>
    <x v="7"/>
    <n v="0.94756554307116103"/>
    <n v="0.87843551797040165"/>
    <n v="0.22279348757497858"/>
    <n v="0.82018927444794953"/>
    <n v="0.8"/>
    <n v="0.75528700906344415"/>
    <n v="0.6306532663316583"/>
    <n v="0.68332547209004879"/>
    <n v="-3.1058562995559513"/>
    <n v="89.552238805970148"/>
    <n v="0.30177191400246672"/>
    <n v="94.871794871794862"/>
    <n v="1.1412080924818739"/>
    <n v="95.342465753424648"/>
    <n v="1.2079609521942021"/>
    <n v="79.819694868238557"/>
    <n v="-1.3771277157977315"/>
    <n v="90.610328638497649"/>
    <n v="0.34875491601147046"/>
    <n v="92.326139088729022"/>
    <n v="0.64750372205358908"/>
    <n v="0.20899851568475064"/>
    <m/>
    <m/>
    <m/>
    <m/>
    <m/>
    <m/>
    <m/>
    <m/>
    <m/>
    <m/>
    <m/>
    <m/>
    <m/>
    <n v="3.1775000000000002"/>
    <n v="3.25"/>
    <n v="3.2250000000000001"/>
    <n v="2.2200000000000002"/>
    <n v="2.8232500000000003"/>
    <n v="-0.91178096621607041"/>
    <n v="-0.911780966216070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1"/>
    <m/>
    <m/>
    <m/>
    <m/>
  </r>
  <r>
    <n v="111001028380"/>
    <s v="COLEGIO PALERMO SUR (CED)"/>
    <s v="OFICIAL"/>
    <s v="URBANA"/>
    <n v="18"/>
    <s v="RAFAEL URIBE"/>
    <n v="55"/>
    <s v="DIANA TURBAY"/>
    <n v="18"/>
    <n v="1"/>
    <n v="1"/>
    <n v="1423"/>
    <n v="2"/>
    <x v="1"/>
    <x v="1"/>
    <n v="34.08911504424772"/>
    <n v="0.24593375616631399"/>
    <n v="1354"/>
    <n v="120"/>
    <n v="8.8626292466765136E-2"/>
    <n v="0.71253639456228135"/>
    <x v="7"/>
    <n v="0.95305164319248825"/>
    <n v="0.95267857142857137"/>
    <n v="0.92233009708737868"/>
    <n v="0.87288888888888894"/>
    <n v="0.88958147818343725"/>
    <n v="0.8968105065666041"/>
    <n v="0.71135531135531138"/>
    <n v="0.83869185872700314"/>
    <n v="2.6957219730463736E-2"/>
    <n v="91.57345264727816"/>
    <n v="0.66449913004524575"/>
    <n v="90.177252584933527"/>
    <n v="0.33044013396641458"/>
    <n v="90.603085553997204"/>
    <n v="0.3571820929877263"/>
    <n v="92.090395480225979"/>
    <n v="0.63424827501640435"/>
    <n v="93.535075653370015"/>
    <n v="0.86950138633195251"/>
    <n v="89.357142857142861"/>
    <n v="0.1101154856911872"/>
    <n v="0.46746447447811412"/>
    <m/>
    <m/>
    <m/>
    <m/>
    <m/>
    <m/>
    <m/>
    <m/>
    <m/>
    <m/>
    <m/>
    <m/>
    <m/>
    <n v="3.0924999999999998"/>
    <n v="3.2625000000000002"/>
    <n v="3.2425000000000002"/>
    <n v="2.0433333333333334"/>
    <n v="2.7518333333333338"/>
    <n v="-1.0532025739249997"/>
    <n v="-1.053202573924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"/>
    <m/>
    <m/>
    <m/>
    <m/>
  </r>
  <r>
    <n v="211850000108"/>
    <s v="COLEGIO RUR OLARTE (CED)"/>
    <s v="OFICIAL"/>
    <s v="RURAL"/>
    <n v="5"/>
    <s v="USME"/>
    <s v="UPR 3"/>
    <s v="RIO TUNJUELO"/>
    <n v="5"/>
    <n v="1"/>
    <n v="1"/>
    <n v="144"/>
    <n v="1"/>
    <x v="13"/>
    <x v="1"/>
    <n v="36.90089743589742"/>
    <n v="0.26431372549019599"/>
    <n v="144"/>
    <n v="17"/>
    <n v="0.11805555555555555"/>
    <n v="0.72950079036793691"/>
    <x v="7"/>
    <n v="0.83243243243243248"/>
    <n v="0.80503144654088055"/>
    <n v="0.81632653061224492"/>
    <n v="0.83969465648854957"/>
    <n v="0.85496183206106868"/>
    <n v="0.73856209150326801"/>
    <n v="0.73239436619718312"/>
    <n v="0.78293805068169264"/>
    <n v="-1.0972646108524424"/>
    <n v="89.603960396039611"/>
    <n v="0.31105387516450839"/>
    <n v="87.301587301587304"/>
    <n v="-0.1661998212593766"/>
    <n v="86.274509803921575"/>
    <n v="-0.41985215699353795"/>
    <n v="86.335403726708066"/>
    <n v="-0.30909250122672638"/>
    <n v="89.403973509933778"/>
    <n v="0.13396533867086016"/>
    <n v="87.662337662337663"/>
    <n v="-0.19664420801432902"/>
    <n v="-0.14227179754917263"/>
    <m/>
    <m/>
    <m/>
    <m/>
    <m/>
    <m/>
    <m/>
    <m/>
    <m/>
    <m/>
    <m/>
    <m/>
    <m/>
    <n v="3.0725000000000002"/>
    <n v="2.95"/>
    <n v="3.0675000000000003"/>
    <n v="0.875"/>
    <n v="2.1675"/>
    <n v="-2.2103184587033153"/>
    <n v="-2.2103184587033153"/>
    <m/>
    <m/>
    <m/>
    <m/>
    <m/>
    <m/>
    <m/>
    <m/>
    <m/>
    <m/>
    <m/>
    <n v="0.6587969217874049"/>
    <n v="-0.41733995314341582"/>
    <n v="1.1634524697123874"/>
    <n v="1.1634524697123874"/>
    <m/>
    <m/>
    <m/>
    <m/>
    <m/>
    <m/>
    <m/>
    <m/>
    <m/>
    <m/>
    <m/>
    <m/>
    <m/>
    <m/>
    <m/>
    <n v="377"/>
    <m/>
    <m/>
    <m/>
    <m/>
  </r>
  <r>
    <n v="211850000841"/>
    <s v="COLEGIO RUR CHIZACA (CED)"/>
    <s v="OFICIAL"/>
    <s v="RURAL"/>
    <n v="5"/>
    <s v="USME"/>
    <s v="UPR 3"/>
    <s v="RIO TUNJUELO"/>
    <n v="5"/>
    <n v="1"/>
    <n v="1"/>
    <n v="8"/>
    <n v="1"/>
    <x v="13"/>
    <x v="1"/>
    <n v="20.666"/>
    <n v="0.17499999999999999"/>
    <n v="7"/>
    <n v="0"/>
    <n v="0"/>
    <n v="1.0324598692185771"/>
    <x v="9"/>
    <n v="0.77777777777777779"/>
    <n v="0.75"/>
    <n v="0.66666666666666663"/>
    <n v="0.8"/>
    <n v="0.7142857142857143"/>
    <n v="1"/>
    <n v="0.5"/>
    <n v="0.72952380952380957"/>
    <n v="-2.1743113288974341"/>
    <n v="100"/>
    <n v="2.1767280687345978"/>
    <n v="100"/>
    <n v="2.0268715179194983"/>
    <n v="100"/>
    <n v="2.0440474247450173"/>
    <n v="100"/>
    <n v="1.9307666345603187"/>
    <n v="100"/>
    <n v="2.0205706984048906"/>
    <m/>
    <m/>
    <n v="1.9983248245195444"/>
    <m/>
    <m/>
    <m/>
    <m/>
    <m/>
    <m/>
    <m/>
    <m/>
    <m/>
    <m/>
    <m/>
    <m/>
    <m/>
    <m/>
    <n v="4.3333333333333335E-2"/>
    <m/>
    <m/>
    <n v="8.666666666666668E-3"/>
    <n v="-6.4853104882336936"/>
    <n v="-6.48531048823369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4"/>
    <m/>
    <m/>
    <m/>
    <m/>
  </r>
  <r>
    <n v="211850001007"/>
    <s v="COLEGIO RUR LA MAYORIA (CED)"/>
    <s v="OFICIAL"/>
    <s v="RURAL"/>
    <n v="5"/>
    <s v="USME"/>
    <s v="UPR 3"/>
    <s v="RIO TUNJUELO"/>
    <n v="5"/>
    <n v="1"/>
    <n v="1"/>
    <n v="47"/>
    <n v="1"/>
    <x v="13"/>
    <x v="1"/>
    <n v="30.51249999999995"/>
    <n v="0.31027027027026999"/>
    <n v="39"/>
    <n v="0"/>
    <n v="0"/>
    <n v="1.3236724572420067"/>
    <x v="6"/>
    <n v="1"/>
    <n v="0.94285714285714284"/>
    <n v="0.93103448275862066"/>
    <n v="0.96296296296296291"/>
    <n v="0.81481481481481477"/>
    <n v="1"/>
    <n v="0.92307692307692313"/>
    <n v="0.92743393260634643"/>
    <n v="1.8163556526640547"/>
    <n v="95.238095238095227"/>
    <n v="1.322156215897502"/>
    <n v="100"/>
    <n v="2.0268715179194983"/>
    <n v="97.777777777777771"/>
    <n v="1.6451303496063927"/>
    <n v="95.121951219512198"/>
    <n v="1.1311716880820175"/>
    <n v="100"/>
    <n v="2.0205706984048906"/>
    <n v="100"/>
    <n v="2.0364723362020678"/>
    <n v="1.8115075165793373"/>
    <m/>
    <m/>
    <m/>
    <m/>
    <m/>
    <m/>
    <m/>
    <m/>
    <m/>
    <m/>
    <m/>
    <m/>
    <m/>
    <n v="2.83"/>
    <n v="1.3050000000000002"/>
    <n v="3.53"/>
    <n v="1.8333333333333333"/>
    <n v="2.3363333333333332"/>
    <n v="-1.8759891970717033"/>
    <n v="-1.87598919707170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"/>
    <m/>
    <m/>
    <m/>
    <m/>
  </r>
  <r>
    <n v="111001078930"/>
    <s v="COLEGIO LA PAZ (CED)"/>
    <s v="OFICIAL"/>
    <s v="URBANA"/>
    <n v="18"/>
    <s v="RAFAEL URIBE"/>
    <n v="55"/>
    <s v="DIANA TURBAY"/>
    <n v="18"/>
    <n v="1"/>
    <n v="1"/>
    <n v="508"/>
    <n v="1"/>
    <x v="13"/>
    <x v="1"/>
    <n v="34.172274509803877"/>
    <n v="0.30309368191721098"/>
    <n v="448"/>
    <n v="54"/>
    <n v="0.12053571428571429"/>
    <n v="1.4119836231141065"/>
    <x v="6"/>
    <n v="0.90476190476190477"/>
    <n v="0.95903614457831321"/>
    <n v="0.85747663551401865"/>
    <n v="0.80295566502463056"/>
    <n v="0.8605898123324397"/>
    <n v="0.81401617250673852"/>
    <n v="0.6629213483146067"/>
    <n v="0.78068942339265113"/>
    <n v="-1.1426060139926637"/>
    <n v="91.733870967741936"/>
    <n v="0.69328781612827195"/>
    <n v="89.357429718875508"/>
    <n v="0.18885314404443296"/>
    <n v="92.125984251968504"/>
    <n v="0.63056172543493427"/>
    <n v="92.125984251968504"/>
    <n v="0.64008187843392628"/>
    <n v="88.081936685288639"/>
    <n v="-0.1014211773480979"/>
    <n v="87.580299785867226"/>
    <n v="-0.21149306140199808"/>
    <n v="7.6048970465050075E-2"/>
    <m/>
    <m/>
    <m/>
    <m/>
    <m/>
    <m/>
    <m/>
    <m/>
    <m/>
    <m/>
    <m/>
    <m/>
    <m/>
    <n v="3.3975"/>
    <n v="3.4450000000000003"/>
    <n v="3.4950000000000001"/>
    <n v="2.4016666666666668"/>
    <n v="3.0379166666666668"/>
    <n v="-0.48669104619483017"/>
    <n v="-0.486691046194830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m/>
    <m/>
    <m/>
    <m/>
  </r>
  <r>
    <n v="211850000884"/>
    <s v="COLEGIO RUR EL HATO (CED)"/>
    <s v="OFICIAL"/>
    <s v="RURAL"/>
    <n v="5"/>
    <s v="USME"/>
    <s v="UPR 3"/>
    <s v="RIO TUNJUELO"/>
    <n v="5"/>
    <n v="1"/>
    <n v="1"/>
    <n v="44"/>
    <n v="1"/>
    <x v="13"/>
    <x v="1"/>
    <n v="34.610769230769186"/>
    <n v="0.34399999999999997"/>
    <n v="38"/>
    <n v="3"/>
    <n v="7.8947368421052627E-2"/>
    <n v="1.5803007586635389"/>
    <x v="6"/>
    <n v="0.80952380952380953"/>
    <n v="0.94117647058823528"/>
    <n v="0.88235294117647056"/>
    <n v="0.77777777777777779"/>
    <n v="0.91304347826086951"/>
    <n v="0.81481481481481477"/>
    <n v="0.64102564102564108"/>
    <n v="0.78352205244788364"/>
    <n v="-1.0854887778166555"/>
    <n v="93.75"/>
    <n v="1.0551025118859123"/>
    <n v="92.592592592592595"/>
    <n v="0.74757990339848823"/>
    <n v="94.117647058823522"/>
    <n v="0.98809046114277743"/>
    <n v="100"/>
    <n v="1.9307666345603187"/>
    <n v="100"/>
    <n v="2.0205706984048906"/>
    <n v="100"/>
    <n v="2.0364723362020678"/>
    <n v="1.9057225170286358"/>
    <m/>
    <m/>
    <m/>
    <m/>
    <m/>
    <m/>
    <m/>
    <m/>
    <m/>
    <m/>
    <m/>
    <m/>
    <m/>
    <m/>
    <n v="0.10500000000000001"/>
    <m/>
    <m/>
    <n v="2.1000000000000005E-2"/>
    <n v="-6.4608876201579397"/>
    <n v="-6.4608876201579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"/>
    <m/>
    <m/>
    <m/>
    <m/>
  </r>
  <r>
    <n v="111001012475"/>
    <s v="COLEGIO AGUAS CLARAS (IED)"/>
    <s v="OFICIAL"/>
    <s v="RURAL (FRANJA DE ADECUACION)"/>
    <n v="4"/>
    <s v="SAN CRISTOBAL"/>
    <s v="UPR 2"/>
    <s v="CERROS ORIENTALES"/>
    <n v="4"/>
    <n v="1"/>
    <n v="1"/>
    <n v="165"/>
    <n v="1"/>
    <x v="13"/>
    <x v="1"/>
    <n v="26.227129629629598"/>
    <n v="0.27492424242424202"/>
    <n v="130"/>
    <n v="11"/>
    <n v="8.461538461538462E-2"/>
    <n v="1.8125530559806373"/>
    <x v="6"/>
    <n v="0.92307692307692313"/>
    <n v="0.96212121212121215"/>
    <n v="0.78676470588235292"/>
    <n v="0.76237623762376239"/>
    <n v="0.88349514563106801"/>
    <n v="0.77876106194690264"/>
    <n v="0.66666666666666663"/>
    <n v="0.76442220084473889"/>
    <n v="-1.4706188861618796"/>
    <n v="87.292817679558013"/>
    <n v="-0.10370400264836456"/>
    <n v="95.26627218934911"/>
    <n v="1.2093360482847693"/>
    <n v="93.085106382978722"/>
    <n v="0.80273631327642825"/>
    <n v="93.513513513513516"/>
    <n v="0.86752146248646944"/>
    <n v="97.014925373134332"/>
    <n v="1.4890829944499684"/>
    <n v="95.3125"/>
    <n v="1.1880349649619566"/>
    <n v="1.1757168081447098"/>
    <m/>
    <m/>
    <m/>
    <m/>
    <m/>
    <m/>
    <m/>
    <m/>
    <m/>
    <m/>
    <m/>
    <m/>
    <m/>
    <n v="3.8699999999999997"/>
    <n v="3.65"/>
    <n v="4.2249999999999996"/>
    <n v="2.438333333333333"/>
    <n v="3.3598333333333334"/>
    <n v="0.1507788144581402"/>
    <n v="0.15077881445814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3"/>
    <m/>
    <m/>
    <m/>
    <m/>
  </r>
  <r>
    <n v="211850001180"/>
    <s v="COLEGIO MOCHUELO ALTO (CED)"/>
    <s v="OFICIAL"/>
    <s v="RURAL"/>
    <n v="19"/>
    <s v="CIUDAD BOLIVAR"/>
    <s v="UPR 3"/>
    <s v="RIO TUNJUELO"/>
    <n v="19"/>
    <n v="1"/>
    <n v="1"/>
    <n v="340"/>
    <n v="1"/>
    <x v="13"/>
    <x v="1"/>
    <n v="31.004035874439424"/>
    <n v="0.279968454258675"/>
    <n v="317"/>
    <n v="62"/>
    <n v="0.19558359621451105"/>
    <n v="1.8596990122690351"/>
    <x v="6"/>
    <n v="0.91698113207547172"/>
    <n v="0.9101123595505618"/>
    <n v="0.88153310104529614"/>
    <n v="0.80297397769516732"/>
    <n v="0.85655737704918034"/>
    <n v="0.8599221789883269"/>
    <n v="0.70253164556962022"/>
    <n v="0.80565092058660859"/>
    <n v="-0.63928146893782101"/>
    <n v="87.464387464387457"/>
    <n v="-7.2914073776727081E-2"/>
    <n v="94.955489614243334"/>
    <n v="1.1556625400780405"/>
    <n v="95.307917888563054"/>
    <n v="1.20175917225291"/>
    <n v="94.350282485875709"/>
    <n v="1.004682092028953"/>
    <n v="95.478723404255319"/>
    <n v="1.2155647212710379"/>
    <n v="94.117647058823522"/>
    <n v="0.97176661543016207"/>
    <n v="1.074488398184458"/>
    <m/>
    <m/>
    <m/>
    <m/>
    <m/>
    <m/>
    <m/>
    <m/>
    <m/>
    <m/>
    <m/>
    <m/>
    <m/>
    <n v="2.9766666666666666"/>
    <n v="2.92"/>
    <n v="2.8975"/>
    <n v="2.1366666666666667"/>
    <n v="2.6055833333333331"/>
    <n v="-1.3428115838773602"/>
    <n v="-1.3428115838773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"/>
    <m/>
    <m/>
    <m/>
    <m/>
  </r>
  <r>
    <n v="211850000736"/>
    <s v="COLEGIO RUR LA ARGENTINA (CED)"/>
    <s v="OFICIAL"/>
    <s v="RURAL"/>
    <n v="5"/>
    <s v="USME"/>
    <s v="UPR 3"/>
    <s v="RIO TUNJUELO"/>
    <n v="5"/>
    <n v="1"/>
    <n v="1"/>
    <n v="49"/>
    <n v="1"/>
    <x v="13"/>
    <x v="1"/>
    <n v="28.815925925925857"/>
    <n v="0.32204081632653098"/>
    <n v="41"/>
    <n v="3"/>
    <n v="7.3170731707317069E-2"/>
    <n v="1.9511202002626993"/>
    <x v="6"/>
    <n v="0.88888888888888884"/>
    <n v="0.8928571428571429"/>
    <n v="0.73529411764705888"/>
    <n v="0.84375"/>
    <n v="0.90625"/>
    <n v="0.96875"/>
    <n v="0.75609756097560976"/>
    <n v="0.85035868005738879"/>
    <n v="0.26220743299787963"/>
    <n v="100"/>
    <n v="2.1767280687345978"/>
    <n v="100"/>
    <n v="2.0268715179194983"/>
    <n v="100"/>
    <n v="2.0440474247450173"/>
    <n v="100"/>
    <n v="1.9307666345603187"/>
    <n v="100"/>
    <n v="2.0205706984048906"/>
    <n v="100"/>
    <n v="2.0364723362020678"/>
    <n v="2.0113182133888596"/>
    <m/>
    <m/>
    <m/>
    <m/>
    <m/>
    <m/>
    <m/>
    <m/>
    <m/>
    <m/>
    <m/>
    <m/>
    <m/>
    <m/>
    <n v="0.10333333333333335"/>
    <m/>
    <n v="2.7050000000000001"/>
    <n v="1.6643333333333334"/>
    <n v="-3.2067054684425425"/>
    <n v="-3.20670546844254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7"/>
    <m/>
    <m/>
    <m/>
    <m/>
  </r>
  <r>
    <n v="211850000698"/>
    <s v="COLEGIO RUR LOS ANDES (CED)"/>
    <s v="OFICIAL"/>
    <s v="RURAL"/>
    <n v="5"/>
    <s v="USME"/>
    <s v="UPR 3"/>
    <s v="RIO TUNJUELO"/>
    <n v="5"/>
    <n v="1"/>
    <n v="1"/>
    <n v="7"/>
    <n v="1"/>
    <x v="13"/>
    <x v="1"/>
    <n v="20.683333333333234"/>
    <n v="0.31692307692307697"/>
    <n v="6"/>
    <n v="0"/>
    <n v="0"/>
    <n v="2.4299096812170919"/>
    <x v="6"/>
    <n v="1"/>
    <n v="1"/>
    <n v="0.91666666666666663"/>
    <n v="0.66666666666666663"/>
    <n v="0.81818181818181823"/>
    <n v="0.5714285714285714"/>
    <n v="1"/>
    <n v="0.79816017316017318"/>
    <n v="-0.79032517481953479"/>
    <n v="100"/>
    <n v="2.1767280687345978"/>
    <n v="95.652173913043484"/>
    <n v="1.2759829615702105"/>
    <n v="94.73684210526315"/>
    <n v="1.0992438257324868"/>
    <n v="93.75"/>
    <n v="0.90628560938499481"/>
    <n v="100"/>
    <n v="2.0205706984048906"/>
    <n v="100"/>
    <n v="2.0364723362020678"/>
    <n v="1.7119416484525418"/>
    <m/>
    <m/>
    <m/>
    <m/>
    <m/>
    <m/>
    <m/>
    <m/>
    <m/>
    <m/>
    <m/>
    <m/>
    <m/>
    <m/>
    <n v="3.7499999999999999E-2"/>
    <m/>
    <m/>
    <n v="7.4999999999999997E-3"/>
    <n v="-6.4876207595381574"/>
    <n v="-6.48762075953815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0"/>
    <m/>
    <m/>
    <m/>
    <m/>
  </r>
  <r>
    <n v="111001011975"/>
    <s v="COLEGIO GRAN COLOMBIA (IED)"/>
    <s v="OFICIAL"/>
    <s v="RURAL (FRANJA DE ADECUACION)"/>
    <n v="4"/>
    <s v="SAN CRISTOBAL"/>
    <n v="32"/>
    <s v="SAN BLAS"/>
    <n v="4"/>
    <n v="1"/>
    <n v="1"/>
    <n v="101"/>
    <n v="1"/>
    <x v="13"/>
    <x v="1"/>
    <n v="26.051999999999971"/>
    <n v="0.357522123893805"/>
    <n v="92"/>
    <n v="11"/>
    <n v="0.11956521739130435"/>
    <n v="2.8039366696815833"/>
    <x v="6"/>
    <n v="0.89171974522292996"/>
    <n v="0.83703703703703702"/>
    <n v="0.83333333333333337"/>
    <n v="0.7589285714285714"/>
    <n v="0.82608695652173914"/>
    <n v="0.80246913580246915"/>
    <n v="0.72641509433962259"/>
    <n v="0.78093182260447092"/>
    <n v="-1.1377182673938586"/>
    <n v="91.34615384615384"/>
    <n v="0.62370806694410907"/>
    <n v="95.927601809954751"/>
    <n v="1.3235505624249158"/>
    <n v="93.714285714285722"/>
    <n v="0.91568198363862674"/>
    <n v="90.425531914893625"/>
    <n v="0.36134889386620678"/>
    <n v="97.391304347826093"/>
    <n v="1.556096661470372"/>
    <n v="96.296296296296291"/>
    <n v="1.3661020675679048"/>
    <n v="1.1771078026053776"/>
    <m/>
    <m/>
    <m/>
    <m/>
    <m/>
    <m/>
    <m/>
    <m/>
    <m/>
    <m/>
    <m/>
    <m/>
    <m/>
    <n v="3.3149999999999999"/>
    <n v="3.2625000000000002"/>
    <n v="2.9024999999999999"/>
    <n v="1.8233333333333333"/>
    <n v="2.5840833333333335"/>
    <n v="-1.3853865836310395"/>
    <n v="-1.38538658363103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6"/>
    <m/>
    <m/>
    <m/>
    <m/>
  </r>
  <r>
    <n v="111001086690"/>
    <s v="COLEGIO EL MANANTIAL (CED)"/>
    <s v="OFICIAL"/>
    <s v="RURAL (FRANJA DE ADECUACION)"/>
    <n v="4"/>
    <s v="SAN CRISTOBAL"/>
    <s v="UPR 2"/>
    <s v="CERROS ORIENTALES"/>
    <n v="4"/>
    <n v="1"/>
    <n v="1"/>
    <n v="33"/>
    <n v="1"/>
    <x v="13"/>
    <x v="1"/>
    <n v="23.011599999999977"/>
    <n v="0.38124999999999998"/>
    <n v="30"/>
    <n v="0"/>
    <n v="0"/>
    <n v="2.8176376656308788"/>
    <x v="6"/>
    <n v="0.89743589743589747"/>
    <n v="0.84848484848484851"/>
    <n v="0.76470588235294112"/>
    <n v="0.8571428571428571"/>
    <n v="0.82608695652173914"/>
    <n v="0.85185185185185186"/>
    <n v="0.68"/>
    <n v="0.78722237107403337"/>
    <n v="-1.0108754173041448"/>
    <n v="100"/>
    <n v="2.1767280687345978"/>
    <n v="85.897435897435898"/>
    <n v="-0.40870290203396414"/>
    <n v="100"/>
    <n v="2.0440474247450173"/>
    <n v="100"/>
    <n v="1.9307666345603187"/>
    <n v="85.714285714285708"/>
    <m/>
    <n v="87.5"/>
    <n v="-0.22602732043822907"/>
    <n v="0.87502581509798461"/>
    <m/>
    <m/>
    <m/>
    <m/>
    <m/>
    <m/>
    <m/>
    <m/>
    <m/>
    <m/>
    <m/>
    <m/>
    <m/>
    <m/>
    <n v="0.09"/>
    <m/>
    <n v="0.94333333333333336"/>
    <n v="0.60199999999999998"/>
    <n v="-5.3103725105352346"/>
    <n v="-5.31037251053523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1"/>
    <m/>
    <m/>
    <m/>
    <m/>
  </r>
  <r>
    <n v="211850000043"/>
    <s v="COLEGIO RUR LA UNION USME (CED)"/>
    <s v="OFICIAL"/>
    <s v="RURAL"/>
    <n v="5"/>
    <s v="USME"/>
    <s v="UPR 3"/>
    <s v="RIO TUNJUELO"/>
    <n v="5"/>
    <n v="1"/>
    <n v="1"/>
    <n v="14"/>
    <n v="1"/>
    <x v="13"/>
    <x v="1"/>
    <n v="17.674999999999997"/>
    <n v="0.32200000000000001"/>
    <n v="13"/>
    <n v="1"/>
    <n v="7.6923076923076927E-2"/>
    <n v="3.1472560080470897"/>
    <x v="6"/>
    <n v="0.91666666666666663"/>
    <n v="1"/>
    <n v="0.875"/>
    <n v="0.9"/>
    <n v="1"/>
    <n v="1"/>
    <n v="0.69230769230769229"/>
    <n v="0.88019230769230772"/>
    <n v="0.86377379498341544"/>
    <n v="75"/>
    <n v="-2.3097741586601441"/>
    <n v="91.666666666666657"/>
    <n v="0.58766845158335979"/>
    <n v="100"/>
    <n v="2.0440474247450173"/>
    <n v="100"/>
    <n v="1.9307666345603187"/>
    <n v="100"/>
    <n v="2.0205706984048906"/>
    <n v="100"/>
    <n v="2.0364723362020678"/>
    <n v="2.0113182133888596"/>
    <m/>
    <m/>
    <m/>
    <m/>
    <m/>
    <m/>
    <m/>
    <m/>
    <m/>
    <m/>
    <m/>
    <m/>
    <m/>
    <m/>
    <m/>
    <m/>
    <m/>
    <m/>
    <n v="2.7601135206549117"/>
    <n v="2.76011352065491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"/>
    <m/>
    <m/>
    <m/>
    <m/>
  </r>
  <r>
    <n v="111001800091"/>
    <s v="_x0009_COLEGIO LA FELICIDAD (IED)"/>
    <s v="DISTRITAL"/>
    <s v="URBANA"/>
    <n v="9"/>
    <s v="FONTIBON"/>
    <s v=""/>
    <s v=""/>
    <m/>
    <n v="1"/>
    <n v="1"/>
    <n v="1000"/>
    <n v="2"/>
    <x v="1"/>
    <x v="1"/>
    <n v="51.648734693877557"/>
    <m/>
    <n v="925"/>
    <n v="36"/>
    <n v="3.8918918918918917E-2"/>
    <m/>
    <x v="10"/>
    <m/>
    <m/>
    <m/>
    <m/>
    <m/>
    <m/>
    <n v="0.90117647058823525"/>
    <n v="0.90117647058823525"/>
    <n v="1.2868992253564857"/>
    <m/>
    <m/>
    <m/>
    <m/>
    <m/>
    <m/>
    <m/>
    <m/>
    <m/>
    <m/>
    <m/>
    <m/>
    <m/>
    <m/>
    <m/>
    <m/>
    <m/>
    <m/>
    <m/>
    <m/>
    <m/>
    <m/>
    <m/>
    <n v="5"/>
    <n v="2.7743775289790937"/>
    <n v="2.7743775289790937"/>
    <m/>
    <m/>
    <m/>
    <m/>
    <m/>
    <m/>
    <n v="2.7743775289790937"/>
    <m/>
    <m/>
    <m/>
    <m/>
    <m/>
    <m/>
    <m/>
    <m/>
    <m/>
    <m/>
    <m/>
    <n v="0.63809583602116016"/>
    <n v="-0.44926679371890954"/>
    <n v="0.5567757765195025"/>
    <n v="0.5567757765195025"/>
    <m/>
    <m/>
    <m/>
    <m/>
    <m/>
    <m/>
    <m/>
    <m/>
    <m/>
    <m/>
    <m/>
    <m/>
    <m/>
    <m/>
    <m/>
    <m/>
    <m/>
    <m/>
    <m/>
    <m/>
  </r>
  <r>
    <n v="111001800384"/>
    <s v="COLEGIO JORGE ISAACS (IED)"/>
    <s v="DISTRITAL - ADMINISTRACION CONTRATADA"/>
    <s v="URBANA"/>
    <n v="7"/>
    <s v="BOSA"/>
    <s v="87"/>
    <s v="TINTAL SUR"/>
    <m/>
    <n v="1"/>
    <n v="1"/>
    <n v="1010"/>
    <n v="2"/>
    <x v="1"/>
    <x v="1"/>
    <n v="42.684729344729242"/>
    <m/>
    <n v="959"/>
    <n v="115"/>
    <n v="0.11991657977059438"/>
    <m/>
    <x v="10"/>
    <m/>
    <m/>
    <m/>
    <m/>
    <m/>
    <m/>
    <n v="0.92588832487309647"/>
    <n v="0.92588832487309647"/>
    <n v="1.78518996163492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1578991087140544"/>
    <n v="-0.48484942740087067"/>
    <n v="-0.11936862574984494"/>
    <n v="-0.11936862574984494"/>
    <m/>
    <m/>
    <m/>
    <m/>
    <n v="0.59831353043050395"/>
    <n v="1.2543288233198422"/>
    <n v="1.2543288233198422"/>
    <m/>
    <m/>
    <m/>
    <m/>
    <m/>
    <m/>
    <m/>
    <m/>
    <m/>
    <m/>
    <m/>
    <m/>
    <m/>
  </r>
  <r>
    <n v="111001800392"/>
    <s v="COLEGIO SOLEDAD ACOSTA DE SAMPER (IED)"/>
    <s v="DISTRITAL - ADMINISTRACION CONTRATADA"/>
    <s v="URBANA"/>
    <n v="7"/>
    <s v="BOSA"/>
    <s v="86"/>
    <s v="PORVENIR"/>
    <m/>
    <n v="1"/>
    <n v="1"/>
    <n v="454"/>
    <n v="1"/>
    <x v="13"/>
    <x v="1"/>
    <n v="42.360793650793617"/>
    <m/>
    <n v="431"/>
    <n v="106"/>
    <n v="0.24593967517401391"/>
    <m/>
    <x v="10"/>
    <m/>
    <m/>
    <m/>
    <m/>
    <m/>
    <m/>
    <n v="0.8923766816143498"/>
    <n v="0.8923766816143498"/>
    <n v="1.1094599576938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994911010293398"/>
    <n v="-0.44636662125410725"/>
    <n v="0.61188511427169567"/>
    <n v="0.61188511427169567"/>
    <m/>
    <m/>
    <m/>
    <m/>
    <m/>
    <m/>
    <m/>
    <m/>
    <m/>
    <m/>
    <m/>
    <m/>
    <m/>
    <m/>
    <m/>
    <m/>
    <m/>
    <m/>
    <m/>
    <m/>
  </r>
  <r>
    <n v="111001800414"/>
    <s v="COLEGIO EL ENSUEÑO (IED)"/>
    <s v="DISTRITAL - ADMINISTRACION CONTRATADA"/>
    <s v="URBANA"/>
    <n v="19"/>
    <s v="CIUDAD BOLIVAR"/>
    <s v="65"/>
    <s v="ARBORIZADORA"/>
    <m/>
    <n v="1"/>
    <n v="1"/>
    <n v="918"/>
    <n v="1"/>
    <x v="13"/>
    <x v="1"/>
    <n v="43.856461794019793"/>
    <m/>
    <n v="840"/>
    <n v="45"/>
    <n v="5.3571428571428568E-2"/>
    <m/>
    <x v="10"/>
    <m/>
    <m/>
    <m/>
    <m/>
    <m/>
    <m/>
    <n v="0.89761092150170652"/>
    <n v="0.89761092150170652"/>
    <n v="1.2150033627844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8010919512963164"/>
    <n v="-0.38550191263075739"/>
    <n v="1.7684417761327276"/>
    <n v="1.7684417761327276"/>
    <m/>
    <m/>
    <m/>
    <m/>
    <n v="0.51303903559942499"/>
    <n v="0.24152057175536371"/>
    <n v="0.24152057175536371"/>
    <m/>
    <m/>
    <m/>
    <m/>
    <m/>
    <m/>
    <m/>
    <m/>
    <m/>
    <m/>
    <m/>
    <m/>
    <m/>
  </r>
  <r>
    <n v="111001800422"/>
    <s v="COLEGIO ROGELIO SALMONA (IED)"/>
    <s v="DISTRITAL - ADMINISTRACION CONTRATADA"/>
    <s v="URBANA"/>
    <n v="19"/>
    <s v="CIUDAD BOLIVAR"/>
    <s v="65"/>
    <s v="ARBORIZADORA"/>
    <m/>
    <n v="1"/>
    <n v="1"/>
    <n v="1329"/>
    <n v="2"/>
    <x v="1"/>
    <x v="1"/>
    <n v="42.871810650887419"/>
    <m/>
    <n v="1208"/>
    <n v="109"/>
    <n v="9.0231788079470202E-2"/>
    <m/>
    <x v="10"/>
    <m/>
    <m/>
    <m/>
    <m/>
    <m/>
    <m/>
    <n v="0.93415956622773044"/>
    <n v="0.93415956622773044"/>
    <n v="1.95197157571486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6496762761221984"/>
    <n v="-0.40801691979358251"/>
    <n v="1.3406095870860784"/>
    <n v="1.3406095870860784"/>
    <m/>
    <m/>
    <m/>
    <m/>
    <n v="0.49177339207860099"/>
    <n v="-1.1052243544030269E-2"/>
    <n v="-1.1052243544030269E-2"/>
    <m/>
    <m/>
    <m/>
    <m/>
    <m/>
    <m/>
    <m/>
    <m/>
    <m/>
    <m/>
    <m/>
    <m/>
    <m/>
  </r>
  <r>
    <n v="111001800431"/>
    <s v="COLEGIO LAS MARGARITAS (IED)"/>
    <s v="DISTRITAL - ADMINISTRACION CONTRATADA"/>
    <s v="URBANA"/>
    <n v="8"/>
    <s v="KENNEDY"/>
    <s v="83"/>
    <s v="LAS MARGARITAS"/>
    <m/>
    <n v="1"/>
    <n v="1"/>
    <n v="455"/>
    <n v="1"/>
    <x v="13"/>
    <x v="1"/>
    <n v="42.218594249201239"/>
    <m/>
    <n v="413"/>
    <n v="112"/>
    <n v="0.2711864406779661"/>
    <m/>
    <x v="10"/>
    <m/>
    <m/>
    <m/>
    <m/>
    <m/>
    <m/>
    <n v="0.94305239179954437"/>
    <n v="0.94305239179954437"/>
    <n v="2.1312868367509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8422656584461783"/>
    <n v="-0.37946617959138462"/>
    <n v="1.8831333176481877"/>
    <n v="1.8831333176481877"/>
    <m/>
    <m/>
    <m/>
    <m/>
    <m/>
    <m/>
    <m/>
    <m/>
    <m/>
    <m/>
    <m/>
    <m/>
    <m/>
    <m/>
    <m/>
    <m/>
    <m/>
    <m/>
    <m/>
    <m/>
  </r>
  <r>
    <n v="111001800457"/>
    <s v="COLEGIO SAN JOSE DE MARYLAND (IED)"/>
    <s v="DISTRITAL - ADMINISTRACION CONTRATADA"/>
    <s v="URBANA"/>
    <n v="7"/>
    <s v="BOSA"/>
    <s v="85"/>
    <s v="BOSA CENTRAL"/>
    <m/>
    <n v="1"/>
    <n v="1"/>
    <n v="99"/>
    <n v="1"/>
    <x v="13"/>
    <x v="1"/>
    <n v="41.800611854684441"/>
    <m/>
    <n v="51"/>
    <n v="1"/>
    <n v="1.9607843137254902E-2"/>
    <m/>
    <x v="10"/>
    <m/>
    <m/>
    <m/>
    <m/>
    <m/>
    <m/>
    <n v="0.94648829431438131"/>
    <n v="0.94648829431438131"/>
    <n v="2.2005685010956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635"/>
    <s v="COLEGIO EL NOGAL (IED) (Sierra Morena Parque)"/>
    <s v="DISTRITAL - ADMINISTRACION CONTRATADA"/>
    <s v="URBANA"/>
    <n v="19"/>
    <s v="CIUDAD BOLIVAR"/>
    <s v="69"/>
    <s v="ISMAEL PERDOMO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694"/>
    <s v="COLEGIO LAUREL DE CERA (Campo Verde 1)"/>
    <s v="DISTRITAL - ADMINISTRACION CONTRATADA"/>
    <s v="URBANA"/>
    <n v="7"/>
    <s v="BOSA"/>
    <s v="87"/>
    <s v="TINTAL SUR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660"/>
    <s v="COLEGIO CIUDAD DE CHENGDÚ (Bolonia)"/>
    <s v="DISTRITAL - ADMINISTRACION CONTRATADA"/>
    <s v="URBANA"/>
    <n v="5"/>
    <s v="USME"/>
    <s v="57"/>
    <s v="GRAN YOMASA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571"/>
    <s v="COLEGIO EL CEDRO (Sierra Morena Curva)"/>
    <s v="DISTRITAL - ADMINISTRACION CONTRATADA"/>
    <s v="URBANA"/>
    <n v="19"/>
    <s v="CIUDAD BOLIVAR"/>
    <s v="69"/>
    <s v="ISMAEL PERDOMO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562"/>
    <s v="COLEGIO JOSE EUSTASIO RIVERA (Metrovivienda)"/>
    <s v="DISTRITAL - ADMINISTRACION CONTRATADA"/>
    <s v="URBANA"/>
    <n v="5"/>
    <s v="USME"/>
    <s v="61"/>
    <s v="CIUDAD USME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554"/>
    <s v="COLEGIO ALEXANDER VON HUMBOLT (Ciudad Techo)"/>
    <s v="DISTRITAL - ADMINISTRACION CONTRATADA"/>
    <s v="URBANA"/>
    <n v="8"/>
    <s v="KENNEDY"/>
    <s v="46"/>
    <s v="CASTILLA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643"/>
    <s v="COLEGIO DE LA BICI (IED)"/>
    <s v="DISTRITAL"/>
    <s v="URBANA"/>
    <n v="7"/>
    <s v="BOSA"/>
    <s v="(en blanco)"/>
    <s v="(en blanco)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1001800678"/>
    <s v="COLEGIO PARQUES DE BOGOTA (Campo Verde 2)"/>
    <s v="DISTRITAL - ADMINISTRACION CONTRATADA"/>
    <s v="URBANA"/>
    <n v="7"/>
    <s v="BOSA"/>
    <s v="87"/>
    <s v="TINTAL SUR"/>
    <m/>
    <m/>
    <m/>
    <m/>
    <m/>
    <x v="18"/>
    <x v="6"/>
    <m/>
    <m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2:D23" firstHeaderRow="0" firstDataRow="1" firstDataCol="1"/>
  <pivotFields count="99"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dataField="1" showAll="0"/>
    <pivotField showAll="0"/>
    <pivotField axis="axisRow" showAll="0">
      <items count="12">
        <item x="6"/>
        <item x="9"/>
        <item x="7"/>
        <item x="8"/>
        <item x="5"/>
        <item x="3"/>
        <item x="4"/>
        <item x="1"/>
        <item x="2"/>
        <item x="0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medio de PORCENTAJE VULNERABILIDAD" fld="19" subtotal="average" baseField="21" baseItem="0" numFmtId="165"/>
    <dataField name="Promedio de INCIDENCIA DE POBREZA AJUSTADA" fld="16" subtotal="average" baseField="21" baseItem="0"/>
    <dataField name="Promedio de SISBEN III" fld="15" subtotal="average" baseField="21" baseItem="0" numFmtId="2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Y5:AA12" firstHeaderRow="0" firstDataRow="1" firstDataCol="1"/>
  <pivotFields count="99"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>
      <items count="20">
        <item x="13"/>
        <item x="1"/>
        <item x="3"/>
        <item x="5"/>
        <item x="2"/>
        <item x="0"/>
        <item x="15"/>
        <item x="11"/>
        <item x="4"/>
        <item x="6"/>
        <item x="8"/>
        <item x="17"/>
        <item x="10"/>
        <item x="14"/>
        <item x="9"/>
        <item x="16"/>
        <item x="12"/>
        <item x="7"/>
        <item x="18"/>
        <item t="default"/>
      </items>
    </pivotField>
    <pivotField axis="axisRow" showAll="0">
      <items count="8">
        <item x="1"/>
        <item x="2"/>
        <item x="0"/>
        <item x="3"/>
        <item x="5"/>
        <item x="4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Promedio de CANTIDAD SEDES" fld="9" subtotal="average" baseField="14" baseItem="0"/>
    <dataField name="Promedio de Matrícula 2019 OAP" fld="11" subtotal="average" baseField="1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0"/>
  <sheetViews>
    <sheetView tabSelected="1" zoomScale="85" zoomScaleNormal="85" zoomScalePage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baseColWidth="10" defaultRowHeight="14" x14ac:dyDescent="0"/>
  <cols>
    <col min="1" max="1" width="17.5" style="1" customWidth="1"/>
    <col min="2" max="2" width="54.5" customWidth="1"/>
    <col min="3" max="3" width="19" style="2" customWidth="1"/>
    <col min="4" max="5" width="10.83203125" style="2"/>
    <col min="7" max="7" width="5" customWidth="1"/>
    <col min="8" max="8" width="19.5" customWidth="1"/>
    <col min="9" max="9" width="14.5" style="2" customWidth="1"/>
    <col min="10" max="11" width="10.83203125" style="2"/>
    <col min="12" max="12" width="11.83203125" style="2" bestFit="1" customWidth="1"/>
    <col min="14" max="14" width="13.83203125" customWidth="1"/>
    <col min="15" max="15" width="13.83203125" style="2" customWidth="1"/>
    <col min="16" max="16" width="11.83203125" bestFit="1" customWidth="1"/>
    <col min="18" max="18" width="11.83203125" bestFit="1" customWidth="1"/>
    <col min="19" max="19" width="11.83203125" customWidth="1"/>
    <col min="20" max="21" width="17.83203125" customWidth="1"/>
    <col min="22" max="22" width="17.83203125" style="2" customWidth="1"/>
    <col min="23" max="29" width="10.83203125" style="5"/>
    <col min="30" max="30" width="14.6640625" customWidth="1"/>
    <col min="31" max="31" width="14.5" customWidth="1"/>
    <col min="32" max="32" width="7.5" customWidth="1"/>
    <col min="33" max="33" width="7.33203125" customWidth="1"/>
    <col min="34" max="34" width="7.5" customWidth="1"/>
    <col min="35" max="35" width="6.5" customWidth="1"/>
    <col min="36" max="36" width="8.1640625" customWidth="1"/>
    <col min="37" max="37" width="7.83203125" customWidth="1"/>
    <col min="38" max="38" width="6.33203125" style="11" customWidth="1"/>
    <col min="39" max="39" width="7.1640625" style="11" customWidth="1"/>
    <col min="40" max="40" width="10.5" customWidth="1"/>
    <col min="41" max="52" width="8.6640625" style="2" customWidth="1"/>
    <col min="53" max="53" width="12.5" customWidth="1"/>
    <col min="58" max="58" width="12.5" customWidth="1"/>
    <col min="62" max="62" width="9.5" customWidth="1"/>
    <col min="63" max="63" width="8.5" customWidth="1"/>
    <col min="67" max="67" width="8.5" customWidth="1"/>
    <col min="69" max="70" width="9.83203125" style="11" customWidth="1"/>
    <col min="71" max="71" width="8.33203125" style="11" customWidth="1"/>
    <col min="72" max="72" width="10.83203125" style="11"/>
    <col min="73" max="74" width="7.83203125" style="11" customWidth="1"/>
    <col min="75" max="75" width="8.6640625" style="11" customWidth="1"/>
    <col min="76" max="76" width="10.83203125" style="11"/>
    <col min="77" max="77" width="12.33203125" style="2" customWidth="1"/>
    <col min="78" max="80" width="14" customWidth="1"/>
    <col min="82" max="82" width="13.5" style="11" customWidth="1"/>
    <col min="83" max="83" width="10.83203125" style="11"/>
    <col min="84" max="85" width="12.6640625" customWidth="1"/>
    <col min="86" max="86" width="11.83203125" bestFit="1" customWidth="1"/>
    <col min="89" max="90" width="14.83203125" style="8" customWidth="1"/>
    <col min="91" max="91" width="20.5" style="8" customWidth="1"/>
    <col min="92" max="92" width="14" style="7" customWidth="1"/>
    <col min="93" max="93" width="11.83203125" style="7" customWidth="1"/>
    <col min="94" max="94" width="11.1640625" style="7" customWidth="1"/>
    <col min="95" max="95" width="11.5" style="7" customWidth="1"/>
    <col min="96" max="96" width="10.33203125" style="7" customWidth="1"/>
    <col min="97" max="97" width="9.5" style="108" customWidth="1"/>
    <col min="98" max="98" width="8.1640625" style="7" customWidth="1"/>
    <col min="99" max="16384" width="10.83203125" style="8"/>
  </cols>
  <sheetData>
    <row r="1" spans="1:98" s="111" customFormat="1" ht="56">
      <c r="A1" s="55" t="s">
        <v>414</v>
      </c>
      <c r="B1" s="56" t="s">
        <v>0</v>
      </c>
      <c r="C1" s="56" t="s">
        <v>415</v>
      </c>
      <c r="D1" s="56" t="s">
        <v>449</v>
      </c>
      <c r="E1" s="57" t="s">
        <v>416</v>
      </c>
      <c r="F1" s="57" t="s">
        <v>417</v>
      </c>
      <c r="G1" s="57" t="s">
        <v>1</v>
      </c>
      <c r="H1" s="57" t="s">
        <v>418</v>
      </c>
      <c r="I1" s="57" t="s">
        <v>450</v>
      </c>
      <c r="J1" s="58" t="s">
        <v>419</v>
      </c>
      <c r="K1" s="58" t="s">
        <v>420</v>
      </c>
      <c r="L1" s="58" t="s">
        <v>910</v>
      </c>
      <c r="M1" s="58" t="s">
        <v>421</v>
      </c>
      <c r="N1" s="58" t="s">
        <v>422</v>
      </c>
      <c r="O1" s="58" t="s">
        <v>423</v>
      </c>
      <c r="P1" s="59" t="s">
        <v>424</v>
      </c>
      <c r="Q1" s="60" t="s">
        <v>989</v>
      </c>
      <c r="R1" s="61" t="s">
        <v>999</v>
      </c>
      <c r="S1" s="61" t="s">
        <v>702</v>
      </c>
      <c r="T1" s="61" t="s">
        <v>425</v>
      </c>
      <c r="U1" s="62" t="s">
        <v>426</v>
      </c>
      <c r="V1" s="62" t="s">
        <v>2</v>
      </c>
      <c r="W1" s="63" t="s">
        <v>3</v>
      </c>
      <c r="X1" s="63" t="s">
        <v>4</v>
      </c>
      <c r="Y1" s="63" t="s">
        <v>696</v>
      </c>
      <c r="Z1" s="63" t="s">
        <v>698</v>
      </c>
      <c r="AA1" s="63" t="s">
        <v>747</v>
      </c>
      <c r="AB1" s="63" t="s">
        <v>972</v>
      </c>
      <c r="AC1" s="63" t="s">
        <v>990</v>
      </c>
      <c r="AD1" s="64" t="s">
        <v>427</v>
      </c>
      <c r="AE1" s="64" t="s">
        <v>457</v>
      </c>
      <c r="AF1" s="65" t="s">
        <v>710</v>
      </c>
      <c r="AG1" s="65" t="s">
        <v>711</v>
      </c>
      <c r="AH1" s="65" t="s">
        <v>712</v>
      </c>
      <c r="AI1" s="65" t="s">
        <v>713</v>
      </c>
      <c r="AJ1" s="65" t="s">
        <v>909</v>
      </c>
      <c r="AK1" s="65" t="s">
        <v>908</v>
      </c>
      <c r="AL1" s="65" t="s">
        <v>1013</v>
      </c>
      <c r="AM1" s="66" t="s">
        <v>714</v>
      </c>
      <c r="AN1" s="67" t="s">
        <v>1014</v>
      </c>
      <c r="AO1" s="68" t="s">
        <v>428</v>
      </c>
      <c r="AP1" s="69" t="s">
        <v>715</v>
      </c>
      <c r="AQ1" s="68" t="s">
        <v>429</v>
      </c>
      <c r="AR1" s="69" t="s">
        <v>716</v>
      </c>
      <c r="AS1" s="68" t="s">
        <v>654</v>
      </c>
      <c r="AT1" s="69" t="s">
        <v>717</v>
      </c>
      <c r="AU1" s="68" t="s">
        <v>748</v>
      </c>
      <c r="AV1" s="69" t="s">
        <v>749</v>
      </c>
      <c r="AW1" s="68" t="s">
        <v>991</v>
      </c>
      <c r="AX1" s="69" t="s">
        <v>907</v>
      </c>
      <c r="AY1" s="68" t="s">
        <v>992</v>
      </c>
      <c r="AZ1" s="69" t="s">
        <v>993</v>
      </c>
      <c r="BA1" s="70" t="s">
        <v>430</v>
      </c>
      <c r="BB1" s="68" t="s">
        <v>431</v>
      </c>
      <c r="BC1" s="68" t="s">
        <v>636</v>
      </c>
      <c r="BD1" s="68" t="s">
        <v>637</v>
      </c>
      <c r="BE1" s="68" t="s">
        <v>750</v>
      </c>
      <c r="BF1" s="70" t="s">
        <v>433</v>
      </c>
      <c r="BG1" s="70" t="s">
        <v>432</v>
      </c>
      <c r="BH1" s="71" t="s">
        <v>434</v>
      </c>
      <c r="BI1" s="72" t="s">
        <v>439</v>
      </c>
      <c r="BJ1" s="73" t="s">
        <v>435</v>
      </c>
      <c r="BK1" s="73" t="s">
        <v>436</v>
      </c>
      <c r="BL1" s="73" t="s">
        <v>437</v>
      </c>
      <c r="BM1" s="72" t="s">
        <v>438</v>
      </c>
      <c r="BN1" s="73" t="s">
        <v>440</v>
      </c>
      <c r="BO1" s="73" t="s">
        <v>441</v>
      </c>
      <c r="BP1" s="73" t="s">
        <v>442</v>
      </c>
      <c r="BQ1" s="73" t="s">
        <v>971</v>
      </c>
      <c r="BR1" s="73" t="s">
        <v>1017</v>
      </c>
      <c r="BS1" s="73" t="s">
        <v>973</v>
      </c>
      <c r="BT1" s="73" t="s">
        <v>974</v>
      </c>
      <c r="BU1" s="73" t="s">
        <v>996</v>
      </c>
      <c r="BV1" s="73" t="s">
        <v>1018</v>
      </c>
      <c r="BW1" s="73" t="s">
        <v>994</v>
      </c>
      <c r="BX1" s="73" t="s">
        <v>995</v>
      </c>
      <c r="BY1" s="74" t="s">
        <v>443</v>
      </c>
      <c r="BZ1" s="75" t="s">
        <v>444</v>
      </c>
      <c r="CA1" s="75" t="s">
        <v>445</v>
      </c>
      <c r="CB1" s="75" t="s">
        <v>446</v>
      </c>
      <c r="CC1" s="75" t="s">
        <v>447</v>
      </c>
      <c r="CD1" s="75" t="s">
        <v>997</v>
      </c>
      <c r="CE1" s="75" t="s">
        <v>998</v>
      </c>
      <c r="CF1" s="75" t="s">
        <v>448</v>
      </c>
      <c r="CG1" s="76" t="s">
        <v>1011</v>
      </c>
      <c r="CH1" s="76" t="s">
        <v>451</v>
      </c>
      <c r="CI1" s="76" t="s">
        <v>453</v>
      </c>
      <c r="CJ1" s="76" t="s">
        <v>452</v>
      </c>
      <c r="CK1" s="77" t="s">
        <v>454</v>
      </c>
      <c r="CL1" s="77" t="s">
        <v>455</v>
      </c>
      <c r="CM1" s="77" t="s">
        <v>456</v>
      </c>
      <c r="CN1" s="77" t="s">
        <v>458</v>
      </c>
      <c r="CO1" s="78" t="s">
        <v>1016</v>
      </c>
      <c r="CP1" s="13" t="s">
        <v>976</v>
      </c>
      <c r="CQ1" s="13" t="s">
        <v>708</v>
      </c>
      <c r="CR1" s="13" t="s">
        <v>773</v>
      </c>
      <c r="CS1" s="13" t="s">
        <v>459</v>
      </c>
      <c r="CT1" s="13" t="s">
        <v>5</v>
      </c>
    </row>
    <row r="2" spans="1:98" ht="14.5" customHeight="1">
      <c r="A2" s="79">
        <v>111001098965</v>
      </c>
      <c r="B2" s="80" t="s">
        <v>742</v>
      </c>
      <c r="C2" s="81" t="s">
        <v>697</v>
      </c>
      <c r="D2" s="81" t="s">
        <v>6</v>
      </c>
      <c r="E2" s="81">
        <v>18</v>
      </c>
      <c r="F2" s="82" t="s">
        <v>38</v>
      </c>
      <c r="G2" s="82">
        <v>53</v>
      </c>
      <c r="H2" s="82" t="s">
        <v>107</v>
      </c>
      <c r="I2" s="81">
        <v>18</v>
      </c>
      <c r="J2" s="81">
        <v>1</v>
      </c>
      <c r="K2" s="81">
        <v>1</v>
      </c>
      <c r="L2" s="81">
        <v>1496</v>
      </c>
      <c r="M2" s="81">
        <f t="shared" ref="M2:M33" si="0">IF(L2&lt;1000,1,IF(L2&lt;1500,2,IF(L2&lt;2000,3,IF(L2&lt;2500,4,IF(L2&lt;3000,5,6)))))</f>
        <v>2</v>
      </c>
      <c r="N2" s="86">
        <f>VLOOKUP(A2,complejidad!P:V,7,FALSE)</f>
        <v>-1.0721496448257501</v>
      </c>
      <c r="O2" s="81">
        <v>1</v>
      </c>
      <c r="P2" s="87">
        <v>38.389752616555548</v>
      </c>
      <c r="Q2" s="88">
        <v>0.166197464976651</v>
      </c>
      <c r="R2" s="81">
        <v>1496</v>
      </c>
      <c r="S2" s="81">
        <v>87</v>
      </c>
      <c r="T2" s="89">
        <f t="shared" ref="T2:T65" si="1">S2/R2</f>
        <v>5.8155080213903747E-2</v>
      </c>
      <c r="U2" s="90">
        <f>VLOOKUP(A2,socioeconomico!I:P,8,FALSE)</f>
        <v>-0.66710649057908111</v>
      </c>
      <c r="V2" s="81">
        <v>8</v>
      </c>
      <c r="W2" s="83">
        <v>0.92099792099792099</v>
      </c>
      <c r="X2" s="83">
        <v>0.9490806223479491</v>
      </c>
      <c r="Y2" s="83">
        <v>0.94905792044661552</v>
      </c>
      <c r="Z2" s="83">
        <v>0.94188518781006381</v>
      </c>
      <c r="AA2" s="83">
        <v>0.97336213102951763</v>
      </c>
      <c r="AB2" s="83">
        <v>0.96320346320346317</v>
      </c>
      <c r="AC2" s="91">
        <v>0.95934379457917263</v>
      </c>
      <c r="AD2" s="81">
        <f t="shared" ref="AD2:AD33" si="2">(Y2*0.1)+(Z2*0.15)+(AA2*0.2)+(AB2*0.25)+(AC2*0.3)</f>
        <v>0.95946500059669226</v>
      </c>
      <c r="AE2" s="82">
        <f t="shared" ref="AE2:AE65" si="3">((AD2-(AVERAGE($AD$2:$AD$392)))/(_xlfn.STDEV.P($AD$2:$AD$392)))</f>
        <v>2.3904674623643949</v>
      </c>
      <c r="AF2" s="84">
        <v>91.548387096774192</v>
      </c>
      <c r="AG2" s="84">
        <v>96.296296296296291</v>
      </c>
      <c r="AH2" s="84">
        <v>95.616781465247342</v>
      </c>
      <c r="AI2" s="84">
        <v>95.802919708029194</v>
      </c>
      <c r="AJ2" s="84">
        <v>97.589616810877615</v>
      </c>
      <c r="AK2" s="84">
        <v>97.344559585492235</v>
      </c>
      <c r="AL2" s="84">
        <v>97.603626943005182</v>
      </c>
      <c r="AM2" s="84">
        <f t="shared" ref="AM2:AM33" si="4">(AH2*0.1)+(AI2*0.15)+(AJ2*0.2)+(AK2*0.25)+(AL2*0.3)</f>
        <v>97.067267444179237</v>
      </c>
      <c r="AN2" s="84">
        <f t="shared" ref="AN2:AN65" si="5">((AM2-(AVERAGE(AM$2:AM$392)))/(_xlfn.STDEV.P(AM$2:AM$392)))</f>
        <v>1.7893507934866504</v>
      </c>
      <c r="AO2" s="81">
        <v>4</v>
      </c>
      <c r="AP2" s="82">
        <f t="shared" ref="AP2:AP33" si="6">((AO2-(AVERAGE(AO$2:AO$384)))/(_xlfn.STDEV.P(AO$2:AO$384)))</f>
        <v>0.23005906138063265</v>
      </c>
      <c r="AQ2" s="81">
        <v>4</v>
      </c>
      <c r="AR2" s="82">
        <f t="shared" ref="AR2:AR8" si="7">((AQ2-(AVERAGE(AQ$2:AQ$384)))/(_xlfn.STDEV.P(AQ$2:AQ$384)))</f>
        <v>0.1365178344157767</v>
      </c>
      <c r="AS2" s="81">
        <v>4.5</v>
      </c>
      <c r="AT2" s="82">
        <f t="shared" ref="AT2:AT8" si="8">((AS2-(AVERAGE(AS$2:AS$384)))/(_xlfn.STDEV.P(AS$2:AS$384)))</f>
        <v>1.3847682483473189</v>
      </c>
      <c r="AU2" s="81">
        <v>4.5</v>
      </c>
      <c r="AV2" s="82">
        <f t="shared" ref="AV2:AV18" si="9">((AU2-(AVERAGE(AU$2:AU$384)))/(_xlfn.STDEV.P(AU$2:AU$384)))</f>
        <v>1.2122921072647797</v>
      </c>
      <c r="AW2" s="81">
        <v>4.5</v>
      </c>
      <c r="AX2" s="82">
        <f t="shared" ref="AX2:AX30" si="10">((AW2-(AVERAGE(AW$2:AW$384)))/(_xlfn.STDEV.P(AW$2:AW$384)))</f>
        <v>1.1339867716628336</v>
      </c>
      <c r="AY2" s="81">
        <v>4.5</v>
      </c>
      <c r="AZ2" s="82">
        <f t="shared" ref="AZ2:AZ30" si="11">((AY2-(AVERAGE(AY$2:AY$392)))/(_xlfn.STDEV.P(AY$2:AY$392)))</f>
        <v>1.3992255565719089</v>
      </c>
      <c r="BA2" s="81">
        <f t="shared" ref="BA2:BA8" si="12">(AR2*0.1)+(AT2*0.15)+(AV2*0.2)+(AX2*0.25)+(AZ2*0.3)</f>
        <v>1.1670898020339124</v>
      </c>
      <c r="BB2" s="82">
        <v>3.5416666666666665</v>
      </c>
      <c r="BC2" s="82">
        <v>3.59</v>
      </c>
      <c r="BD2" s="82">
        <v>3.793333333333333</v>
      </c>
      <c r="BE2" s="82">
        <v>3.69</v>
      </c>
      <c r="BF2" s="81">
        <f t="shared" ref="BF2:BF33" si="13">(BB2*0.1)+(BC2*0.2)+(BD2*0.3)+(BE2*0.4)</f>
        <v>3.6861666666666668</v>
      </c>
      <c r="BG2" s="82">
        <f t="shared" ref="BG2:BG33" si="14">((BF2-(AVERAGE(BF$2:BF$384)))/(_xlfn.STDEV.P(BF$2:BF$384)))</f>
        <v>0.79699470219230995</v>
      </c>
      <c r="BH2" s="82">
        <f t="shared" ref="BH2:BH65" si="15">AVERAGE(BA2,BG2)</f>
        <v>0.98204225211311114</v>
      </c>
      <c r="BI2" s="85">
        <v>0.54200000000000004</v>
      </c>
      <c r="BJ2" s="82">
        <f t="shared" ref="BJ2:BJ43" si="16">((BI2-(AVERAGE(BI$2:BI$392)))/(_xlfn.STDEV.P(BI$2:BI$392)))</f>
        <v>0.78101356224269081</v>
      </c>
      <c r="BK2" s="92">
        <f t="shared" ref="BK2:BK43" si="17">LN(BI2)</f>
        <v>-0.61248927754249083</v>
      </c>
      <c r="BL2" s="92">
        <f t="shared" ref="BL2:BL43" si="18">((BK2-(AVERAGE(BK$2:BK$392)))/(_xlfn.STDEV.P(BK$2:BK$392)))</f>
        <v>0.83351113202197791</v>
      </c>
      <c r="BM2" s="85">
        <v>0.522884108377904</v>
      </c>
      <c r="BN2" s="92">
        <f t="shared" ref="BN2:BN31" si="19">((BM2-(AVERAGE(BM$2:BM$392)))/(_xlfn.STDEV.P(BM$2:BM$392)))</f>
        <v>0.41148692189656783</v>
      </c>
      <c r="BO2" s="92">
        <f t="shared" ref="BO2:BO31" si="20">LN(BM2)</f>
        <v>-0.64839542957153762</v>
      </c>
      <c r="BP2" s="92">
        <f t="shared" ref="BP2:BP31" si="21">((BO2-(AVERAGE(BO$2:BO$392)))/(_xlfn.STDEV.P(BO$2:BO$392)))</f>
        <v>0.49359988308950453</v>
      </c>
      <c r="BQ2" s="86">
        <v>0.68663943677559125</v>
      </c>
      <c r="BR2" s="92">
        <f>((BQ2-(AVERAGE(BQ$2:BQ$392)))/(_xlfn.STDEV.P(BQ$2:BQ$392)))</f>
        <v>2.553324332043776</v>
      </c>
      <c r="BS2" s="92">
        <f>LN(BQ2)</f>
        <v>-0.37594596183408524</v>
      </c>
      <c r="BT2" s="92">
        <f>((BS2-(AVERAGE(BS$2:BS$392)))/(_xlfn.STDEV.P(BS$2:BS$392)))</f>
        <v>2.3803650414617841</v>
      </c>
      <c r="BU2" s="92">
        <v>0.91727846404423996</v>
      </c>
      <c r="BV2" s="92">
        <f t="shared" ref="BV2:BV65" si="22">((BU2-(AVERAGE(BU$2:BU$392)))/(_xlfn.STDEV.P(BU$2:BU$392)))</f>
        <v>8.7698746273333299</v>
      </c>
      <c r="BW2" s="92">
        <f t="shared" ref="BW2:BW65" si="23">LN(BU2)</f>
        <v>-8.6344184291197099E-2</v>
      </c>
      <c r="BX2" s="92">
        <f t="shared" ref="BX2:BX65" si="24">((BW2-(AVERAGE(BW$2:BW$392)))/(_xlfn.STDEV.P(BW$2:BW$392)))</f>
        <v>7.4530638089012609</v>
      </c>
      <c r="BY2" s="92">
        <f>(BL2*0.1)+(BP2*0.2)+(BT2*0.3)+(BX2*0.4)</f>
        <v>3.8774061258191383</v>
      </c>
      <c r="BZ2" s="80">
        <v>0.51923973293193615</v>
      </c>
      <c r="CA2" s="80">
        <v>0.20070637272908623</v>
      </c>
      <c r="CB2" s="80">
        <v>0.49793616176191963</v>
      </c>
      <c r="CC2" s="80">
        <v>-1.9058562592591273</v>
      </c>
      <c r="CD2" s="80">
        <v>0.715318032945925</v>
      </c>
      <c r="CE2" s="82">
        <f t="shared" ref="CE2:CE21" si="25">((CD2-(AVERAGE(CD$2:CD$392)))/(_xlfn.STDEV.P(CD$2:CD$392)))</f>
        <v>2.6449691485191793</v>
      </c>
      <c r="CF2" s="80">
        <f t="shared" ref="CF2:CF21" si="26">(CA2*0.2)+(CC2*0.3)+(CE2*0.5)</f>
        <v>0.79086897102766873</v>
      </c>
      <c r="CG2" s="84">
        <f t="shared" ref="CG2:CG65" si="27">(BH2*0.5)+(AE2*0.125)+(AN2*0.125)+(BY2*0.125)+(CF2*0.125)</f>
        <v>1.597032795143787</v>
      </c>
      <c r="CH2" s="84">
        <f>VLOOKUP(A2,'CALCULO FINAL'!A:L,7,FALSE)</f>
        <v>100</v>
      </c>
      <c r="CI2" s="84">
        <f>VLOOKUP(A2,'CALCULO FINAL'!A:L,10,FALSE)</f>
        <v>100</v>
      </c>
      <c r="CJ2" s="84">
        <f>VLOOKUP(A2,'CALCULO FINAL'!A:L,8,FALSE)</f>
        <v>100</v>
      </c>
      <c r="CK2" s="84">
        <f>VLOOKUP(A2,'CALCULO FINAL'!A:L,9,FALSE)</f>
        <v>100</v>
      </c>
      <c r="CL2" s="84">
        <f>VLOOKUP(A2,'CALCULO FINAL'!A:L,11,FALSE)</f>
        <v>1.7495049806856313</v>
      </c>
      <c r="CM2" s="84">
        <f>VLOOKUP(A2,'CALCULO FINAL'!A:L,12,FALSE)</f>
        <v>99.45054945054946</v>
      </c>
      <c r="CN2" s="84">
        <f>(CH2*0.5)+(CM2*0.25)+(CI2*0.25)</f>
        <v>99.862637362637372</v>
      </c>
      <c r="CO2" s="81">
        <v>1</v>
      </c>
      <c r="CP2" s="81">
        <v>23</v>
      </c>
      <c r="CQ2" s="81">
        <v>79</v>
      </c>
      <c r="CR2" s="81">
        <v>89</v>
      </c>
      <c r="CS2" s="81">
        <v>75</v>
      </c>
      <c r="CT2" s="81">
        <v>12</v>
      </c>
    </row>
    <row r="3" spans="1:98" ht="14.5" customHeight="1">
      <c r="A3" s="79">
        <v>111001100056</v>
      </c>
      <c r="B3" s="80" t="s">
        <v>662</v>
      </c>
      <c r="C3" s="81" t="s">
        <v>697</v>
      </c>
      <c r="D3" s="81" t="s">
        <v>6</v>
      </c>
      <c r="E3" s="81">
        <v>8</v>
      </c>
      <c r="F3" s="82" t="s">
        <v>7</v>
      </c>
      <c r="G3" s="82">
        <v>81</v>
      </c>
      <c r="H3" s="82" t="s">
        <v>8</v>
      </c>
      <c r="I3" s="81">
        <v>8</v>
      </c>
      <c r="J3" s="81">
        <v>1</v>
      </c>
      <c r="K3" s="81">
        <v>1</v>
      </c>
      <c r="L3" s="81">
        <v>1379</v>
      </c>
      <c r="M3" s="81">
        <f t="shared" si="0"/>
        <v>2</v>
      </c>
      <c r="N3" s="86">
        <f>VLOOKUP(A3,complejidad!P:V,7,FALSE)</f>
        <v>-1.0721496448257501</v>
      </c>
      <c r="O3" s="81">
        <v>1</v>
      </c>
      <c r="P3" s="87">
        <v>45.312993762993678</v>
      </c>
      <c r="Q3" s="88">
        <v>0.114472140762463</v>
      </c>
      <c r="R3" s="81">
        <v>1379</v>
      </c>
      <c r="S3" s="81">
        <v>69</v>
      </c>
      <c r="T3" s="89">
        <f t="shared" si="1"/>
        <v>5.0036258158085573E-2</v>
      </c>
      <c r="U3" s="90">
        <f>VLOOKUP(A3,socioeconomico!I:P,8,FALSE)</f>
        <v>-1.9468879657159075</v>
      </c>
      <c r="V3" s="81">
        <v>10</v>
      </c>
      <c r="W3" s="83">
        <v>0.96664080682699771</v>
      </c>
      <c r="X3" s="83">
        <v>0.9726989079563183</v>
      </c>
      <c r="Y3" s="83">
        <v>0.97527047913446674</v>
      </c>
      <c r="Z3" s="83">
        <v>0.95716510903426788</v>
      </c>
      <c r="AA3" s="83">
        <v>0.96740858505564387</v>
      </c>
      <c r="AB3" s="83">
        <v>0.96855345911949686</v>
      </c>
      <c r="AC3" s="91">
        <v>0.97082018927444791</v>
      </c>
      <c r="AD3" s="81">
        <f t="shared" si="2"/>
        <v>0.96796795284192427</v>
      </c>
      <c r="AE3" s="82">
        <f t="shared" si="3"/>
        <v>2.5591216559305701</v>
      </c>
      <c r="AF3" s="84">
        <v>97.79673063255153</v>
      </c>
      <c r="AG3" s="84">
        <v>97.642857142857139</v>
      </c>
      <c r="AH3" s="84">
        <v>97.566213314244806</v>
      </c>
      <c r="AI3" s="84">
        <v>96.797153024911026</v>
      </c>
      <c r="AJ3" s="84">
        <v>95.711222301644028</v>
      </c>
      <c r="AK3" s="84">
        <v>94.790902421129857</v>
      </c>
      <c r="AL3" s="84">
        <v>96.229151559100799</v>
      </c>
      <c r="AM3" s="84">
        <f t="shared" si="4"/>
        <v>95.984909818502643</v>
      </c>
      <c r="AN3" s="84">
        <f t="shared" si="5"/>
        <v>1.5557362252793334</v>
      </c>
      <c r="AO3" s="81">
        <v>4.5</v>
      </c>
      <c r="AP3" s="82">
        <f t="shared" si="6"/>
        <v>1.8179176811057871</v>
      </c>
      <c r="AQ3" s="81">
        <v>4.5</v>
      </c>
      <c r="AR3" s="82">
        <f t="shared" si="7"/>
        <v>1.6711665937103672</v>
      </c>
      <c r="AS3" s="81">
        <v>4.5</v>
      </c>
      <c r="AT3" s="82">
        <f t="shared" si="8"/>
        <v>1.3847682483473189</v>
      </c>
      <c r="AU3" s="81">
        <v>4.5</v>
      </c>
      <c r="AV3" s="82">
        <f t="shared" si="9"/>
        <v>1.2122921072647797</v>
      </c>
      <c r="AW3" s="81">
        <v>4.5</v>
      </c>
      <c r="AX3" s="82">
        <f t="shared" si="10"/>
        <v>1.1339867716628336</v>
      </c>
      <c r="AY3" s="81">
        <v>4.5</v>
      </c>
      <c r="AZ3" s="82">
        <f t="shared" si="11"/>
        <v>1.3992255565719089</v>
      </c>
      <c r="BA3" s="81">
        <f t="shared" si="12"/>
        <v>1.3205546779633714</v>
      </c>
      <c r="BB3" s="82">
        <v>3.8833333333333342</v>
      </c>
      <c r="BC3" s="82">
        <v>3.9166666666666674</v>
      </c>
      <c r="BD3" s="82">
        <v>4.0266666666666664</v>
      </c>
      <c r="BE3" s="82">
        <v>3.9633333333333325</v>
      </c>
      <c r="BF3" s="81">
        <f t="shared" si="13"/>
        <v>3.9649999999999999</v>
      </c>
      <c r="BG3" s="82">
        <f t="shared" si="14"/>
        <v>1.3491495439590415</v>
      </c>
      <c r="BH3" s="82">
        <f t="shared" si="15"/>
        <v>1.3348521109612066</v>
      </c>
      <c r="BI3" s="85">
        <v>0.72799999999999998</v>
      </c>
      <c r="BJ3" s="82">
        <f t="shared" si="16"/>
        <v>3.4406466566221701</v>
      </c>
      <c r="BK3" s="92">
        <f t="shared" si="17"/>
        <v>-0.3174542307854511</v>
      </c>
      <c r="BL3" s="92">
        <f t="shared" si="18"/>
        <v>2.9519669023553576</v>
      </c>
      <c r="BM3" s="85">
        <v>0.6408180429527075</v>
      </c>
      <c r="BN3" s="92">
        <f t="shared" si="19"/>
        <v>1.858943597780764</v>
      </c>
      <c r="BO3" s="92">
        <f t="shared" si="20"/>
        <v>-0.44500972670692751</v>
      </c>
      <c r="BP3" s="92">
        <f t="shared" si="21"/>
        <v>1.7577429498528472</v>
      </c>
      <c r="BQ3" s="86">
        <v>0.69043937434706937</v>
      </c>
      <c r="BR3" s="92">
        <f>((BQ3-(AVERAGE(BQ$2:BQ$392)))/(_xlfn.STDEV.P(BQ$2:BQ$392)))</f>
        <v>2.6548369554856066</v>
      </c>
      <c r="BS3" s="92">
        <f>LN(BQ3)</f>
        <v>-0.37042710962959219</v>
      </c>
      <c r="BT3" s="92">
        <f>((BS3-(AVERAGE(BS$2:BS$392)))/(_xlfn.STDEV.P(BS$2:BS$392)))</f>
        <v>2.4668409719603859</v>
      </c>
      <c r="BU3" s="92">
        <v>0.70621179625225161</v>
      </c>
      <c r="BV3" s="92">
        <f t="shared" si="22"/>
        <v>2.5318214751899095</v>
      </c>
      <c r="BW3" s="92">
        <f t="shared" si="23"/>
        <v>-0.34784009178673042</v>
      </c>
      <c r="BX3" s="92">
        <f t="shared" si="24"/>
        <v>2.4840950796674122</v>
      </c>
      <c r="BY3" s="92">
        <f>(BL3*0.1)+(BP3*0.2)+(BT3*0.3)+(BX3*0.4)</f>
        <v>2.3804356036611858</v>
      </c>
      <c r="BZ3" s="80">
        <v>0.5536994275703907</v>
      </c>
      <c r="CA3" s="80">
        <v>1.443795284361848</v>
      </c>
      <c r="CB3" s="80">
        <v>0.57803697110550678</v>
      </c>
      <c r="CC3" s="80">
        <v>0.71473645987835022</v>
      </c>
      <c r="CD3" s="80">
        <v>0.56451264608132701</v>
      </c>
      <c r="CE3" s="82">
        <f t="shared" si="25"/>
        <v>0.85025873433091437</v>
      </c>
      <c r="CF3" s="80">
        <f t="shared" si="26"/>
        <v>0.92830936200133185</v>
      </c>
      <c r="CG3" s="84">
        <f t="shared" si="27"/>
        <v>1.5953764113396558</v>
      </c>
      <c r="CH3" s="84">
        <f>VLOOKUP(A3,'CALCULO FINAL'!A:L,7,FALSE)</f>
        <v>99.72527472527473</v>
      </c>
      <c r="CI3" s="84">
        <f>VLOOKUP(A3,'CALCULO FINAL'!A:L,10,FALSE)</f>
        <v>100</v>
      </c>
      <c r="CJ3" s="84">
        <f>VLOOKUP(A3,'CALCULO FINAL'!A:L,8,FALSE)</f>
        <v>100</v>
      </c>
      <c r="CK3" s="84">
        <f>VLOOKUP(A3,'CALCULO FINAL'!A:L,9,FALSE)</f>
        <v>98.571428571428584</v>
      </c>
      <c r="CL3" s="84">
        <f>VLOOKUP(A3,'CALCULO FINAL'!A:L,11,FALSE)</f>
        <v>1.7236914358617008</v>
      </c>
      <c r="CM3" s="84">
        <f>VLOOKUP(A3,'CALCULO FINAL'!A:L,12,FALSE)</f>
        <v>98.626373626373635</v>
      </c>
      <c r="CN3" s="84">
        <f t="shared" ref="CN3:CN65" si="28">(CH3*0.5)+(CM3*0.25)+(CI3*0.25)</f>
        <v>99.519230769230774</v>
      </c>
      <c r="CO3" s="81">
        <v>2</v>
      </c>
      <c r="CP3" s="81">
        <v>3</v>
      </c>
      <c r="CQ3" s="81">
        <v>1</v>
      </c>
      <c r="CR3" s="81">
        <v>1</v>
      </c>
      <c r="CS3" s="81">
        <v>1</v>
      </c>
      <c r="CT3" s="81">
        <v>1</v>
      </c>
    </row>
    <row r="4" spans="1:98" ht="14.5" customHeight="1">
      <c r="A4" s="79">
        <v>111001100013</v>
      </c>
      <c r="B4" s="80" t="s">
        <v>735</v>
      </c>
      <c r="C4" s="81" t="s">
        <v>697</v>
      </c>
      <c r="D4" s="81" t="s">
        <v>6</v>
      </c>
      <c r="E4" s="81">
        <v>19</v>
      </c>
      <c r="F4" s="82" t="s">
        <v>20</v>
      </c>
      <c r="G4" s="82">
        <v>68</v>
      </c>
      <c r="H4" s="82" t="s">
        <v>21</v>
      </c>
      <c r="I4" s="81">
        <v>19</v>
      </c>
      <c r="J4" s="81">
        <v>1</v>
      </c>
      <c r="K4" s="81">
        <v>1</v>
      </c>
      <c r="L4" s="81">
        <v>1189</v>
      </c>
      <c r="M4" s="81">
        <f t="shared" si="0"/>
        <v>2</v>
      </c>
      <c r="N4" s="86">
        <f>VLOOKUP(A4,complejidad!P:V,7,FALSE)</f>
        <v>-1.0721496448257501</v>
      </c>
      <c r="O4" s="81">
        <v>1</v>
      </c>
      <c r="P4" s="87">
        <v>42.551139999999926</v>
      </c>
      <c r="Q4" s="88">
        <v>0.16210304054054001</v>
      </c>
      <c r="R4" s="81">
        <v>1189</v>
      </c>
      <c r="S4" s="81">
        <v>68</v>
      </c>
      <c r="T4" s="89">
        <f t="shared" si="1"/>
        <v>5.7190916736753576E-2</v>
      </c>
      <c r="U4" s="90">
        <f>VLOOKUP(A4,socioeconomico!I:P,8,FALSE)</f>
        <v>-1.152425967930959</v>
      </c>
      <c r="V4" s="81">
        <v>9</v>
      </c>
      <c r="W4" s="83">
        <v>0.91820580474934033</v>
      </c>
      <c r="X4" s="83">
        <v>0.95412844036697253</v>
      </c>
      <c r="Y4" s="83">
        <v>0.94611307420494695</v>
      </c>
      <c r="Z4" s="83">
        <v>0.92575618698441797</v>
      </c>
      <c r="AA4" s="83">
        <v>0.92996453900709219</v>
      </c>
      <c r="AB4" s="83">
        <v>0.94826048171275645</v>
      </c>
      <c r="AC4" s="91">
        <v>0.93568840579710144</v>
      </c>
      <c r="AD4" s="81">
        <f t="shared" si="2"/>
        <v>0.93723928543689539</v>
      </c>
      <c r="AE4" s="82">
        <f t="shared" si="3"/>
        <v>1.9496252750159957</v>
      </c>
      <c r="AF4" s="84">
        <v>91.275720164609055</v>
      </c>
      <c r="AG4" s="84">
        <v>86.556016597510379</v>
      </c>
      <c r="AH4" s="84">
        <v>93.708609271523187</v>
      </c>
      <c r="AI4" s="84">
        <v>90.924229808492925</v>
      </c>
      <c r="AJ4" s="84">
        <v>93.063583815028906</v>
      </c>
      <c r="AK4" s="84">
        <v>89.225589225589232</v>
      </c>
      <c r="AL4" s="84">
        <v>92.987012987012989</v>
      </c>
      <c r="AM4" s="84">
        <f t="shared" si="4"/>
        <v>91.824713363933256</v>
      </c>
      <c r="AN4" s="84">
        <f t="shared" si="5"/>
        <v>0.65780519459591702</v>
      </c>
      <c r="AO4" s="81">
        <v>4.5</v>
      </c>
      <c r="AP4" s="82">
        <f t="shared" si="6"/>
        <v>1.8179176811057871</v>
      </c>
      <c r="AQ4" s="81">
        <v>4.5</v>
      </c>
      <c r="AR4" s="82">
        <f t="shared" si="7"/>
        <v>1.6711665937103672</v>
      </c>
      <c r="AS4" s="81">
        <v>4.5</v>
      </c>
      <c r="AT4" s="82">
        <f t="shared" si="8"/>
        <v>1.3847682483473189</v>
      </c>
      <c r="AU4" s="81">
        <v>4.5</v>
      </c>
      <c r="AV4" s="82">
        <f t="shared" si="9"/>
        <v>1.2122921072647797</v>
      </c>
      <c r="AW4" s="81">
        <v>5</v>
      </c>
      <c r="AX4" s="82">
        <f t="shared" si="10"/>
        <v>2.4858927094103391</v>
      </c>
      <c r="AY4" s="81">
        <v>5</v>
      </c>
      <c r="AZ4" s="82">
        <f t="shared" si="11"/>
        <v>2.7396601233718885</v>
      </c>
      <c r="BA4" s="81">
        <f t="shared" si="12"/>
        <v>2.0606615324402417</v>
      </c>
      <c r="BB4" s="82">
        <v>4.0183333333333335</v>
      </c>
      <c r="BC4" s="82">
        <v>3.8699999999999997</v>
      </c>
      <c r="BD4" s="82">
        <v>3.9883333333333333</v>
      </c>
      <c r="BE4" s="82">
        <v>3.8816666666666664</v>
      </c>
      <c r="BF4" s="81">
        <f t="shared" si="13"/>
        <v>3.9249999999999998</v>
      </c>
      <c r="BG4" s="82">
        <f t="shared" si="14"/>
        <v>1.2699402420917278</v>
      </c>
      <c r="BH4" s="82">
        <f t="shared" si="15"/>
        <v>1.6653008872659849</v>
      </c>
      <c r="BI4" s="85">
        <v>0.64400000000000002</v>
      </c>
      <c r="BJ4" s="82">
        <f t="shared" si="16"/>
        <v>2.2395220333540182</v>
      </c>
      <c r="BK4" s="92">
        <f t="shared" si="17"/>
        <v>-0.44005655287778339</v>
      </c>
      <c r="BL4" s="92">
        <f t="shared" si="18"/>
        <v>2.071638956412523</v>
      </c>
      <c r="BM4" s="85">
        <v>0.71330602789402819</v>
      </c>
      <c r="BN4" s="92">
        <f t="shared" si="19"/>
        <v>2.7486215187540246</v>
      </c>
      <c r="BO4" s="92">
        <f t="shared" si="20"/>
        <v>-0.33784473902022744</v>
      </c>
      <c r="BP4" s="92">
        <f t="shared" si="21"/>
        <v>2.4238265254230624</v>
      </c>
      <c r="BQ4" s="86">
        <v>0.64892500553120824</v>
      </c>
      <c r="BR4" s="92">
        <f>((BQ4-(AVERAGE(BQ$2:BQ$392)))/(_xlfn.STDEV.P(BQ$2:BQ$392)))</f>
        <v>1.5458101860298867</v>
      </c>
      <c r="BS4" s="92">
        <f>LN(BQ4)</f>
        <v>-0.43243812283594618</v>
      </c>
      <c r="BT4" s="92">
        <f>((BS4-(AVERAGE(BS$2:BS$392)))/(_xlfn.STDEV.P(BS$2:BS$392)))</f>
        <v>1.4951787731041064</v>
      </c>
      <c r="BU4" s="92">
        <v>0.6792708372238806</v>
      </c>
      <c r="BV4" s="92">
        <f t="shared" si="22"/>
        <v>1.7355842666017531</v>
      </c>
      <c r="BW4" s="92">
        <f t="shared" si="23"/>
        <v>-0.38673535433519063</v>
      </c>
      <c r="BX4" s="92">
        <f t="shared" si="24"/>
        <v>1.7450038060422579</v>
      </c>
      <c r="BY4" s="92">
        <f>(BL4*0.1)+(BP4*0.2)+(BT4*0.3)+(BX4*0.4)</f>
        <v>1.838484355074</v>
      </c>
      <c r="BZ4" s="80">
        <v>0.52730261086120189</v>
      </c>
      <c r="CA4" s="80">
        <v>0.49156426496745675</v>
      </c>
      <c r="CB4" s="80">
        <v>0.60431574504237107</v>
      </c>
      <c r="CC4" s="80">
        <v>1.5744776311742634</v>
      </c>
      <c r="CD4" s="80">
        <v>0.55651829960805899</v>
      </c>
      <c r="CE4" s="82">
        <f t="shared" si="25"/>
        <v>0.7551193154513659</v>
      </c>
      <c r="CF4" s="80">
        <f t="shared" si="26"/>
        <v>0.94821580007145334</v>
      </c>
      <c r="CG4" s="84">
        <f t="shared" si="27"/>
        <v>1.5069167717276633</v>
      </c>
      <c r="CH4" s="84">
        <f>VLOOKUP(A4,'CALCULO FINAL'!A:L,7,FALSE)</f>
        <v>99.175824175824175</v>
      </c>
      <c r="CI4" s="84">
        <f>VLOOKUP(A4,'CALCULO FINAL'!A:L,10,FALSE)</f>
        <v>100</v>
      </c>
      <c r="CJ4" s="84">
        <f>VLOOKUP(A4,'CALCULO FINAL'!A:L,8,FALSE)</f>
        <v>100</v>
      </c>
      <c r="CK4" s="84">
        <f>VLOOKUP(A4,'CALCULO FINAL'!A:L,9,FALSE)</f>
        <v>97.142857142857139</v>
      </c>
      <c r="CL4" s="84">
        <f>VLOOKUP(A4,'CALCULO FINAL'!A:L,11,FALSE)</f>
        <v>1.6978778910377701</v>
      </c>
      <c r="CM4" s="84">
        <f>VLOOKUP(A4,'CALCULO FINAL'!A:L,12,FALSE)</f>
        <v>98.076923076923066</v>
      </c>
      <c r="CN4" s="84">
        <f t="shared" si="28"/>
        <v>99.107142857142861</v>
      </c>
      <c r="CO4" s="81">
        <v>3</v>
      </c>
      <c r="CP4" s="81">
        <v>10</v>
      </c>
      <c r="CQ4" s="81">
        <v>13</v>
      </c>
      <c r="CR4" s="81">
        <v>9</v>
      </c>
      <c r="CS4" s="81">
        <v>4</v>
      </c>
      <c r="CT4" s="81">
        <v>5</v>
      </c>
    </row>
    <row r="5" spans="1:98" ht="14.5" customHeight="1">
      <c r="A5" s="79">
        <v>111001012459</v>
      </c>
      <c r="B5" s="80" t="s">
        <v>17</v>
      </c>
      <c r="C5" s="81" t="s">
        <v>460</v>
      </c>
      <c r="D5" s="81" t="s">
        <v>6</v>
      </c>
      <c r="E5" s="81">
        <v>10</v>
      </c>
      <c r="F5" s="82" t="s">
        <v>18</v>
      </c>
      <c r="G5" s="82">
        <v>30</v>
      </c>
      <c r="H5" s="82" t="s">
        <v>19</v>
      </c>
      <c r="I5" s="81">
        <v>10</v>
      </c>
      <c r="J5" s="81">
        <v>2</v>
      </c>
      <c r="K5" s="81">
        <v>2</v>
      </c>
      <c r="L5" s="81">
        <v>1495</v>
      </c>
      <c r="M5" s="81">
        <f t="shared" si="0"/>
        <v>2</v>
      </c>
      <c r="N5" s="86">
        <f>VLOOKUP(A5,complejidad!P:V,7,FALSE)</f>
        <v>-0.28055686710520772</v>
      </c>
      <c r="O5" s="81">
        <v>3</v>
      </c>
      <c r="P5" s="87">
        <v>42.64681402439016</v>
      </c>
      <c r="Q5" s="88">
        <v>0.13698604060913699</v>
      </c>
      <c r="R5" s="81">
        <v>1445</v>
      </c>
      <c r="S5" s="81">
        <v>94</v>
      </c>
      <c r="T5" s="89">
        <f t="shared" si="1"/>
        <v>6.5051903114186849E-2</v>
      </c>
      <c r="U5" s="90">
        <f>VLOOKUP(A5,socioeconomico!I:P,8,FALSE)</f>
        <v>-1.374551593752434</v>
      </c>
      <c r="V5" s="81">
        <v>10</v>
      </c>
      <c r="W5" s="83">
        <v>0.90591805766312594</v>
      </c>
      <c r="X5" s="83">
        <v>0.85239852398523985</v>
      </c>
      <c r="Y5" s="83">
        <v>0.86972343522561868</v>
      </c>
      <c r="Z5" s="83">
        <v>0.84570168993387218</v>
      </c>
      <c r="AA5" s="83">
        <v>0.89847715736040612</v>
      </c>
      <c r="AB5" s="83">
        <v>0.86473807662236124</v>
      </c>
      <c r="AC5" s="91">
        <v>0.87072243346007605</v>
      </c>
      <c r="AD5" s="81">
        <f t="shared" si="2"/>
        <v>0.87092427767833702</v>
      </c>
      <c r="AE5" s="82">
        <f t="shared" si="3"/>
        <v>0.63428163526712267</v>
      </c>
      <c r="AF5" s="84">
        <v>91.737408036219577</v>
      </c>
      <c r="AG5" s="84">
        <v>90.796344647519575</v>
      </c>
      <c r="AH5" s="84">
        <v>89.52095808383234</v>
      </c>
      <c r="AI5" s="84">
        <v>95.423023578363384</v>
      </c>
      <c r="AJ5" s="84">
        <v>88.280701754385959</v>
      </c>
      <c r="AK5" s="84">
        <v>93.357142857142861</v>
      </c>
      <c r="AL5" s="84">
        <v>91.020408163265316</v>
      </c>
      <c r="AM5" s="84">
        <f t="shared" si="4"/>
        <v>91.567097859280253</v>
      </c>
      <c r="AN5" s="84">
        <f t="shared" si="5"/>
        <v>0.60220182150063295</v>
      </c>
      <c r="AO5" s="81">
        <v>5</v>
      </c>
      <c r="AP5" s="82">
        <f t="shared" si="6"/>
        <v>3.4057763008309414</v>
      </c>
      <c r="AQ5" s="81">
        <v>5</v>
      </c>
      <c r="AR5" s="82">
        <f t="shared" si="7"/>
        <v>3.205815353004958</v>
      </c>
      <c r="AS5" s="81">
        <v>5</v>
      </c>
      <c r="AT5" s="82">
        <f t="shared" si="8"/>
        <v>2.8743051470630196</v>
      </c>
      <c r="AU5" s="81">
        <v>5</v>
      </c>
      <c r="AV5" s="82">
        <f t="shared" si="9"/>
        <v>2.6643782577247914</v>
      </c>
      <c r="AW5" s="81">
        <v>5</v>
      </c>
      <c r="AX5" s="82">
        <f t="shared" si="10"/>
        <v>2.4858927094103391</v>
      </c>
      <c r="AY5" s="81">
        <v>5</v>
      </c>
      <c r="AZ5" s="82">
        <f t="shared" si="11"/>
        <v>2.7396601233718885</v>
      </c>
      <c r="BA5" s="81">
        <f t="shared" si="12"/>
        <v>2.7279741732690583</v>
      </c>
      <c r="BB5" s="82">
        <v>3.9949999999999997</v>
      </c>
      <c r="BC5" s="82">
        <v>3.9316666666666666</v>
      </c>
      <c r="BD5" s="82">
        <v>4.1949999999999994</v>
      </c>
      <c r="BE5" s="82">
        <v>3.8416666666666668</v>
      </c>
      <c r="BF5" s="81">
        <f t="shared" si="13"/>
        <v>3.9809999999999999</v>
      </c>
      <c r="BG5" s="82">
        <f t="shared" si="14"/>
        <v>1.3808332647059671</v>
      </c>
      <c r="BH5" s="82">
        <f t="shared" si="15"/>
        <v>2.0544037189875128</v>
      </c>
      <c r="BI5" s="85">
        <v>0.44400000000000001</v>
      </c>
      <c r="BJ5" s="82">
        <f t="shared" si="16"/>
        <v>-0.62029849823682071</v>
      </c>
      <c r="BK5" s="92">
        <f t="shared" si="17"/>
        <v>-0.81193071654991233</v>
      </c>
      <c r="BL5" s="92">
        <f t="shared" si="18"/>
        <v>-0.59854879425789409</v>
      </c>
      <c r="BM5" s="85">
        <v>0.6114263970593814</v>
      </c>
      <c r="BN5" s="92">
        <f t="shared" si="19"/>
        <v>1.4982065951792372</v>
      </c>
      <c r="BO5" s="92">
        <f t="shared" si="20"/>
        <v>-0.49196069567922329</v>
      </c>
      <c r="BP5" s="92">
        <f t="shared" si="21"/>
        <v>1.4659193798172558</v>
      </c>
      <c r="BQ5" s="86">
        <v>0.67136020537059593</v>
      </c>
      <c r="BR5" s="92">
        <f>((BQ5-(AVERAGE(BQ$2:BQ$392)))/(_xlfn.STDEV.P(BQ$2:BQ$392)))</f>
        <v>2.1451505568381597</v>
      </c>
      <c r="BS5" s="92">
        <f>LN(BQ5)</f>
        <v>-0.39844946731196479</v>
      </c>
      <c r="BT5" s="92">
        <f>((BS5-(AVERAGE(BS$2:BS$392)))/(_xlfn.STDEV.P(BS$2:BS$392)))</f>
        <v>2.027753392594704</v>
      </c>
      <c r="BU5" s="92">
        <v>0.66869446127295151</v>
      </c>
      <c r="BV5" s="92">
        <f t="shared" si="22"/>
        <v>1.4230005885196786</v>
      </c>
      <c r="BW5" s="92">
        <f t="shared" si="23"/>
        <v>-0.40242803278445449</v>
      </c>
      <c r="BX5" s="92">
        <f t="shared" si="24"/>
        <v>1.4468101201864056</v>
      </c>
      <c r="BY5" s="92">
        <f>(BL5*0.1)+(BP5*0.2)+(BT5*0.3)+(BX5*0.4)</f>
        <v>1.4203790623906354</v>
      </c>
      <c r="BZ5" s="80">
        <v>0.58197695381586545</v>
      </c>
      <c r="CA5" s="80">
        <v>2.4638704676435803</v>
      </c>
      <c r="CB5" s="80">
        <v>0.60968468725293468</v>
      </c>
      <c r="CC5" s="80">
        <v>1.7501289258587072</v>
      </c>
      <c r="CD5" s="80">
        <v>0.62181822109195695</v>
      </c>
      <c r="CE5" s="82">
        <f t="shared" si="25"/>
        <v>1.5322430745519064</v>
      </c>
      <c r="CF5" s="80">
        <f t="shared" si="26"/>
        <v>1.7839343085622814</v>
      </c>
      <c r="CG5" s="84">
        <f t="shared" si="27"/>
        <v>1.5823014629588406</v>
      </c>
      <c r="CH5" s="84">
        <f>VLOOKUP(A5,'CALCULO FINAL'!A:L,7,FALSE)</f>
        <v>99.45054945054946</v>
      </c>
      <c r="CI5" s="84">
        <f>VLOOKUP(A5,'CALCULO FINAL'!A:L,10,FALSE)</f>
        <v>97.435897435897431</v>
      </c>
      <c r="CJ5" s="84">
        <f>VLOOKUP(A5,'CALCULO FINAL'!A:L,8,FALSE)</f>
        <v>100</v>
      </c>
      <c r="CK5" s="84">
        <f>VLOOKUP(A5,'CALCULO FINAL'!A:L,9,FALSE)</f>
        <v>100</v>
      </c>
      <c r="CL5" s="84">
        <f>VLOOKUP(A5,'CALCULO FINAL'!A:L,11,FALSE)</f>
        <v>1.7495049806856313</v>
      </c>
      <c r="CM5" s="84">
        <f>VLOOKUP(A5,'CALCULO FINAL'!A:L,12,FALSE)</f>
        <v>99.45054945054946</v>
      </c>
      <c r="CN5" s="84">
        <f t="shared" si="28"/>
        <v>98.946886446886452</v>
      </c>
      <c r="CO5" s="81">
        <v>4</v>
      </c>
      <c r="CP5" s="81">
        <v>1</v>
      </c>
      <c r="CQ5" s="81">
        <v>5</v>
      </c>
      <c r="CR5" s="81">
        <v>4</v>
      </c>
      <c r="CS5" s="81">
        <v>7</v>
      </c>
      <c r="CT5" s="81">
        <v>47</v>
      </c>
    </row>
    <row r="6" spans="1:98" ht="14.5" customHeight="1">
      <c r="A6" s="79">
        <v>111001109550</v>
      </c>
      <c r="B6" s="80" t="s">
        <v>25</v>
      </c>
      <c r="C6" s="81" t="s">
        <v>460</v>
      </c>
      <c r="D6" s="81" t="s">
        <v>6</v>
      </c>
      <c r="E6" s="81">
        <v>10</v>
      </c>
      <c r="F6" s="82" t="s">
        <v>18</v>
      </c>
      <c r="G6" s="82">
        <v>72</v>
      </c>
      <c r="H6" s="82" t="s">
        <v>26</v>
      </c>
      <c r="I6" s="81">
        <v>10</v>
      </c>
      <c r="J6" s="81">
        <v>1</v>
      </c>
      <c r="K6" s="81">
        <v>1</v>
      </c>
      <c r="L6" s="81">
        <v>2194</v>
      </c>
      <c r="M6" s="81">
        <f t="shared" si="0"/>
        <v>4</v>
      </c>
      <c r="N6" s="86">
        <f>VLOOKUP(A6,complejidad!P:V,7,FALSE)</f>
        <v>-0.31047738813875331</v>
      </c>
      <c r="O6" s="81">
        <v>3</v>
      </c>
      <c r="P6" s="87">
        <v>51.153892288861499</v>
      </c>
      <c r="Q6" s="88">
        <v>8.0576834333179304E-2</v>
      </c>
      <c r="R6" s="81">
        <v>2194</v>
      </c>
      <c r="S6" s="81">
        <v>54</v>
      </c>
      <c r="T6" s="89">
        <f t="shared" si="1"/>
        <v>2.4612579762989972E-2</v>
      </c>
      <c r="U6" s="90">
        <f>VLOOKUP(A6,socioeconomico!I:P,8,FALSE)</f>
        <v>-3.0147488287253252</v>
      </c>
      <c r="V6" s="81">
        <v>10</v>
      </c>
      <c r="W6" s="83">
        <v>0.9606690777576854</v>
      </c>
      <c r="X6" s="83">
        <v>0.97356215213358066</v>
      </c>
      <c r="Y6" s="83">
        <v>0.93595608417200371</v>
      </c>
      <c r="Z6" s="83">
        <v>0.94288389513108617</v>
      </c>
      <c r="AA6" s="83">
        <v>0.95698380566801622</v>
      </c>
      <c r="AB6" s="83">
        <v>0.94027640671273449</v>
      </c>
      <c r="AC6" s="91">
        <v>0.93164556962025313</v>
      </c>
      <c r="AD6" s="81">
        <f t="shared" si="2"/>
        <v>0.94098772638472605</v>
      </c>
      <c r="AE6" s="82">
        <f t="shared" si="3"/>
        <v>2.0239747793944671</v>
      </c>
      <c r="AF6" s="84">
        <v>91.512605042016801</v>
      </c>
      <c r="AG6" s="84">
        <v>93.046075085324233</v>
      </c>
      <c r="AH6" s="84">
        <v>91.902654867256643</v>
      </c>
      <c r="AI6" s="84">
        <v>91.902654867256643</v>
      </c>
      <c r="AJ6" s="84">
        <v>91.459694989106751</v>
      </c>
      <c r="AK6" s="84">
        <v>93.269803454437167</v>
      </c>
      <c r="AL6" s="84">
        <v>92.568509057129589</v>
      </c>
      <c r="AM6" s="84">
        <f t="shared" si="4"/>
        <v>92.355606295383694</v>
      </c>
      <c r="AN6" s="84">
        <f t="shared" si="5"/>
        <v>0.77239238833198176</v>
      </c>
      <c r="AO6" s="81">
        <v>4.5</v>
      </c>
      <c r="AP6" s="82">
        <f t="shared" si="6"/>
        <v>1.8179176811057871</v>
      </c>
      <c r="AQ6" s="81">
        <v>4.5</v>
      </c>
      <c r="AR6" s="82">
        <f t="shared" si="7"/>
        <v>1.6711665937103672</v>
      </c>
      <c r="AS6" s="81">
        <v>5</v>
      </c>
      <c r="AT6" s="82">
        <f t="shared" si="8"/>
        <v>2.8743051470630196</v>
      </c>
      <c r="AU6" s="81">
        <v>5</v>
      </c>
      <c r="AV6" s="82">
        <f t="shared" si="9"/>
        <v>2.6643782577247914</v>
      </c>
      <c r="AW6" s="81">
        <v>5</v>
      </c>
      <c r="AX6" s="82">
        <f t="shared" si="10"/>
        <v>2.4858927094103391</v>
      </c>
      <c r="AY6" s="81">
        <v>5</v>
      </c>
      <c r="AZ6" s="82">
        <f t="shared" si="11"/>
        <v>2.7396601233718885</v>
      </c>
      <c r="BA6" s="81">
        <f t="shared" si="12"/>
        <v>2.5745092973395991</v>
      </c>
      <c r="BB6" s="82">
        <v>3.9183333333333334</v>
      </c>
      <c r="BC6" s="82">
        <v>3.9499999999999997</v>
      </c>
      <c r="BD6" s="82">
        <v>3.9749999999999996</v>
      </c>
      <c r="BE6" s="82">
        <v>3.82</v>
      </c>
      <c r="BF6" s="81">
        <f t="shared" si="13"/>
        <v>3.9023333333333334</v>
      </c>
      <c r="BG6" s="82">
        <f t="shared" si="14"/>
        <v>1.2250549710335841</v>
      </c>
      <c r="BH6" s="82">
        <f t="shared" si="15"/>
        <v>1.8997821341865917</v>
      </c>
      <c r="BI6" s="85">
        <v>0.48099999999999998</v>
      </c>
      <c r="BJ6" s="82">
        <f t="shared" si="16"/>
        <v>-9.1231699892515852E-2</v>
      </c>
      <c r="BK6" s="92">
        <f t="shared" si="17"/>
        <v>-0.73188800887637595</v>
      </c>
      <c r="BL6" s="92">
        <f t="shared" si="18"/>
        <v>-2.3813901546151973E-2</v>
      </c>
      <c r="BM6" s="85">
        <v>0.49454375232243841</v>
      </c>
      <c r="BN6" s="92">
        <f t="shared" si="19"/>
        <v>6.3652876358134922E-2</v>
      </c>
      <c r="BO6" s="92">
        <f t="shared" si="20"/>
        <v>-0.70411965393151232</v>
      </c>
      <c r="BP6" s="92">
        <f t="shared" si="21"/>
        <v>0.14724617738030937</v>
      </c>
      <c r="BQ6" s="86"/>
      <c r="BR6" s="86"/>
      <c r="BS6" s="92"/>
      <c r="BT6" s="92"/>
      <c r="BU6" s="92">
        <v>0.64426173585677315</v>
      </c>
      <c r="BV6" s="92">
        <f t="shared" si="22"/>
        <v>0.7008939603520673</v>
      </c>
      <c r="BW6" s="92">
        <f t="shared" si="23"/>
        <v>-0.43965021330704335</v>
      </c>
      <c r="BX6" s="92">
        <f t="shared" si="24"/>
        <v>0.73951090154069687</v>
      </c>
      <c r="BY6" s="86">
        <f>(BL6*0.2)+(BP6*0.3)+(BX6*0.5)</f>
        <v>0.40916652367521084</v>
      </c>
      <c r="BZ6" s="80">
        <v>0.57682186027900273</v>
      </c>
      <c r="CA6" s="80">
        <v>2.2779071362403873</v>
      </c>
      <c r="CB6" s="80">
        <v>0.61017996077674885</v>
      </c>
      <c r="CC6" s="80">
        <v>1.7663323849888353</v>
      </c>
      <c r="CD6" s="80">
        <v>0.46681023125477</v>
      </c>
      <c r="CE6" s="82">
        <f t="shared" si="25"/>
        <v>-0.31248183499636828</v>
      </c>
      <c r="CF6" s="80">
        <f t="shared" si="26"/>
        <v>0.82924022524654395</v>
      </c>
      <c r="CG6" s="84">
        <f t="shared" si="27"/>
        <v>1.4542378066743213</v>
      </c>
      <c r="CH6" s="84">
        <f>VLOOKUP(A6,'CALCULO FINAL'!A:L,7,FALSE)</f>
        <v>98.901098901098905</v>
      </c>
      <c r="CI6" s="84">
        <f>VLOOKUP(A6,'CALCULO FINAL'!A:L,10,FALSE)</f>
        <v>94.871794871794862</v>
      </c>
      <c r="CJ6" s="84">
        <f>VLOOKUP(A6,'CALCULO FINAL'!A:L,8,FALSE)</f>
        <v>97.058823529411768</v>
      </c>
      <c r="CK6" s="84">
        <f>VLOOKUP(A6,'CALCULO FINAL'!A:L,9,FALSE)</f>
        <v>98.412698412698404</v>
      </c>
      <c r="CL6" s="84">
        <f>VLOOKUP(A6,'CALCULO FINAL'!A:L,11,FALSE)</f>
        <v>1.6676996676175944</v>
      </c>
      <c r="CM6" s="84">
        <f>VLOOKUP(A6,'CALCULO FINAL'!A:L,12,FALSE)</f>
        <v>97.527472527472526</v>
      </c>
      <c r="CN6" s="84">
        <f t="shared" si="28"/>
        <v>97.550366300366292</v>
      </c>
      <c r="CO6" s="81">
        <v>5</v>
      </c>
      <c r="CP6" s="81">
        <v>5</v>
      </c>
      <c r="CQ6" s="81">
        <v>6</v>
      </c>
      <c r="CR6" s="81">
        <v>12</v>
      </c>
      <c r="CS6" s="81">
        <v>10</v>
      </c>
      <c r="CT6" s="81">
        <v>25</v>
      </c>
    </row>
    <row r="7" spans="1:98" ht="14.5" customHeight="1">
      <c r="A7" s="79">
        <v>111001000612</v>
      </c>
      <c r="B7" s="80" t="s">
        <v>9</v>
      </c>
      <c r="C7" s="81" t="s">
        <v>460</v>
      </c>
      <c r="D7" s="81" t="s">
        <v>6</v>
      </c>
      <c r="E7" s="81">
        <v>12</v>
      </c>
      <c r="F7" s="82" t="s">
        <v>10</v>
      </c>
      <c r="G7" s="82">
        <v>98</v>
      </c>
      <c r="H7" s="82" t="s">
        <v>11</v>
      </c>
      <c r="I7" s="81">
        <v>12</v>
      </c>
      <c r="J7" s="81">
        <v>2</v>
      </c>
      <c r="K7" s="81">
        <v>2</v>
      </c>
      <c r="L7" s="81">
        <v>850</v>
      </c>
      <c r="M7" s="81">
        <f t="shared" si="0"/>
        <v>1</v>
      </c>
      <c r="N7" s="86">
        <f>VLOOKUP(A7,complejidad!P:V,7,FALSE)</f>
        <v>-0.70365913093842003</v>
      </c>
      <c r="O7" s="81">
        <v>2</v>
      </c>
      <c r="P7" s="87">
        <v>40.725965346534622</v>
      </c>
      <c r="Q7" s="88">
        <v>0.118237288135593</v>
      </c>
      <c r="R7" s="81">
        <v>818</v>
      </c>
      <c r="S7" s="81">
        <v>41</v>
      </c>
      <c r="T7" s="89">
        <f t="shared" si="1"/>
        <v>5.0122249388753058E-2</v>
      </c>
      <c r="U7" s="90">
        <f>VLOOKUP(A7,socioeconomico!I:P,8,FALSE)</f>
        <v>-1.4237329154165415</v>
      </c>
      <c r="V7" s="81">
        <v>10</v>
      </c>
      <c r="W7" s="83">
        <v>0.8677792041078306</v>
      </c>
      <c r="X7" s="83">
        <v>0.84745762711864403</v>
      </c>
      <c r="Y7" s="83">
        <v>0.861323155216285</v>
      </c>
      <c r="Z7" s="83">
        <v>0.83372641509433965</v>
      </c>
      <c r="AA7" s="83">
        <v>0.83898305084745761</v>
      </c>
      <c r="AB7" s="83">
        <v>0.82709677419354843</v>
      </c>
      <c r="AC7" s="91">
        <v>0.84362680683311431</v>
      </c>
      <c r="AD7" s="81">
        <f t="shared" si="2"/>
        <v>0.83885012355359245</v>
      </c>
      <c r="AE7" s="82">
        <f t="shared" si="3"/>
        <v>-1.9021797436379307E-3</v>
      </c>
      <c r="AF7" s="84">
        <v>89.869608826479435</v>
      </c>
      <c r="AG7" s="84">
        <v>93.435448577680518</v>
      </c>
      <c r="AH7" s="84">
        <v>89.541088580576314</v>
      </c>
      <c r="AI7" s="84">
        <v>93.920335429769395</v>
      </c>
      <c r="AJ7" s="84">
        <v>93.099547511312224</v>
      </c>
      <c r="AK7" s="84">
        <v>86.452353616532719</v>
      </c>
      <c r="AL7" s="84">
        <v>90.578887627695806</v>
      </c>
      <c r="AM7" s="84">
        <f t="shared" si="4"/>
        <v>90.448823367227405</v>
      </c>
      <c r="AN7" s="84">
        <f t="shared" si="5"/>
        <v>0.36083500668757545</v>
      </c>
      <c r="AO7" s="81">
        <v>4.5</v>
      </c>
      <c r="AP7" s="82">
        <f t="shared" si="6"/>
        <v>1.8179176811057871</v>
      </c>
      <c r="AQ7" s="81">
        <v>4.5</v>
      </c>
      <c r="AR7" s="82">
        <f t="shared" si="7"/>
        <v>1.6711665937103672</v>
      </c>
      <c r="AS7" s="81">
        <v>4.5</v>
      </c>
      <c r="AT7" s="82">
        <f t="shared" si="8"/>
        <v>1.3847682483473189</v>
      </c>
      <c r="AU7" s="81">
        <v>4.5</v>
      </c>
      <c r="AV7" s="82">
        <f t="shared" si="9"/>
        <v>1.2122921072647797</v>
      </c>
      <c r="AW7" s="81">
        <v>5</v>
      </c>
      <c r="AX7" s="82">
        <f t="shared" si="10"/>
        <v>2.4858927094103391</v>
      </c>
      <c r="AY7" s="81">
        <v>5</v>
      </c>
      <c r="AZ7" s="82">
        <f t="shared" si="11"/>
        <v>2.7396601233718885</v>
      </c>
      <c r="BA7" s="81">
        <f t="shared" si="12"/>
        <v>2.0606615324402417</v>
      </c>
      <c r="BB7" s="82">
        <v>3.9866666666666664</v>
      </c>
      <c r="BC7" s="82">
        <v>3.8916666666666671</v>
      </c>
      <c r="BD7" s="82">
        <v>3.8699999999999997</v>
      </c>
      <c r="BE7" s="82">
        <v>3.688333333333333</v>
      </c>
      <c r="BF7" s="81">
        <f t="shared" si="13"/>
        <v>3.8133333333333335</v>
      </c>
      <c r="BG7" s="82">
        <f t="shared" si="14"/>
        <v>1.0488142743788111</v>
      </c>
      <c r="BH7" s="82">
        <f t="shared" si="15"/>
        <v>1.5547379034095266</v>
      </c>
      <c r="BI7" s="85">
        <v>0.58699999999999997</v>
      </c>
      <c r="BJ7" s="82">
        <f t="shared" si="16"/>
        <v>1.4244731818506284</v>
      </c>
      <c r="BK7" s="92">
        <f t="shared" si="17"/>
        <v>-0.53273045915404071</v>
      </c>
      <c r="BL7" s="92">
        <f t="shared" si="18"/>
        <v>1.4062075994661547</v>
      </c>
      <c r="BM7" s="85">
        <v>0.71660728772276971</v>
      </c>
      <c r="BN7" s="92">
        <f t="shared" si="19"/>
        <v>2.7891393781400295</v>
      </c>
      <c r="BO7" s="92">
        <f t="shared" si="20"/>
        <v>-0.33322730430147007</v>
      </c>
      <c r="BP7" s="92">
        <f t="shared" si="21"/>
        <v>2.4525261734501171</v>
      </c>
      <c r="BQ7" s="86">
        <v>0.65457238430261133</v>
      </c>
      <c r="BR7" s="92">
        <f t="shared" ref="BR7:BR15" si="29">((BQ7-(AVERAGE(BQ$2:BQ$392)))/(_xlfn.STDEV.P(BQ$2:BQ$392)))</f>
        <v>1.6966758841818259</v>
      </c>
      <c r="BS7" s="92">
        <f t="shared" ref="BS7:BS15" si="30">LN(BQ7)</f>
        <v>-0.42377310493815284</v>
      </c>
      <c r="BT7" s="92">
        <f t="shared" ref="BT7:BT15" si="31">((BS7-(AVERAGE(BS$2:BS$392)))/(_xlfn.STDEV.P(BS$2:BS$392)))</f>
        <v>1.6309525640544562</v>
      </c>
      <c r="BU7" s="92">
        <v>0.67860147765570911</v>
      </c>
      <c r="BV7" s="92">
        <f t="shared" si="22"/>
        <v>1.7158014150135308</v>
      </c>
      <c r="BW7" s="92">
        <f t="shared" si="23"/>
        <v>-0.3877212491281754</v>
      </c>
      <c r="BX7" s="92">
        <f t="shared" si="24"/>
        <v>1.7262697446048356</v>
      </c>
      <c r="BY7" s="92">
        <f t="shared" ref="BY7:BY15" si="32">(BL7*0.1)+(BP7*0.2)+(BT7*0.3)+(BX7*0.4)</f>
        <v>1.8109196616949101</v>
      </c>
      <c r="BZ7" s="80">
        <v>0.62464749596126856</v>
      </c>
      <c r="CA7" s="80">
        <v>4.0031550826359759</v>
      </c>
      <c r="CB7" s="80">
        <v>0.69269429469901167</v>
      </c>
      <c r="CC7" s="80">
        <v>4.4658864153810676</v>
      </c>
      <c r="CD7" s="80">
        <v>0.61944462341640205</v>
      </c>
      <c r="CE7" s="82">
        <f t="shared" si="25"/>
        <v>1.5039952741518039</v>
      </c>
      <c r="CF7" s="80">
        <f t="shared" si="26"/>
        <v>2.8923945782174179</v>
      </c>
      <c r="CG7" s="84">
        <f t="shared" si="27"/>
        <v>1.4101498350617965</v>
      </c>
      <c r="CH7" s="84">
        <f>VLOOKUP(A7,'CALCULO FINAL'!A:L,7,FALSE)</f>
        <v>98.626373626373635</v>
      </c>
      <c r="CI7" s="84">
        <f>VLOOKUP(A7,'CALCULO FINAL'!A:L,10,FALSE)</f>
        <v>92.307692307692307</v>
      </c>
      <c r="CJ7" s="84">
        <f>VLOOKUP(A7,'CALCULO FINAL'!A:L,8,FALSE)</f>
        <v>100</v>
      </c>
      <c r="CK7" s="84">
        <f>VLOOKUP(A7,'CALCULO FINAL'!A:L,9,FALSE)</f>
        <v>100</v>
      </c>
      <c r="CL7" s="84">
        <f>VLOOKUP(A7,'CALCULO FINAL'!A:L,11,FALSE)</f>
        <v>1.7495049806856313</v>
      </c>
      <c r="CM7" s="84">
        <f>VLOOKUP(A7,'CALCULO FINAL'!A:L,12,FALSE)</f>
        <v>99.45054945054946</v>
      </c>
      <c r="CN7" s="84">
        <f t="shared" si="28"/>
        <v>97.252747252747255</v>
      </c>
      <c r="CO7" s="81">
        <v>6</v>
      </c>
      <c r="CP7" s="81">
        <v>6</v>
      </c>
      <c r="CQ7" s="81">
        <v>3</v>
      </c>
      <c r="CR7" s="81">
        <v>3</v>
      </c>
      <c r="CS7" s="81">
        <v>3</v>
      </c>
      <c r="CT7" s="81">
        <v>7</v>
      </c>
    </row>
    <row r="8" spans="1:98" ht="14.5" customHeight="1">
      <c r="A8" s="79">
        <v>111001100072</v>
      </c>
      <c r="B8" s="80" t="s">
        <v>729</v>
      </c>
      <c r="C8" s="81" t="s">
        <v>697</v>
      </c>
      <c r="D8" s="81" t="s">
        <v>6</v>
      </c>
      <c r="E8" s="81">
        <v>7</v>
      </c>
      <c r="F8" s="82" t="s">
        <v>15</v>
      </c>
      <c r="G8" s="82">
        <v>84</v>
      </c>
      <c r="H8" s="82" t="s">
        <v>27</v>
      </c>
      <c r="I8" s="81">
        <v>7</v>
      </c>
      <c r="J8" s="81">
        <v>1</v>
      </c>
      <c r="K8" s="81">
        <v>1</v>
      </c>
      <c r="L8" s="81">
        <v>1376</v>
      </c>
      <c r="M8" s="81">
        <f t="shared" si="0"/>
        <v>2</v>
      </c>
      <c r="N8" s="86">
        <f>VLOOKUP(A8,complejidad!P:V,7,FALSE)</f>
        <v>-1.0721496448257501</v>
      </c>
      <c r="O8" s="81">
        <v>1</v>
      </c>
      <c r="P8" s="87">
        <v>42.387867513611518</v>
      </c>
      <c r="Q8" s="88">
        <v>0.164366812227074</v>
      </c>
      <c r="R8" s="81">
        <v>1376</v>
      </c>
      <c r="S8" s="81">
        <v>144</v>
      </c>
      <c r="T8" s="89">
        <f t="shared" si="1"/>
        <v>0.10465116279069768</v>
      </c>
      <c r="U8" s="90">
        <f>VLOOKUP(A8,socioeconomico!I:P,8,FALSE)</f>
        <v>-0.89762323027567348</v>
      </c>
      <c r="V8" s="81">
        <v>9</v>
      </c>
      <c r="W8" s="83">
        <v>0.95293209876543206</v>
      </c>
      <c r="X8" s="83">
        <v>0.94648318042813451</v>
      </c>
      <c r="Y8" s="83">
        <v>0.94292237442922378</v>
      </c>
      <c r="Z8" s="83">
        <v>0.92117465224111283</v>
      </c>
      <c r="AA8" s="83">
        <v>0.97341673182173571</v>
      </c>
      <c r="AB8" s="83">
        <v>0.96448303078137332</v>
      </c>
      <c r="AC8" s="91">
        <v>0.96276183087664857</v>
      </c>
      <c r="AD8" s="81">
        <f t="shared" si="2"/>
        <v>0.95710108860177434</v>
      </c>
      <c r="AE8" s="82">
        <f t="shared" si="3"/>
        <v>2.3435797862178127</v>
      </c>
      <c r="AF8" s="84">
        <v>95.701357466063357</v>
      </c>
      <c r="AG8" s="84">
        <v>95.749279538904901</v>
      </c>
      <c r="AH8" s="84">
        <v>95.794725588025671</v>
      </c>
      <c r="AI8" s="84">
        <v>92.471590909090907</v>
      </c>
      <c r="AJ8" s="84">
        <v>93.276716206652509</v>
      </c>
      <c r="AK8" s="84">
        <v>96.804647785039947</v>
      </c>
      <c r="AL8" s="84">
        <v>96.44670050761421</v>
      </c>
      <c r="AM8" s="84">
        <f t="shared" si="4"/>
        <v>95.240726535040949</v>
      </c>
      <c r="AN8" s="84">
        <f t="shared" si="5"/>
        <v>1.3951127378951793</v>
      </c>
      <c r="AO8" s="81">
        <v>4.5</v>
      </c>
      <c r="AP8" s="82">
        <f t="shared" si="6"/>
        <v>1.8179176811057871</v>
      </c>
      <c r="AQ8" s="81">
        <v>4.5</v>
      </c>
      <c r="AR8" s="82">
        <f t="shared" si="7"/>
        <v>1.6711665937103672</v>
      </c>
      <c r="AS8" s="81">
        <v>4.5</v>
      </c>
      <c r="AT8" s="82">
        <f t="shared" si="8"/>
        <v>1.3847682483473189</v>
      </c>
      <c r="AU8" s="81">
        <v>4.5</v>
      </c>
      <c r="AV8" s="82">
        <f t="shared" si="9"/>
        <v>1.2122921072647797</v>
      </c>
      <c r="AW8" s="81">
        <v>4.5</v>
      </c>
      <c r="AX8" s="82">
        <f t="shared" si="10"/>
        <v>1.1339867716628336</v>
      </c>
      <c r="AY8" s="81">
        <v>4.5</v>
      </c>
      <c r="AZ8" s="82">
        <f t="shared" si="11"/>
        <v>1.3992255565719089</v>
      </c>
      <c r="BA8" s="81">
        <f t="shared" si="12"/>
        <v>1.3205546779633714</v>
      </c>
      <c r="BB8" s="82">
        <v>3.6616666666666671</v>
      </c>
      <c r="BC8" s="82">
        <v>3.8483333333333332</v>
      </c>
      <c r="BD8" s="82">
        <v>3.7633333333333336</v>
      </c>
      <c r="BE8" s="82">
        <v>3.8883333333333336</v>
      </c>
      <c r="BF8" s="81">
        <f t="shared" si="13"/>
        <v>3.8201666666666672</v>
      </c>
      <c r="BG8" s="82">
        <f t="shared" si="14"/>
        <v>1.0623458634478113</v>
      </c>
      <c r="BH8" s="82">
        <f t="shared" si="15"/>
        <v>1.1914502707055914</v>
      </c>
      <c r="BI8" s="85">
        <v>0.65200000000000002</v>
      </c>
      <c r="BJ8" s="82">
        <f t="shared" si="16"/>
        <v>2.3539148546176518</v>
      </c>
      <c r="BK8" s="92">
        <f t="shared" si="17"/>
        <v>-0.42771071705548408</v>
      </c>
      <c r="BL8" s="92">
        <f t="shared" si="18"/>
        <v>2.1602864151629961</v>
      </c>
      <c r="BM8" s="85">
        <v>0.77199345333318081</v>
      </c>
      <c r="BN8" s="92">
        <f t="shared" si="19"/>
        <v>3.4689189127876028</v>
      </c>
      <c r="BO8" s="92">
        <f t="shared" si="20"/>
        <v>-0.25877920913168428</v>
      </c>
      <c r="BP8" s="92">
        <f t="shared" si="21"/>
        <v>2.9152580273468063</v>
      </c>
      <c r="BQ8" s="86">
        <v>0.68399518013740668</v>
      </c>
      <c r="BR8" s="92">
        <f t="shared" si="29"/>
        <v>2.4826849009093381</v>
      </c>
      <c r="BS8" s="92">
        <f t="shared" si="30"/>
        <v>-0.37980440796715265</v>
      </c>
      <c r="BT8" s="92">
        <f t="shared" si="31"/>
        <v>2.3199063251794216</v>
      </c>
      <c r="BU8" s="92">
        <v>0.6655870900150076</v>
      </c>
      <c r="BV8" s="92">
        <f t="shared" si="22"/>
        <v>1.3311625580372897</v>
      </c>
      <c r="BW8" s="92">
        <f t="shared" si="23"/>
        <v>-0.40708578567434966</v>
      </c>
      <c r="BX8" s="92">
        <f t="shared" si="24"/>
        <v>1.3583030812807086</v>
      </c>
      <c r="BY8" s="92">
        <f t="shared" si="32"/>
        <v>2.0383733770517707</v>
      </c>
      <c r="BZ8" s="80">
        <v>0.53559980990152678</v>
      </c>
      <c r="CA8" s="80">
        <v>0.79087498820085422</v>
      </c>
      <c r="CB8" s="80">
        <v>0.61719884089675758</v>
      </c>
      <c r="CC8" s="80">
        <v>1.9959633498907678</v>
      </c>
      <c r="CD8" s="80">
        <v>0.47249313521191799</v>
      </c>
      <c r="CE8" s="82">
        <f t="shared" si="25"/>
        <v>-0.24485051806017277</v>
      </c>
      <c r="CF8" s="80">
        <f t="shared" si="26"/>
        <v>0.63453874357731477</v>
      </c>
      <c r="CG8" s="84">
        <f t="shared" si="27"/>
        <v>1.3971757159455553</v>
      </c>
      <c r="CH8" s="84">
        <f>VLOOKUP(A8,'CALCULO FINAL'!A:L,7,FALSE)</f>
        <v>98.076923076923066</v>
      </c>
      <c r="CI8" s="84">
        <f>VLOOKUP(A8,'CALCULO FINAL'!A:L,10,FALSE)</f>
        <v>97.368421052631575</v>
      </c>
      <c r="CJ8" s="84">
        <f>VLOOKUP(A8,'CALCULO FINAL'!A:L,8,FALSE)</f>
        <v>96.875</v>
      </c>
      <c r="CK8" s="84">
        <f>VLOOKUP(A8,'CALCULO FINAL'!A:L,9,FALSE)</f>
        <v>94.285714285714278</v>
      </c>
      <c r="CL8" s="84">
        <f>VLOOKUP(A8,'CALCULO FINAL'!A:L,11,FALSE)</f>
        <v>1.5898069800055932</v>
      </c>
      <c r="CM8" s="84">
        <f>VLOOKUP(A8,'CALCULO FINAL'!A:L,12,FALSE)</f>
        <v>95.329670329670336</v>
      </c>
      <c r="CN8" s="84">
        <f t="shared" si="28"/>
        <v>97.212984384037014</v>
      </c>
      <c r="CO8" s="81">
        <v>7</v>
      </c>
      <c r="CP8" s="81">
        <v>2</v>
      </c>
      <c r="CQ8" s="81">
        <v>2</v>
      </c>
      <c r="CR8" s="81">
        <v>5</v>
      </c>
      <c r="CS8" s="81">
        <v>6</v>
      </c>
      <c r="CT8" s="81">
        <v>10</v>
      </c>
    </row>
    <row r="9" spans="1:98" ht="14.5" customHeight="1">
      <c r="A9" s="79">
        <v>111001098892</v>
      </c>
      <c r="B9" s="80" t="s">
        <v>731</v>
      </c>
      <c r="C9" s="81" t="s">
        <v>697</v>
      </c>
      <c r="D9" s="81" t="s">
        <v>6</v>
      </c>
      <c r="E9" s="81">
        <v>8</v>
      </c>
      <c r="F9" s="82" t="s">
        <v>7</v>
      </c>
      <c r="G9" s="82">
        <v>82</v>
      </c>
      <c r="H9" s="82" t="s">
        <v>70</v>
      </c>
      <c r="I9" s="81">
        <v>8</v>
      </c>
      <c r="J9" s="81">
        <v>1</v>
      </c>
      <c r="K9" s="81">
        <v>1</v>
      </c>
      <c r="L9" s="81">
        <v>1513</v>
      </c>
      <c r="M9" s="81">
        <f t="shared" si="0"/>
        <v>3</v>
      </c>
      <c r="N9" s="86">
        <f>VLOOKUP(A9,complejidad!P:V,7,FALSE)</f>
        <v>-0.61529770207629253</v>
      </c>
      <c r="O9" s="81">
        <v>2</v>
      </c>
      <c r="P9" s="87">
        <v>41.515889792231199</v>
      </c>
      <c r="Q9" s="88">
        <v>0.17329787234042501</v>
      </c>
      <c r="R9" s="81">
        <v>1513</v>
      </c>
      <c r="S9" s="81">
        <v>147</v>
      </c>
      <c r="T9" s="89">
        <f t="shared" si="1"/>
        <v>9.7157964309319236E-2</v>
      </c>
      <c r="U9" s="90">
        <f>VLOOKUP(A9,socioeconomico!I:P,8,FALSE)</f>
        <v>-0.75122492776633698</v>
      </c>
      <c r="V9" s="81">
        <v>8</v>
      </c>
      <c r="W9" s="83">
        <v>0.95824777549623541</v>
      </c>
      <c r="X9" s="83">
        <v>0.95345557122708036</v>
      </c>
      <c r="Y9" s="83">
        <v>0.949438202247191</v>
      </c>
      <c r="Z9" s="83">
        <v>0.96720167480809494</v>
      </c>
      <c r="AA9" s="83">
        <v>0.94774516821760912</v>
      </c>
      <c r="AB9" s="83">
        <v>0.96164772727272729</v>
      </c>
      <c r="AC9" s="91">
        <v>0.95664534470504625</v>
      </c>
      <c r="AD9" s="81">
        <f t="shared" si="2"/>
        <v>0.95697864031915092</v>
      </c>
      <c r="AE9" s="82">
        <f t="shared" si="3"/>
        <v>2.3411510513779814</v>
      </c>
      <c r="AF9" s="84">
        <v>93.621134020618555</v>
      </c>
      <c r="AG9" s="84">
        <v>94.068343004513224</v>
      </c>
      <c r="AH9" s="84">
        <v>93.596377749029756</v>
      </c>
      <c r="AI9" s="84">
        <v>95.179948586118257</v>
      </c>
      <c r="AJ9" s="84">
        <v>96.776273372018053</v>
      </c>
      <c r="AK9" s="84">
        <v>95.952222959522231</v>
      </c>
      <c r="AL9" s="84">
        <v>94.71947194719472</v>
      </c>
      <c r="AM9" s="84">
        <f t="shared" si="4"/>
        <v>95.395782061263304</v>
      </c>
      <c r="AN9" s="84">
        <f t="shared" si="5"/>
        <v>1.4285797075429889</v>
      </c>
      <c r="AO9" s="81">
        <v>4</v>
      </c>
      <c r="AP9" s="82">
        <f t="shared" si="6"/>
        <v>0.23005906138063265</v>
      </c>
      <c r="AQ9" s="81"/>
      <c r="AR9" s="82"/>
      <c r="AS9" s="81" t="s">
        <v>650</v>
      </c>
      <c r="AT9" s="82"/>
      <c r="AU9" s="81">
        <v>4.5</v>
      </c>
      <c r="AV9" s="82">
        <f t="shared" si="9"/>
        <v>1.2122921072647797</v>
      </c>
      <c r="AW9" s="81">
        <v>4.5</v>
      </c>
      <c r="AX9" s="82">
        <f t="shared" si="10"/>
        <v>1.1339867716628336</v>
      </c>
      <c r="AY9" s="81">
        <v>4.5</v>
      </c>
      <c r="AZ9" s="82">
        <f t="shared" si="11"/>
        <v>1.3992255565719089</v>
      </c>
      <c r="BA9" s="81">
        <f>(AV9*0.2)+(AX9*0.3)+(AZ9*0.5)</f>
        <v>1.2822672312377605</v>
      </c>
      <c r="BB9" s="82">
        <v>3.4466666666666668</v>
      </c>
      <c r="BC9" s="82">
        <v>3.4449999999999998</v>
      </c>
      <c r="BD9" s="82">
        <v>3.7866666666666666</v>
      </c>
      <c r="BE9" s="82">
        <v>3.5016666666666665</v>
      </c>
      <c r="BF9" s="81">
        <f t="shared" si="13"/>
        <v>3.5703333333333331</v>
      </c>
      <c r="BG9" s="82">
        <f t="shared" si="14"/>
        <v>0.56761776553488008</v>
      </c>
      <c r="BH9" s="82">
        <f t="shared" si="15"/>
        <v>0.92494249838632037</v>
      </c>
      <c r="BI9" s="85">
        <v>0.59</v>
      </c>
      <c r="BJ9" s="82">
        <f t="shared" si="16"/>
        <v>1.4673704898244913</v>
      </c>
      <c r="BK9" s="92">
        <f t="shared" si="17"/>
        <v>-0.52763274208237199</v>
      </c>
      <c r="BL9" s="92">
        <f t="shared" si="18"/>
        <v>1.4428110073145002</v>
      </c>
      <c r="BM9" s="85">
        <v>0.5954134911117035</v>
      </c>
      <c r="BN9" s="92">
        <f t="shared" si="19"/>
        <v>1.3016729367556668</v>
      </c>
      <c r="BO9" s="92">
        <f t="shared" si="20"/>
        <v>-0.5184991717527303</v>
      </c>
      <c r="BP9" s="92">
        <f t="shared" si="21"/>
        <v>1.3009695821752785</v>
      </c>
      <c r="BQ9" s="86">
        <v>0.60715120992414195</v>
      </c>
      <c r="BR9" s="92">
        <f t="shared" si="29"/>
        <v>0.42985301477914789</v>
      </c>
      <c r="BS9" s="92">
        <f t="shared" si="30"/>
        <v>-0.49897740869150553</v>
      </c>
      <c r="BT9" s="92">
        <f t="shared" si="31"/>
        <v>0.45256222062831847</v>
      </c>
      <c r="BU9" s="92">
        <v>0.68925447007648832</v>
      </c>
      <c r="BV9" s="92">
        <f t="shared" si="22"/>
        <v>2.0306494847982579</v>
      </c>
      <c r="BW9" s="92">
        <f t="shared" si="23"/>
        <v>-0.37214474367816824</v>
      </c>
      <c r="BX9" s="92">
        <f t="shared" si="24"/>
        <v>2.0222559006908472</v>
      </c>
      <c r="BY9" s="92">
        <f t="shared" si="32"/>
        <v>1.3491460436313401</v>
      </c>
      <c r="BZ9" s="80">
        <v>0.54144930087923127</v>
      </c>
      <c r="CA9" s="80">
        <v>1.0018878091028109</v>
      </c>
      <c r="CB9" s="80">
        <v>0.61725575923584797</v>
      </c>
      <c r="CC9" s="80">
        <v>1.9978255006758598</v>
      </c>
      <c r="CD9" s="80">
        <v>0.53809130937142702</v>
      </c>
      <c r="CE9" s="82">
        <f t="shared" si="25"/>
        <v>0.53582269768848678</v>
      </c>
      <c r="CF9" s="80">
        <f t="shared" si="26"/>
        <v>1.0676365608675635</v>
      </c>
      <c r="CG9" s="84">
        <f t="shared" si="27"/>
        <v>1.2357854196206444</v>
      </c>
      <c r="CH9" s="84">
        <f>VLOOKUP(A9,'CALCULO FINAL'!A:L,7,FALSE)</f>
        <v>96.703296703296701</v>
      </c>
      <c r="CI9" s="84">
        <f>VLOOKUP(A9,'CALCULO FINAL'!A:L,10,FALSE)</f>
        <v>97.368421052631575</v>
      </c>
      <c r="CJ9" s="84">
        <f>VLOOKUP(A9,'CALCULO FINAL'!A:L,8,FALSE)</f>
        <v>97.727272727272734</v>
      </c>
      <c r="CK9" s="84">
        <f>VLOOKUP(A9,'CALCULO FINAL'!A:L,9,FALSE)</f>
        <v>94.871794871794862</v>
      </c>
      <c r="CL9" s="84">
        <f>VLOOKUP(A9,'CALCULO FINAL'!A:L,11,FALSE)</f>
        <v>1.6157909217095017</v>
      </c>
      <c r="CM9" s="84">
        <f>VLOOKUP(A9,'CALCULO FINAL'!A:L,12,FALSE)</f>
        <v>96.428571428571431</v>
      </c>
      <c r="CN9" s="84">
        <f t="shared" si="28"/>
        <v>96.800896471949102</v>
      </c>
      <c r="CO9" s="81">
        <v>8</v>
      </c>
      <c r="CP9" s="81">
        <v>8</v>
      </c>
      <c r="CQ9" s="81">
        <v>25</v>
      </c>
      <c r="CR9" s="81">
        <v>18</v>
      </c>
      <c r="CS9" s="81">
        <v>33</v>
      </c>
      <c r="CT9" s="81">
        <v>29</v>
      </c>
    </row>
    <row r="10" spans="1:98" ht="14.5" customHeight="1">
      <c r="A10" s="79">
        <v>111001100064</v>
      </c>
      <c r="B10" s="80" t="s">
        <v>737</v>
      </c>
      <c r="C10" s="81" t="s">
        <v>697</v>
      </c>
      <c r="D10" s="81" t="s">
        <v>6</v>
      </c>
      <c r="E10" s="81">
        <v>7</v>
      </c>
      <c r="F10" s="82" t="s">
        <v>15</v>
      </c>
      <c r="G10" s="82">
        <v>85</v>
      </c>
      <c r="H10" s="82" t="s">
        <v>16</v>
      </c>
      <c r="I10" s="81">
        <v>7</v>
      </c>
      <c r="J10" s="81">
        <v>1</v>
      </c>
      <c r="K10" s="81">
        <v>1</v>
      </c>
      <c r="L10" s="81">
        <v>1223</v>
      </c>
      <c r="M10" s="81">
        <f t="shared" si="0"/>
        <v>2</v>
      </c>
      <c r="N10" s="86">
        <f>VLOOKUP(A10,complejidad!P:V,7,FALSE)</f>
        <v>-1.0721496448257501</v>
      </c>
      <c r="O10" s="81">
        <v>1</v>
      </c>
      <c r="P10" s="87">
        <v>43.134936120789753</v>
      </c>
      <c r="Q10" s="88">
        <v>0.15077366255144001</v>
      </c>
      <c r="R10" s="81">
        <v>1223</v>
      </c>
      <c r="S10" s="81">
        <v>71</v>
      </c>
      <c r="T10" s="89">
        <f t="shared" si="1"/>
        <v>5.80539656582175E-2</v>
      </c>
      <c r="U10" s="90">
        <f>VLOOKUP(A10,socioeconomico!I:P,8,FALSE)</f>
        <v>-1.3220225269364136</v>
      </c>
      <c r="V10" s="81">
        <v>10</v>
      </c>
      <c r="W10" s="83">
        <v>0.96910856134157108</v>
      </c>
      <c r="X10" s="83">
        <v>0.96908127208480566</v>
      </c>
      <c r="Y10" s="83">
        <v>0.96431679721496955</v>
      </c>
      <c r="Z10" s="83">
        <v>0.95070422535211263</v>
      </c>
      <c r="AA10" s="83">
        <v>0.97190517998244075</v>
      </c>
      <c r="AB10" s="83">
        <v>0.96785403996524766</v>
      </c>
      <c r="AC10" s="91">
        <v>0.96437880104257168</v>
      </c>
      <c r="AD10" s="81">
        <f t="shared" si="2"/>
        <v>0.96469549982488545</v>
      </c>
      <c r="AE10" s="82">
        <f t="shared" si="3"/>
        <v>2.4942132678020394</v>
      </c>
      <c r="AF10" s="84">
        <v>97.41935483870968</v>
      </c>
      <c r="AG10" s="84">
        <v>97.338709677419359</v>
      </c>
      <c r="AH10" s="84">
        <v>95.502008032128515</v>
      </c>
      <c r="AI10" s="84">
        <v>95.326349717969379</v>
      </c>
      <c r="AJ10" s="84">
        <v>91.552695092518093</v>
      </c>
      <c r="AK10" s="84">
        <v>97.448559670781904</v>
      </c>
      <c r="AL10" s="84">
        <v>96.80065627563576</v>
      </c>
      <c r="AM10" s="84">
        <f t="shared" si="4"/>
        <v>95.56202907979808</v>
      </c>
      <c r="AN10" s="84">
        <f t="shared" si="5"/>
        <v>1.4644622333638586</v>
      </c>
      <c r="AO10" s="81">
        <v>4.5</v>
      </c>
      <c r="AP10" s="82">
        <f t="shared" si="6"/>
        <v>1.8179176811057871</v>
      </c>
      <c r="AQ10" s="81">
        <v>4.5</v>
      </c>
      <c r="AR10" s="82">
        <f t="shared" ref="AR10:AR18" si="33">((AQ10-(AVERAGE(AQ$2:AQ$384)))/(_xlfn.STDEV.P(AQ$2:AQ$384)))</f>
        <v>1.6711665937103672</v>
      </c>
      <c r="AS10" s="81">
        <v>4.5</v>
      </c>
      <c r="AT10" s="82">
        <f t="shared" ref="AT10:AT18" si="34">((AS10-(AVERAGE(AS$2:AS$384)))/(_xlfn.STDEV.P(AS$2:AS$384)))</f>
        <v>1.3847682483473189</v>
      </c>
      <c r="AU10" s="81">
        <v>4.5</v>
      </c>
      <c r="AV10" s="82">
        <f t="shared" si="9"/>
        <v>1.2122921072647797</v>
      </c>
      <c r="AW10" s="81">
        <v>4.5</v>
      </c>
      <c r="AX10" s="82">
        <f t="shared" si="10"/>
        <v>1.1339867716628336</v>
      </c>
      <c r="AY10" s="81">
        <v>4.5</v>
      </c>
      <c r="AZ10" s="82">
        <f t="shared" si="11"/>
        <v>1.3992255565719089</v>
      </c>
      <c r="BA10" s="81">
        <f t="shared" ref="BA10:BA18" si="35">(AR10*0.1)+(AT10*0.15)+(AV10*0.2)+(AX10*0.25)+(AZ10*0.3)</f>
        <v>1.3205546779633714</v>
      </c>
      <c r="BB10" s="82">
        <v>3.8083333333333336</v>
      </c>
      <c r="BC10" s="82">
        <v>3.85</v>
      </c>
      <c r="BD10" s="82">
        <v>3.8700000000000006</v>
      </c>
      <c r="BE10" s="82">
        <v>3.7050000000000001</v>
      </c>
      <c r="BF10" s="81">
        <f t="shared" si="13"/>
        <v>3.7938333333333336</v>
      </c>
      <c r="BG10" s="82">
        <f t="shared" si="14"/>
        <v>1.0101997397184961</v>
      </c>
      <c r="BH10" s="82">
        <f t="shared" si="15"/>
        <v>1.1653772088409338</v>
      </c>
      <c r="BI10" s="85">
        <v>0.64200000000000002</v>
      </c>
      <c r="BJ10" s="82">
        <f t="shared" si="16"/>
        <v>2.2109238280381098</v>
      </c>
      <c r="BK10" s="92">
        <f t="shared" si="17"/>
        <v>-0.44316697529217586</v>
      </c>
      <c r="BL10" s="92">
        <f t="shared" si="18"/>
        <v>2.0493050256325289</v>
      </c>
      <c r="BM10" s="85">
        <v>0.75557739428561632</v>
      </c>
      <c r="BN10" s="92">
        <f t="shared" si="19"/>
        <v>3.2674371734919903</v>
      </c>
      <c r="BO10" s="92">
        <f t="shared" si="20"/>
        <v>-0.28027306137032576</v>
      </c>
      <c r="BP10" s="92">
        <f t="shared" si="21"/>
        <v>2.7816630700670326</v>
      </c>
      <c r="BQ10" s="86">
        <v>0.656274941812374</v>
      </c>
      <c r="BR10" s="92">
        <f t="shared" si="29"/>
        <v>1.7421584943893853</v>
      </c>
      <c r="BS10" s="92">
        <f t="shared" si="30"/>
        <v>-0.42117545922729843</v>
      </c>
      <c r="BT10" s="92">
        <f t="shared" si="31"/>
        <v>1.67165556200192</v>
      </c>
      <c r="BU10" s="92">
        <v>0.67045742548060627</v>
      </c>
      <c r="BV10" s="92">
        <f t="shared" si="22"/>
        <v>1.4751048101275883</v>
      </c>
      <c r="BW10" s="92">
        <f t="shared" si="23"/>
        <v>-0.39979507494962252</v>
      </c>
      <c r="BX10" s="92">
        <f t="shared" si="24"/>
        <v>1.4968418215310808</v>
      </c>
      <c r="BY10" s="92">
        <f t="shared" si="32"/>
        <v>1.8614965137896677</v>
      </c>
      <c r="BZ10" s="80">
        <v>0.54432986401416195</v>
      </c>
      <c r="CA10" s="80">
        <v>1.1058003982844493</v>
      </c>
      <c r="CB10" s="80">
        <v>0.58185523221634328</v>
      </c>
      <c r="CC10" s="80">
        <v>0.83965538827398423</v>
      </c>
      <c r="CD10" s="80">
        <v>0.53641176530923096</v>
      </c>
      <c r="CE10" s="82">
        <f t="shared" si="25"/>
        <v>0.51583471660782587</v>
      </c>
      <c r="CF10" s="80">
        <f t="shared" si="26"/>
        <v>0.73097405444299812</v>
      </c>
      <c r="CG10" s="84">
        <f t="shared" si="27"/>
        <v>1.4015818630952872</v>
      </c>
      <c r="CH10" s="84">
        <f>VLOOKUP(A10,'CALCULO FINAL'!A:L,7,FALSE)</f>
        <v>98.35164835164835</v>
      </c>
      <c r="CI10" s="84">
        <f>VLOOKUP(A10,'CALCULO FINAL'!A:L,10,FALSE)</f>
        <v>89.743589743589752</v>
      </c>
      <c r="CJ10" s="84">
        <f>VLOOKUP(A10,'CALCULO FINAL'!A:L,8,FALSE)</f>
        <v>100</v>
      </c>
      <c r="CK10" s="84">
        <f>VLOOKUP(A10,'CALCULO FINAL'!A:L,9,FALSE)</f>
        <v>95.714285714285722</v>
      </c>
      <c r="CL10" s="84">
        <f>VLOOKUP(A10,'CALCULO FINAL'!A:L,11,FALSE)</f>
        <v>1.6720643462138396</v>
      </c>
      <c r="CM10" s="84">
        <f>VLOOKUP(A10,'CALCULO FINAL'!A:L,12,FALSE)</f>
        <v>97.802197802197796</v>
      </c>
      <c r="CN10" s="84">
        <f t="shared" si="28"/>
        <v>96.062271062271066</v>
      </c>
      <c r="CO10" s="81">
        <v>9</v>
      </c>
      <c r="CP10" s="81">
        <v>4</v>
      </c>
      <c r="CQ10" s="81">
        <v>4</v>
      </c>
      <c r="CR10" s="81">
        <v>2</v>
      </c>
      <c r="CS10" s="81">
        <v>2</v>
      </c>
      <c r="CT10" s="81">
        <v>4</v>
      </c>
    </row>
    <row r="11" spans="1:98" ht="14.5" customHeight="1">
      <c r="A11" s="79">
        <v>111001065056</v>
      </c>
      <c r="B11" s="80" t="s">
        <v>28</v>
      </c>
      <c r="C11" s="81" t="s">
        <v>460</v>
      </c>
      <c r="D11" s="81" t="s">
        <v>6</v>
      </c>
      <c r="E11" s="81">
        <v>16</v>
      </c>
      <c r="F11" s="82" t="s">
        <v>23</v>
      </c>
      <c r="G11" s="82">
        <v>40</v>
      </c>
      <c r="H11" s="82" t="s">
        <v>29</v>
      </c>
      <c r="I11" s="81">
        <v>16</v>
      </c>
      <c r="J11" s="81">
        <v>2</v>
      </c>
      <c r="K11" s="81">
        <v>2</v>
      </c>
      <c r="L11" s="81">
        <v>1541</v>
      </c>
      <c r="M11" s="81">
        <f t="shared" si="0"/>
        <v>3</v>
      </c>
      <c r="N11" s="86">
        <f>VLOOKUP(A11,complejidad!P:V,7,FALSE)</f>
        <v>0.17629507564424984</v>
      </c>
      <c r="O11" s="81">
        <v>4</v>
      </c>
      <c r="P11" s="87">
        <v>45.689131034482621</v>
      </c>
      <c r="Q11" s="88">
        <v>0.115080489375402</v>
      </c>
      <c r="R11" s="81">
        <v>1541</v>
      </c>
      <c r="S11" s="81">
        <v>68</v>
      </c>
      <c r="T11" s="89">
        <f t="shared" si="1"/>
        <v>4.4127190136275148E-2</v>
      </c>
      <c r="U11" s="90">
        <f>VLOOKUP(A11,socioeconomico!I:P,8,FALSE)</f>
        <v>-2.0075060279420698</v>
      </c>
      <c r="V11" s="81">
        <v>10</v>
      </c>
      <c r="W11" s="83">
        <v>0.91977077363896853</v>
      </c>
      <c r="X11" s="83">
        <v>0.93383873190902822</v>
      </c>
      <c r="Y11" s="83">
        <v>0.93170731707317078</v>
      </c>
      <c r="Z11" s="83">
        <v>0.91489361702127658</v>
      </c>
      <c r="AA11" s="83">
        <v>0.91889934829833453</v>
      </c>
      <c r="AB11" s="83">
        <v>0.89970501474926257</v>
      </c>
      <c r="AC11" s="91">
        <v>0.90929368029739777</v>
      </c>
      <c r="AD11" s="81">
        <f t="shared" si="2"/>
        <v>0.91189900169671056</v>
      </c>
      <c r="AE11" s="82">
        <f t="shared" si="3"/>
        <v>1.4470063027248812</v>
      </c>
      <c r="AF11" s="84">
        <v>94.359949302915084</v>
      </c>
      <c r="AG11" s="84">
        <v>93.27176781002639</v>
      </c>
      <c r="AH11" s="84">
        <v>92.485168094924191</v>
      </c>
      <c r="AI11" s="84">
        <v>93.713163064833012</v>
      </c>
      <c r="AJ11" s="84">
        <v>95.967233774417139</v>
      </c>
      <c r="AK11" s="84">
        <v>96.477495107632095</v>
      </c>
      <c r="AL11" s="84">
        <v>96.084936960849362</v>
      </c>
      <c r="AM11" s="84">
        <f t="shared" si="4"/>
        <v>95.443792889263619</v>
      </c>
      <c r="AN11" s="84">
        <f t="shared" si="5"/>
        <v>1.4389422980458813</v>
      </c>
      <c r="AO11" s="81">
        <v>4.5</v>
      </c>
      <c r="AP11" s="82">
        <f t="shared" si="6"/>
        <v>1.8179176811057871</v>
      </c>
      <c r="AQ11" s="81">
        <v>4.5</v>
      </c>
      <c r="AR11" s="82">
        <f t="shared" si="33"/>
        <v>1.6711665937103672</v>
      </c>
      <c r="AS11" s="81">
        <v>4.5</v>
      </c>
      <c r="AT11" s="82">
        <f t="shared" si="34"/>
        <v>1.3847682483473189</v>
      </c>
      <c r="AU11" s="81">
        <v>4.5</v>
      </c>
      <c r="AV11" s="82">
        <f t="shared" si="9"/>
        <v>1.2122921072647797</v>
      </c>
      <c r="AW11" s="81">
        <v>4.5</v>
      </c>
      <c r="AX11" s="82">
        <f t="shared" si="10"/>
        <v>1.1339867716628336</v>
      </c>
      <c r="AY11" s="81">
        <v>4.5</v>
      </c>
      <c r="AZ11" s="82">
        <f t="shared" si="11"/>
        <v>1.3992255565719089</v>
      </c>
      <c r="BA11" s="81">
        <f t="shared" si="35"/>
        <v>1.3205546779633714</v>
      </c>
      <c r="BB11" s="82">
        <v>3.8416666666666663</v>
      </c>
      <c r="BC11" s="82">
        <v>4.0233333333333334</v>
      </c>
      <c r="BD11" s="82">
        <v>4.1183333333333332</v>
      </c>
      <c r="BE11" s="82">
        <v>3.7699999999999996</v>
      </c>
      <c r="BF11" s="81">
        <f t="shared" si="13"/>
        <v>3.9323333333333332</v>
      </c>
      <c r="BG11" s="82">
        <f t="shared" si="14"/>
        <v>1.2844619474340688</v>
      </c>
      <c r="BH11" s="82">
        <f t="shared" si="15"/>
        <v>1.3025083126987202</v>
      </c>
      <c r="BI11" s="85">
        <v>0.60799999999999998</v>
      </c>
      <c r="BJ11" s="82">
        <f t="shared" si="16"/>
        <v>1.7247543376676668</v>
      </c>
      <c r="BK11" s="92">
        <f t="shared" si="17"/>
        <v>-0.49758039701597007</v>
      </c>
      <c r="BL11" s="92">
        <f t="shared" si="18"/>
        <v>1.6585974520699824</v>
      </c>
      <c r="BM11" s="85">
        <v>0.67436608727760694</v>
      </c>
      <c r="BN11" s="92">
        <f t="shared" si="19"/>
        <v>2.2706939637463313</v>
      </c>
      <c r="BO11" s="92">
        <f t="shared" si="20"/>
        <v>-0.393982159327536</v>
      </c>
      <c r="BP11" s="92">
        <f t="shared" si="21"/>
        <v>2.0749046018663004</v>
      </c>
      <c r="BQ11" s="86">
        <v>0.65743285988821065</v>
      </c>
      <c r="BR11" s="92">
        <f t="shared" si="29"/>
        <v>1.7730914503650732</v>
      </c>
      <c r="BS11" s="92">
        <f t="shared" si="30"/>
        <v>-0.41941263438269411</v>
      </c>
      <c r="BT11" s="92">
        <f t="shared" si="31"/>
        <v>1.6992775951882961</v>
      </c>
      <c r="BU11" s="92">
        <v>0.65054462189195672</v>
      </c>
      <c r="BV11" s="92">
        <f t="shared" si="22"/>
        <v>0.88658399585762815</v>
      </c>
      <c r="BW11" s="92">
        <f t="shared" si="23"/>
        <v>-0.42994538708402996</v>
      </c>
      <c r="BX11" s="92">
        <f t="shared" si="24"/>
        <v>0.92392288139405598</v>
      </c>
      <c r="BY11" s="92">
        <f t="shared" si="32"/>
        <v>1.4601930966943697</v>
      </c>
      <c r="BZ11" s="80">
        <v>0.53889080391264388</v>
      </c>
      <c r="CA11" s="80">
        <v>0.9095933403624612</v>
      </c>
      <c r="CB11" s="80">
        <v>0.6008640127153102</v>
      </c>
      <c r="CC11" s="80">
        <v>1.4615501254619714</v>
      </c>
      <c r="CD11" s="80">
        <v>0.61414758127306601</v>
      </c>
      <c r="CE11" s="82">
        <f t="shared" si="25"/>
        <v>1.4409560359873546</v>
      </c>
      <c r="CF11" s="80">
        <f t="shared" si="26"/>
        <v>1.3408617237047609</v>
      </c>
      <c r="CG11" s="84">
        <f t="shared" si="27"/>
        <v>1.3621295839955967</v>
      </c>
      <c r="CH11" s="84">
        <f>VLOOKUP(A11,'CALCULO FINAL'!A:L,7,FALSE)</f>
        <v>97.802197802197796</v>
      </c>
      <c r="CI11" s="84">
        <f>VLOOKUP(A11,'CALCULO FINAL'!A:L,10,FALSE)</f>
        <v>87.179487179487182</v>
      </c>
      <c r="CJ11" s="84">
        <f>VLOOKUP(A11,'CALCULO FINAL'!A:L,8,FALSE)</f>
        <v>100</v>
      </c>
      <c r="CK11" s="84">
        <f>VLOOKUP(A11,'CALCULO FINAL'!A:L,9,FALSE)</f>
        <v>100</v>
      </c>
      <c r="CL11" s="84">
        <f>VLOOKUP(A11,'CALCULO FINAL'!A:L,11,FALSE)</f>
        <v>1.7495049806856313</v>
      </c>
      <c r="CM11" s="84">
        <f>VLOOKUP(A11,'CALCULO FINAL'!A:L,12,FALSE)</f>
        <v>99.45054945054946</v>
      </c>
      <c r="CN11" s="84">
        <f t="shared" si="28"/>
        <v>95.558608058608058</v>
      </c>
      <c r="CO11" s="81">
        <v>10</v>
      </c>
      <c r="CP11" s="81">
        <v>13</v>
      </c>
      <c r="CQ11" s="81">
        <v>11</v>
      </c>
      <c r="CR11" s="81">
        <v>10</v>
      </c>
      <c r="CS11" s="81">
        <v>14</v>
      </c>
      <c r="CT11" s="81">
        <v>3</v>
      </c>
    </row>
    <row r="12" spans="1:98" ht="14.5" customHeight="1">
      <c r="A12" s="79">
        <v>111001100021</v>
      </c>
      <c r="B12" s="80" t="s">
        <v>57</v>
      </c>
      <c r="C12" s="81" t="s">
        <v>697</v>
      </c>
      <c r="D12" s="81" t="s">
        <v>6</v>
      </c>
      <c r="E12" s="81">
        <v>19</v>
      </c>
      <c r="F12" s="82" t="s">
        <v>20</v>
      </c>
      <c r="G12" s="82">
        <v>70</v>
      </c>
      <c r="H12" s="82" t="s">
        <v>58</v>
      </c>
      <c r="I12" s="81">
        <v>19</v>
      </c>
      <c r="J12" s="81">
        <v>1</v>
      </c>
      <c r="K12" s="81">
        <v>1</v>
      </c>
      <c r="L12" s="81">
        <v>1023</v>
      </c>
      <c r="M12" s="81">
        <f t="shared" si="0"/>
        <v>2</v>
      </c>
      <c r="N12" s="86">
        <f>VLOOKUP(A12,complejidad!P:V,7,FALSE)</f>
        <v>-1.0721496448257501</v>
      </c>
      <c r="O12" s="81">
        <v>1</v>
      </c>
      <c r="P12" s="87">
        <v>41.107125984251844</v>
      </c>
      <c r="Q12" s="88">
        <v>0.17465618860510801</v>
      </c>
      <c r="R12" s="81">
        <v>1023</v>
      </c>
      <c r="S12" s="81">
        <v>102</v>
      </c>
      <c r="T12" s="89">
        <f t="shared" si="1"/>
        <v>9.9706744868035185E-2</v>
      </c>
      <c r="U12" s="90">
        <f>VLOOKUP(A12,socioeconomico!I:P,8,FALSE)</f>
        <v>-0.68299875030678914</v>
      </c>
      <c r="V12" s="81">
        <v>8</v>
      </c>
      <c r="W12" s="83">
        <v>0.95729166666666665</v>
      </c>
      <c r="X12" s="83">
        <v>0.92812499999999998</v>
      </c>
      <c r="Y12" s="83">
        <v>0.92776057791537669</v>
      </c>
      <c r="Z12" s="83">
        <v>0.96269430051813476</v>
      </c>
      <c r="AA12" s="83">
        <v>0.94255319148936167</v>
      </c>
      <c r="AB12" s="83">
        <v>0.95487932843651624</v>
      </c>
      <c r="AC12" s="91">
        <v>0.94438614900314799</v>
      </c>
      <c r="AD12" s="81">
        <f t="shared" si="2"/>
        <v>0.94772651797720375</v>
      </c>
      <c r="AE12" s="82">
        <f t="shared" si="3"/>
        <v>2.1576372331942224</v>
      </c>
      <c r="AF12" s="84">
        <v>92.774566473988443</v>
      </c>
      <c r="AG12" s="84">
        <v>88.110599078341011</v>
      </c>
      <c r="AH12" s="84">
        <v>85.064935064935071</v>
      </c>
      <c r="AI12" s="84">
        <v>85.064935064935071</v>
      </c>
      <c r="AJ12" s="84">
        <v>95.486935866983373</v>
      </c>
      <c r="AK12" s="84">
        <v>93.566176470588232</v>
      </c>
      <c r="AL12" s="84">
        <v>92.242194891201507</v>
      </c>
      <c r="AM12" s="84">
        <f t="shared" si="4"/>
        <v>91.427823524637958</v>
      </c>
      <c r="AN12" s="84">
        <f t="shared" si="5"/>
        <v>0.57214104234782548</v>
      </c>
      <c r="AO12" s="81">
        <v>4</v>
      </c>
      <c r="AP12" s="82">
        <f t="shared" si="6"/>
        <v>0.23005906138063265</v>
      </c>
      <c r="AQ12" s="81">
        <v>4</v>
      </c>
      <c r="AR12" s="82">
        <f t="shared" si="33"/>
        <v>0.1365178344157767</v>
      </c>
      <c r="AS12" s="81">
        <v>4.5</v>
      </c>
      <c r="AT12" s="82">
        <f t="shared" si="34"/>
        <v>1.3847682483473189</v>
      </c>
      <c r="AU12" s="81">
        <v>4.5</v>
      </c>
      <c r="AV12" s="82">
        <f t="shared" si="9"/>
        <v>1.2122921072647797</v>
      </c>
      <c r="AW12" s="81">
        <v>4.5</v>
      </c>
      <c r="AX12" s="82">
        <f t="shared" si="10"/>
        <v>1.1339867716628336</v>
      </c>
      <c r="AY12" s="81">
        <v>4.5</v>
      </c>
      <c r="AZ12" s="82">
        <f t="shared" si="11"/>
        <v>1.3992255565719089</v>
      </c>
      <c r="BA12" s="81">
        <f t="shared" si="35"/>
        <v>1.1670898020339124</v>
      </c>
      <c r="BB12" s="82">
        <v>3.605</v>
      </c>
      <c r="BC12" s="82">
        <v>3.6850000000000001</v>
      </c>
      <c r="BD12" s="82">
        <v>3.7100000000000004</v>
      </c>
      <c r="BE12" s="82">
        <v>3.7550000000000003</v>
      </c>
      <c r="BF12" s="81">
        <f t="shared" si="13"/>
        <v>3.7125000000000004</v>
      </c>
      <c r="BG12" s="82">
        <f t="shared" si="14"/>
        <v>0.8491408259216251</v>
      </c>
      <c r="BH12" s="82">
        <f t="shared" si="15"/>
        <v>1.0081153139777688</v>
      </c>
      <c r="BI12" s="85">
        <v>0.64500000000000002</v>
      </c>
      <c r="BJ12" s="82">
        <f t="shared" si="16"/>
        <v>2.2538211360119726</v>
      </c>
      <c r="BK12" s="92">
        <f t="shared" si="17"/>
        <v>-0.43850496218636453</v>
      </c>
      <c r="BL12" s="92">
        <f t="shared" si="18"/>
        <v>2.0827799252213528</v>
      </c>
      <c r="BM12" s="85">
        <v>0.66364206872766518</v>
      </c>
      <c r="BN12" s="92">
        <f t="shared" si="19"/>
        <v>2.1390732194848612</v>
      </c>
      <c r="BO12" s="92">
        <f t="shared" si="20"/>
        <v>-0.41001232796805648</v>
      </c>
      <c r="BP12" s="92">
        <f t="shared" si="21"/>
        <v>1.9752691493219752</v>
      </c>
      <c r="BQ12" s="86">
        <v>0.65901915162299352</v>
      </c>
      <c r="BR12" s="92">
        <f t="shared" si="29"/>
        <v>1.8154681032739428</v>
      </c>
      <c r="BS12" s="92">
        <f t="shared" si="30"/>
        <v>-0.41700268325852197</v>
      </c>
      <c r="BT12" s="92">
        <f t="shared" si="31"/>
        <v>1.7370395714465607</v>
      </c>
      <c r="BU12" s="92">
        <v>0.66641303019267617</v>
      </c>
      <c r="BV12" s="92">
        <f t="shared" si="22"/>
        <v>1.3555731330593248</v>
      </c>
      <c r="BW12" s="92">
        <f t="shared" si="23"/>
        <v>-0.40584563521040534</v>
      </c>
      <c r="BX12" s="92">
        <f t="shared" si="24"/>
        <v>1.3818685318221839</v>
      </c>
      <c r="BY12" s="92">
        <f t="shared" si="32"/>
        <v>1.6771911065493723</v>
      </c>
      <c r="BZ12" s="80">
        <v>0.53888249287155532</v>
      </c>
      <c r="CA12" s="80">
        <v>0.90929353030524196</v>
      </c>
      <c r="CB12" s="80">
        <v>0.62969743345227858</v>
      </c>
      <c r="CC12" s="80">
        <v>2.4048695884029065</v>
      </c>
      <c r="CD12" s="80">
        <v>0.56031721089378395</v>
      </c>
      <c r="CE12" s="82">
        <f t="shared" si="25"/>
        <v>0.80032954161649272</v>
      </c>
      <c r="CF12" s="80">
        <f t="shared" si="26"/>
        <v>1.3034843533901668</v>
      </c>
      <c r="CG12" s="84">
        <f t="shared" si="27"/>
        <v>1.2178643739240826</v>
      </c>
      <c r="CH12" s="84">
        <f>VLOOKUP(A12,'CALCULO FINAL'!A:L,7,FALSE)</f>
        <v>96.15384615384616</v>
      </c>
      <c r="CI12" s="84">
        <f>VLOOKUP(A12,'CALCULO FINAL'!A:L,10,FALSE)</f>
        <v>94.73684210526315</v>
      </c>
      <c r="CJ12" s="84">
        <f>VLOOKUP(A12,'CALCULO FINAL'!A:L,8,FALSE)</f>
        <v>97.560975609756099</v>
      </c>
      <c r="CK12" s="84">
        <f>VLOOKUP(A12,'CALCULO FINAL'!A:L,9,FALSE)</f>
        <v>90</v>
      </c>
      <c r="CL12" s="84">
        <f>VLOOKUP(A12,'CALCULO FINAL'!A:L,11,FALSE)</f>
        <v>1.5247564526669442</v>
      </c>
      <c r="CM12" s="84">
        <f>VLOOKUP(A12,'CALCULO FINAL'!A:L,12,FALSE)</f>
        <v>93.406593406593402</v>
      </c>
      <c r="CN12" s="84">
        <f t="shared" si="28"/>
        <v>95.112781954887225</v>
      </c>
      <c r="CO12" s="81">
        <v>11</v>
      </c>
      <c r="CP12" s="81">
        <v>7</v>
      </c>
      <c r="CQ12" s="81">
        <v>9</v>
      </c>
      <c r="CR12" s="81">
        <v>11</v>
      </c>
      <c r="CS12" s="81">
        <v>13</v>
      </c>
      <c r="CT12" s="81">
        <v>36</v>
      </c>
    </row>
    <row r="13" spans="1:98" ht="14.5" customHeight="1">
      <c r="A13" s="79">
        <v>111001026069</v>
      </c>
      <c r="B13" s="80" t="s">
        <v>12</v>
      </c>
      <c r="C13" s="81" t="s">
        <v>460</v>
      </c>
      <c r="D13" s="81" t="s">
        <v>6</v>
      </c>
      <c r="E13" s="81">
        <v>14</v>
      </c>
      <c r="F13" s="82" t="s">
        <v>13</v>
      </c>
      <c r="G13" s="82">
        <v>37</v>
      </c>
      <c r="H13" s="82" t="s">
        <v>14</v>
      </c>
      <c r="I13" s="81">
        <v>14</v>
      </c>
      <c r="J13" s="81">
        <v>1</v>
      </c>
      <c r="K13" s="81">
        <v>1</v>
      </c>
      <c r="L13" s="81">
        <v>1854</v>
      </c>
      <c r="M13" s="81">
        <f t="shared" si="0"/>
        <v>3</v>
      </c>
      <c r="N13" s="86">
        <f>VLOOKUP(A13,complejidad!P:V,7,FALSE)</f>
        <v>-0.61529770207629253</v>
      </c>
      <c r="O13" s="81">
        <v>2</v>
      </c>
      <c r="P13" s="87">
        <v>42.95213305174218</v>
      </c>
      <c r="Q13" s="88">
        <v>9.9709748083241803E-2</v>
      </c>
      <c r="R13" s="81">
        <v>1794</v>
      </c>
      <c r="S13" s="81">
        <v>73</v>
      </c>
      <c r="T13" s="89">
        <f t="shared" si="1"/>
        <v>4.0691192865105912E-2</v>
      </c>
      <c r="U13" s="90">
        <f>VLOOKUP(A13,socioeconomico!I:P,8,FALSE)</f>
        <v>-1.8848585364444905</v>
      </c>
      <c r="V13" s="81">
        <v>10</v>
      </c>
      <c r="W13" s="83">
        <v>0.95254431103487702</v>
      </c>
      <c r="X13" s="83">
        <v>0.93855421686746987</v>
      </c>
      <c r="Y13" s="83">
        <v>0.91137649277184163</v>
      </c>
      <c r="Z13" s="83">
        <v>0.90044958253050733</v>
      </c>
      <c r="AA13" s="83">
        <v>0.91968599033816423</v>
      </c>
      <c r="AB13" s="83">
        <v>0.91917973462002411</v>
      </c>
      <c r="AC13" s="91">
        <v>0.92108433734939754</v>
      </c>
      <c r="AD13" s="81">
        <f t="shared" si="2"/>
        <v>0.91626251958421845</v>
      </c>
      <c r="AE13" s="82">
        <f t="shared" si="3"/>
        <v>1.5335557233501576</v>
      </c>
      <c r="AF13" s="84">
        <v>95.684210526315795</v>
      </c>
      <c r="AG13" s="84">
        <v>95.476317189994674</v>
      </c>
      <c r="AH13" s="84">
        <v>97.016574585635368</v>
      </c>
      <c r="AI13" s="84">
        <v>95.265588914549653</v>
      </c>
      <c r="AJ13" s="84">
        <v>96.031268791340949</v>
      </c>
      <c r="AK13" s="84">
        <v>97.59507829977629</v>
      </c>
      <c r="AL13" s="84">
        <v>96.471257825839501</v>
      </c>
      <c r="AM13" s="84">
        <f t="shared" si="4"/>
        <v>96.537896476710102</v>
      </c>
      <c r="AN13" s="84">
        <f t="shared" si="5"/>
        <v>1.6750920983446591</v>
      </c>
      <c r="AO13" s="81">
        <v>4.5</v>
      </c>
      <c r="AP13" s="82">
        <f t="shared" si="6"/>
        <v>1.8179176811057871</v>
      </c>
      <c r="AQ13" s="81">
        <v>4.5</v>
      </c>
      <c r="AR13" s="82">
        <f t="shared" si="33"/>
        <v>1.6711665937103672</v>
      </c>
      <c r="AS13" s="81">
        <v>4.5</v>
      </c>
      <c r="AT13" s="82">
        <f t="shared" si="34"/>
        <v>1.3847682483473189</v>
      </c>
      <c r="AU13" s="81">
        <v>4.5</v>
      </c>
      <c r="AV13" s="82">
        <f t="shared" si="9"/>
        <v>1.2122921072647797</v>
      </c>
      <c r="AW13" s="81">
        <v>4.5</v>
      </c>
      <c r="AX13" s="82">
        <f t="shared" si="10"/>
        <v>1.1339867716628336</v>
      </c>
      <c r="AY13" s="81">
        <v>4.5</v>
      </c>
      <c r="AZ13" s="82">
        <f t="shared" si="11"/>
        <v>1.3992255565719089</v>
      </c>
      <c r="BA13" s="81">
        <f t="shared" si="35"/>
        <v>1.3205546779633714</v>
      </c>
      <c r="BB13" s="82">
        <v>3.956666666666667</v>
      </c>
      <c r="BC13" s="82">
        <v>3.9016666666666668</v>
      </c>
      <c r="BD13" s="82">
        <v>3.918333333333333</v>
      </c>
      <c r="BE13" s="82">
        <v>3.7533333333333339</v>
      </c>
      <c r="BF13" s="81">
        <f t="shared" si="13"/>
        <v>3.8528333333333333</v>
      </c>
      <c r="BG13" s="82">
        <f t="shared" si="14"/>
        <v>1.1270334599727831</v>
      </c>
      <c r="BH13" s="82">
        <f t="shared" si="15"/>
        <v>1.2237940689680773</v>
      </c>
      <c r="BI13" s="85">
        <v>0.55300000000000005</v>
      </c>
      <c r="BJ13" s="82">
        <f t="shared" si="16"/>
        <v>0.93830369148018711</v>
      </c>
      <c r="BK13" s="92">
        <f t="shared" si="17"/>
        <v>-0.5923972774598022</v>
      </c>
      <c r="BL13" s="92">
        <f t="shared" si="18"/>
        <v>0.97777878422318154</v>
      </c>
      <c r="BM13" s="85">
        <v>0.55836773507037663</v>
      </c>
      <c r="BN13" s="92">
        <f t="shared" si="19"/>
        <v>0.84699356827259231</v>
      </c>
      <c r="BO13" s="92">
        <f t="shared" si="20"/>
        <v>-0.58273751023778841</v>
      </c>
      <c r="BP13" s="92">
        <f t="shared" si="21"/>
        <v>0.90169643232983165</v>
      </c>
      <c r="BQ13" s="86">
        <v>0.59783986304305681</v>
      </c>
      <c r="BR13" s="92">
        <f t="shared" si="29"/>
        <v>0.18110702043161822</v>
      </c>
      <c r="BS13" s="92">
        <f t="shared" si="30"/>
        <v>-0.51443234844641128</v>
      </c>
      <c r="BT13" s="92">
        <f t="shared" si="31"/>
        <v>0.21039587034677959</v>
      </c>
      <c r="BU13" s="92">
        <v>0.647468045720615</v>
      </c>
      <c r="BV13" s="92">
        <f t="shared" si="22"/>
        <v>0.79565611091863064</v>
      </c>
      <c r="BW13" s="92">
        <f t="shared" si="23"/>
        <v>-0.43468583686463974</v>
      </c>
      <c r="BX13" s="92">
        <f t="shared" si="24"/>
        <v>0.8338444287408121</v>
      </c>
      <c r="BY13" s="92">
        <f t="shared" si="32"/>
        <v>0.67477369748864324</v>
      </c>
      <c r="BZ13" s="80">
        <v>0.59197432998762012</v>
      </c>
      <c r="CA13" s="80">
        <v>2.8245128817716925</v>
      </c>
      <c r="CB13" s="80">
        <v>0.63382225099128187</v>
      </c>
      <c r="CC13" s="80">
        <v>2.5398178729341661</v>
      </c>
      <c r="CD13" s="80">
        <v>0.594623718588283</v>
      </c>
      <c r="CE13" s="82">
        <f t="shared" si="25"/>
        <v>1.2086057173808817</v>
      </c>
      <c r="CF13" s="80">
        <f t="shared" si="26"/>
        <v>1.931150796925029</v>
      </c>
      <c r="CG13" s="84">
        <f t="shared" si="27"/>
        <v>1.3387185739975997</v>
      </c>
      <c r="CH13" s="84">
        <f>VLOOKUP(A13,'CALCULO FINAL'!A:L,7,FALSE)</f>
        <v>97.527472527472526</v>
      </c>
      <c r="CI13" s="84">
        <f>VLOOKUP(A13,'CALCULO FINAL'!A:L,10,FALSE)</f>
        <v>84.615384615384613</v>
      </c>
      <c r="CJ13" s="84">
        <f>VLOOKUP(A13,'CALCULO FINAL'!A:L,8,FALSE)</f>
        <v>100</v>
      </c>
      <c r="CK13" s="84">
        <f>VLOOKUP(A13,'CALCULO FINAL'!A:L,9,FALSE)</f>
        <v>97.435897435897431</v>
      </c>
      <c r="CL13" s="84">
        <f>VLOOKUP(A13,'CALCULO FINAL'!A:L,11,FALSE)</f>
        <v>1.7031729771554993</v>
      </c>
      <c r="CM13" s="84">
        <f>VLOOKUP(A13,'CALCULO FINAL'!A:L,12,FALSE)</f>
        <v>98.35164835164835</v>
      </c>
      <c r="CN13" s="84">
        <f t="shared" si="28"/>
        <v>94.505494505494511</v>
      </c>
      <c r="CO13" s="81">
        <v>12</v>
      </c>
      <c r="CP13" s="81">
        <v>12</v>
      </c>
      <c r="CQ13" s="81">
        <v>8</v>
      </c>
      <c r="CR13" s="81">
        <v>6</v>
      </c>
      <c r="CS13" s="81">
        <v>5</v>
      </c>
      <c r="CT13" s="81">
        <v>13</v>
      </c>
    </row>
    <row r="14" spans="1:98" ht="14.5" customHeight="1">
      <c r="A14" s="79">
        <v>111001100030</v>
      </c>
      <c r="B14" s="80" t="s">
        <v>67</v>
      </c>
      <c r="C14" s="81" t="s">
        <v>697</v>
      </c>
      <c r="D14" s="81" t="s">
        <v>6</v>
      </c>
      <c r="E14" s="81">
        <v>3</v>
      </c>
      <c r="F14" s="82" t="s">
        <v>68</v>
      </c>
      <c r="G14" s="82">
        <v>95</v>
      </c>
      <c r="H14" s="82" t="s">
        <v>69</v>
      </c>
      <c r="I14" s="81">
        <v>3</v>
      </c>
      <c r="J14" s="81">
        <v>1</v>
      </c>
      <c r="K14" s="81">
        <v>1</v>
      </c>
      <c r="L14" s="81">
        <v>1375</v>
      </c>
      <c r="M14" s="81">
        <f t="shared" si="0"/>
        <v>2</v>
      </c>
      <c r="N14" s="86">
        <f>VLOOKUP(A14,complejidad!P:V,7,FALSE)</f>
        <v>-1.0721496448257501</v>
      </c>
      <c r="O14" s="81">
        <v>1</v>
      </c>
      <c r="P14" s="87">
        <v>34.571154273029897</v>
      </c>
      <c r="Q14" s="88">
        <v>0.17684441197954701</v>
      </c>
      <c r="R14" s="81">
        <v>1375</v>
      </c>
      <c r="S14" s="81">
        <v>80</v>
      </c>
      <c r="T14" s="89">
        <f t="shared" si="1"/>
        <v>5.8181818181818182E-2</v>
      </c>
      <c r="U14" s="90">
        <f>VLOOKUP(A14,socioeconomico!I:P,8,FALSE)</f>
        <v>-0.1577253374497698</v>
      </c>
      <c r="V14" s="81">
        <v>6</v>
      </c>
      <c r="W14" s="83">
        <v>0.93151750972762648</v>
      </c>
      <c r="X14" s="83">
        <v>0.94507148231753202</v>
      </c>
      <c r="Y14" s="83">
        <v>0.9352896914973664</v>
      </c>
      <c r="Z14" s="83">
        <v>0.9042553191489362</v>
      </c>
      <c r="AA14" s="83">
        <v>0.92840466926070042</v>
      </c>
      <c r="AB14" s="83">
        <v>0.91388673390224984</v>
      </c>
      <c r="AC14" s="91">
        <v>0.93788819875776397</v>
      </c>
      <c r="AD14" s="81">
        <f t="shared" si="2"/>
        <v>0.9246863439771088</v>
      </c>
      <c r="AE14" s="82">
        <f t="shared" si="3"/>
        <v>1.7006404333134126</v>
      </c>
      <c r="AF14" s="84">
        <v>92.573143285821459</v>
      </c>
      <c r="AG14" s="84">
        <v>93.476649369903626</v>
      </c>
      <c r="AH14" s="84">
        <v>90.313390313390315</v>
      </c>
      <c r="AI14" s="84">
        <v>93.865905848787449</v>
      </c>
      <c r="AJ14" s="84">
        <v>92.770221904080174</v>
      </c>
      <c r="AK14" s="84">
        <v>90.240349599417328</v>
      </c>
      <c r="AL14" s="84">
        <v>91.885964912280699</v>
      </c>
      <c r="AM14" s="84">
        <f t="shared" si="4"/>
        <v>91.791146163011732</v>
      </c>
      <c r="AN14" s="84">
        <f t="shared" si="5"/>
        <v>0.65056009652187863</v>
      </c>
      <c r="AO14" s="81">
        <v>4</v>
      </c>
      <c r="AP14" s="82">
        <f t="shared" si="6"/>
        <v>0.23005906138063265</v>
      </c>
      <c r="AQ14" s="81">
        <v>4</v>
      </c>
      <c r="AR14" s="82">
        <f t="shared" si="33"/>
        <v>0.1365178344157767</v>
      </c>
      <c r="AS14" s="81">
        <v>4.5</v>
      </c>
      <c r="AT14" s="82">
        <f t="shared" si="34"/>
        <v>1.3847682483473189</v>
      </c>
      <c r="AU14" s="81">
        <v>4.5</v>
      </c>
      <c r="AV14" s="82">
        <f t="shared" si="9"/>
        <v>1.2122921072647797</v>
      </c>
      <c r="AW14" s="81">
        <v>4.5</v>
      </c>
      <c r="AX14" s="82">
        <f t="shared" si="10"/>
        <v>1.1339867716628336</v>
      </c>
      <c r="AY14" s="81">
        <v>4.5</v>
      </c>
      <c r="AZ14" s="82">
        <f t="shared" si="11"/>
        <v>1.3992255565719089</v>
      </c>
      <c r="BA14" s="81">
        <f t="shared" si="35"/>
        <v>1.1670898020339124</v>
      </c>
      <c r="BB14" s="82">
        <v>3.8166666666666664</v>
      </c>
      <c r="BC14" s="82">
        <v>3.563333333333333</v>
      </c>
      <c r="BD14" s="82">
        <v>3.7383333333333333</v>
      </c>
      <c r="BE14" s="82">
        <v>3.5083333333333333</v>
      </c>
      <c r="BF14" s="81">
        <f t="shared" si="13"/>
        <v>3.6191666666666666</v>
      </c>
      <c r="BG14" s="82">
        <f t="shared" si="14"/>
        <v>0.66431912156455919</v>
      </c>
      <c r="BH14" s="82">
        <f t="shared" si="15"/>
        <v>0.91570446179923581</v>
      </c>
      <c r="BI14" s="85">
        <v>0.65700000000000003</v>
      </c>
      <c r="BJ14" s="82">
        <f t="shared" si="16"/>
        <v>2.425410367907423</v>
      </c>
      <c r="BK14" s="92">
        <f t="shared" si="17"/>
        <v>-0.42007126049752652</v>
      </c>
      <c r="BL14" s="92">
        <f t="shared" si="18"/>
        <v>2.2151404096470606</v>
      </c>
      <c r="BM14" s="85">
        <v>0.52582604186352</v>
      </c>
      <c r="BN14" s="92">
        <f t="shared" si="19"/>
        <v>0.44759460607682522</v>
      </c>
      <c r="BO14" s="92">
        <f t="shared" si="20"/>
        <v>-0.64278483983462631</v>
      </c>
      <c r="BP14" s="92">
        <f t="shared" si="21"/>
        <v>0.52847248237487021</v>
      </c>
      <c r="BQ14" s="86">
        <v>0.59280049198822593</v>
      </c>
      <c r="BR14" s="92">
        <f t="shared" si="29"/>
        <v>4.6483815010451485E-2</v>
      </c>
      <c r="BS14" s="92">
        <f t="shared" si="30"/>
        <v>-0.52289737506095191</v>
      </c>
      <c r="BT14" s="92">
        <f t="shared" si="31"/>
        <v>7.7755780330984126E-2</v>
      </c>
      <c r="BU14" s="92">
        <v>0.63518633038867689</v>
      </c>
      <c r="BV14" s="92">
        <f t="shared" si="22"/>
        <v>0.43267130691523492</v>
      </c>
      <c r="BW14" s="92">
        <f t="shared" si="23"/>
        <v>-0.45383688944973283</v>
      </c>
      <c r="BX14" s="92">
        <f t="shared" si="24"/>
        <v>0.46993440682635412</v>
      </c>
      <c r="BY14" s="92">
        <f t="shared" si="32"/>
        <v>0.53850903426951702</v>
      </c>
      <c r="BZ14" s="80">
        <v>0.50050801784378318</v>
      </c>
      <c r="CA14" s="80">
        <v>-0.47501602023612738</v>
      </c>
      <c r="CB14" s="80">
        <v>0.57032699978572277</v>
      </c>
      <c r="CC14" s="80">
        <v>0.46249562896841462</v>
      </c>
      <c r="CD14" s="80">
        <v>0.47411573618249397</v>
      </c>
      <c r="CE14" s="82">
        <f t="shared" si="25"/>
        <v>-0.22554020746377906</v>
      </c>
      <c r="CF14" s="80">
        <f t="shared" si="26"/>
        <v>-6.9024619088590644E-2</v>
      </c>
      <c r="CG14" s="84">
        <f t="shared" si="27"/>
        <v>0.81043784902664517</v>
      </c>
      <c r="CH14" s="84">
        <f>VLOOKUP(A14,'CALCULO FINAL'!A:L,7,FALSE)</f>
        <v>92.307692307692307</v>
      </c>
      <c r="CI14" s="84">
        <f>VLOOKUP(A14,'CALCULO FINAL'!A:L,10,FALSE)</f>
        <v>100</v>
      </c>
      <c r="CJ14" s="84">
        <f>VLOOKUP(A14,'CALCULO FINAL'!A:L,8,FALSE)</f>
        <v>100</v>
      </c>
      <c r="CK14" s="84">
        <f>VLOOKUP(A14,'CALCULO FINAL'!A:L,9,FALSE)</f>
        <v>81.428571428571431</v>
      </c>
      <c r="CL14" s="84">
        <f>VLOOKUP(A14,'CALCULO FINAL'!A:L,11,FALSE)</f>
        <v>1.4139288979745339</v>
      </c>
      <c r="CM14" s="84">
        <f>VLOOKUP(A14,'CALCULO FINAL'!A:L,12,FALSE)</f>
        <v>90.384615384615387</v>
      </c>
      <c r="CN14" s="84">
        <f t="shared" si="28"/>
        <v>93.75</v>
      </c>
      <c r="CO14" s="81">
        <v>13</v>
      </c>
      <c r="CP14" s="81">
        <v>29</v>
      </c>
      <c r="CQ14" s="81">
        <v>42</v>
      </c>
      <c r="CR14" s="81">
        <v>36</v>
      </c>
      <c r="CS14" s="81">
        <v>34</v>
      </c>
      <c r="CT14" s="81">
        <v>66</v>
      </c>
    </row>
    <row r="15" spans="1:98" s="112" customFormat="1" ht="14.5" customHeight="1">
      <c r="A15" s="93">
        <v>111001098841</v>
      </c>
      <c r="B15" s="94" t="s">
        <v>736</v>
      </c>
      <c r="C15" s="81" t="s">
        <v>697</v>
      </c>
      <c r="D15" s="95" t="s">
        <v>6</v>
      </c>
      <c r="E15" s="95">
        <v>5</v>
      </c>
      <c r="F15" s="96" t="s">
        <v>33</v>
      </c>
      <c r="G15" s="96">
        <v>58</v>
      </c>
      <c r="H15" s="96" t="s">
        <v>56</v>
      </c>
      <c r="I15" s="95">
        <v>5</v>
      </c>
      <c r="J15" s="81">
        <v>1</v>
      </c>
      <c r="K15" s="81">
        <v>1</v>
      </c>
      <c r="L15" s="81">
        <v>1125</v>
      </c>
      <c r="M15" s="81">
        <f t="shared" si="0"/>
        <v>2</v>
      </c>
      <c r="N15" s="86">
        <f>VLOOKUP(A15,complejidad!P:V,7,FALSE)</f>
        <v>-1.0721496448257501</v>
      </c>
      <c r="O15" s="81">
        <v>1</v>
      </c>
      <c r="P15" s="87">
        <v>40.316591928251007</v>
      </c>
      <c r="Q15" s="88">
        <v>0.171188997338065</v>
      </c>
      <c r="R15" s="81">
        <v>1125</v>
      </c>
      <c r="S15" s="81">
        <v>62</v>
      </c>
      <c r="T15" s="89">
        <f t="shared" si="1"/>
        <v>5.5111111111111111E-2</v>
      </c>
      <c r="U15" s="90">
        <f>VLOOKUP(A15,socioeconomico!I:P,8,FALSE)</f>
        <v>-0.83569522819340114</v>
      </c>
      <c r="V15" s="81">
        <v>9</v>
      </c>
      <c r="W15" s="97">
        <v>0.94637817497648169</v>
      </c>
      <c r="X15" s="97">
        <v>0.93904761904761902</v>
      </c>
      <c r="Y15" s="97">
        <v>0.93346190935390549</v>
      </c>
      <c r="Z15" s="97">
        <v>0.95307917888563054</v>
      </c>
      <c r="AA15" s="83">
        <v>0.93942307692307692</v>
      </c>
      <c r="AB15" s="83">
        <v>0.95710200190657768</v>
      </c>
      <c r="AC15" s="91">
        <v>0.94218009478672982</v>
      </c>
      <c r="AD15" s="81">
        <f t="shared" si="2"/>
        <v>0.94612221206551383</v>
      </c>
      <c r="AE15" s="82">
        <f t="shared" si="3"/>
        <v>2.1258161771696829</v>
      </c>
      <c r="AF15" s="98">
        <v>92.749003984063748</v>
      </c>
      <c r="AG15" s="98">
        <v>94.779477947794774</v>
      </c>
      <c r="AH15" s="98">
        <v>94.278606965174134</v>
      </c>
      <c r="AI15" s="98">
        <v>94.542253521126767</v>
      </c>
      <c r="AJ15" s="84">
        <v>94.38502673796792</v>
      </c>
      <c r="AK15" s="84">
        <v>95.018115942028984</v>
      </c>
      <c r="AL15" s="84">
        <v>97.429078014184398</v>
      </c>
      <c r="AM15" s="84">
        <f t="shared" si="4"/>
        <v>95.469456462042587</v>
      </c>
      <c r="AN15" s="84">
        <f t="shared" si="5"/>
        <v>1.444481487987531</v>
      </c>
      <c r="AO15" s="95">
        <v>4</v>
      </c>
      <c r="AP15" s="96">
        <f t="shared" si="6"/>
        <v>0.23005906138063265</v>
      </c>
      <c r="AQ15" s="95">
        <v>4</v>
      </c>
      <c r="AR15" s="96">
        <f t="shared" si="33"/>
        <v>0.1365178344157767</v>
      </c>
      <c r="AS15" s="95">
        <v>4</v>
      </c>
      <c r="AT15" s="96">
        <f t="shared" si="34"/>
        <v>-0.10476865036838212</v>
      </c>
      <c r="AU15" s="81">
        <v>4.5</v>
      </c>
      <c r="AV15" s="82">
        <f t="shared" si="9"/>
        <v>1.2122921072647797</v>
      </c>
      <c r="AW15" s="81">
        <v>4.5</v>
      </c>
      <c r="AX15" s="82">
        <f t="shared" si="10"/>
        <v>1.1339867716628336</v>
      </c>
      <c r="AY15" s="81">
        <v>4</v>
      </c>
      <c r="AZ15" s="82">
        <f t="shared" si="11"/>
        <v>5.8790989771929411E-2</v>
      </c>
      <c r="BA15" s="81">
        <f t="shared" si="35"/>
        <v>0.5415288971865635</v>
      </c>
      <c r="BB15" s="96">
        <v>3.69</v>
      </c>
      <c r="BC15" s="96">
        <v>3.6683333333333334</v>
      </c>
      <c r="BD15" s="96">
        <v>3.86</v>
      </c>
      <c r="BE15" s="82">
        <v>3.5700000000000003</v>
      </c>
      <c r="BF15" s="81">
        <f t="shared" si="13"/>
        <v>3.6886666666666663</v>
      </c>
      <c r="BG15" s="96">
        <f t="shared" si="14"/>
        <v>0.80194528355901606</v>
      </c>
      <c r="BH15" s="96">
        <f t="shared" si="15"/>
        <v>0.67173709037278972</v>
      </c>
      <c r="BI15" s="99">
        <v>0.72399999999999998</v>
      </c>
      <c r="BJ15" s="82">
        <f t="shared" si="16"/>
        <v>3.3834502459903533</v>
      </c>
      <c r="BK15" s="92">
        <f t="shared" si="17"/>
        <v>-0.32296388659642072</v>
      </c>
      <c r="BL15" s="92">
        <f t="shared" si="18"/>
        <v>2.9124056289622637</v>
      </c>
      <c r="BM15" s="99">
        <v>0.64119143708508464</v>
      </c>
      <c r="BN15" s="92">
        <f t="shared" si="19"/>
        <v>1.8635264333453865</v>
      </c>
      <c r="BO15" s="92">
        <f t="shared" si="20"/>
        <v>-0.44442721285075143</v>
      </c>
      <c r="BP15" s="92">
        <f t="shared" si="21"/>
        <v>1.761363562522307</v>
      </c>
      <c r="BQ15" s="86">
        <v>0.61163928635158338</v>
      </c>
      <c r="BR15" s="92">
        <f t="shared" si="29"/>
        <v>0.54974877721921289</v>
      </c>
      <c r="BS15" s="92">
        <f t="shared" si="30"/>
        <v>-0.49161257162139144</v>
      </c>
      <c r="BT15" s="92">
        <f t="shared" si="31"/>
        <v>0.56796323428297113</v>
      </c>
      <c r="BU15" s="92">
        <v>0.63435423203951946</v>
      </c>
      <c r="BV15" s="92">
        <f t="shared" si="22"/>
        <v>0.40807872778298471</v>
      </c>
      <c r="BW15" s="92">
        <f t="shared" si="23"/>
        <v>-0.45514775495956761</v>
      </c>
      <c r="BX15" s="92">
        <f t="shared" si="24"/>
        <v>0.44502522262923061</v>
      </c>
      <c r="BY15" s="92">
        <f t="shared" si="32"/>
        <v>0.99191233473727136</v>
      </c>
      <c r="BZ15" s="94">
        <v>0.56246722129662474</v>
      </c>
      <c r="CA15" s="94">
        <v>1.7600821021911086</v>
      </c>
      <c r="CB15" s="94">
        <v>0.60829123513077399</v>
      </c>
      <c r="CC15" s="94">
        <v>1.7045404915379332</v>
      </c>
      <c r="CD15" s="80">
        <v>0.43524120734333999</v>
      </c>
      <c r="CE15" s="82">
        <f t="shared" si="25"/>
        <v>-0.68817966090010763</v>
      </c>
      <c r="CF15" s="80">
        <f t="shared" si="26"/>
        <v>0.51928873744954795</v>
      </c>
      <c r="CG15" s="84">
        <f t="shared" si="27"/>
        <v>0.97105588735439907</v>
      </c>
      <c r="CH15" s="84">
        <f>VLOOKUP(A15,'CALCULO FINAL'!A:L,7,FALSE)</f>
        <v>94.780219780219781</v>
      </c>
      <c r="CI15" s="84">
        <f>VLOOKUP(A15,'CALCULO FINAL'!A:L,10,FALSE)</f>
        <v>94.73684210526315</v>
      </c>
      <c r="CJ15" s="84">
        <f>VLOOKUP(A15,'CALCULO FINAL'!A:L,8,FALSE)</f>
        <v>95.121951219512198</v>
      </c>
      <c r="CK15" s="84">
        <f>VLOOKUP(A15,'CALCULO FINAL'!A:L,9,FALSE)</f>
        <v>85.714285714285708</v>
      </c>
      <c r="CL15" s="84">
        <f>VLOOKUP(A15,'CALCULO FINAL'!A:L,11,FALSE)</f>
        <v>1.4032621039439792</v>
      </c>
      <c r="CM15" s="84">
        <f>VLOOKUP(A15,'CALCULO FINAL'!A:L,12,FALSE)</f>
        <v>89.835164835164832</v>
      </c>
      <c r="CN15" s="98">
        <f t="shared" si="28"/>
        <v>93.53311162521689</v>
      </c>
      <c r="CO15" s="81">
        <v>14</v>
      </c>
      <c r="CP15" s="81">
        <v>9</v>
      </c>
      <c r="CQ15" s="81">
        <v>14</v>
      </c>
      <c r="CR15" s="95">
        <v>14</v>
      </c>
      <c r="CS15" s="95">
        <v>21</v>
      </c>
      <c r="CT15" s="95">
        <v>92</v>
      </c>
    </row>
    <row r="16" spans="1:98" ht="14.5" customHeight="1">
      <c r="A16" s="79">
        <v>111001036781</v>
      </c>
      <c r="B16" s="80" t="s">
        <v>104</v>
      </c>
      <c r="C16" s="81" t="s">
        <v>460</v>
      </c>
      <c r="D16" s="81" t="s">
        <v>6</v>
      </c>
      <c r="E16" s="81">
        <v>19</v>
      </c>
      <c r="F16" s="82" t="s">
        <v>20</v>
      </c>
      <c r="G16" s="82">
        <v>66</v>
      </c>
      <c r="H16" s="82" t="s">
        <v>105</v>
      </c>
      <c r="I16" s="81">
        <v>19</v>
      </c>
      <c r="J16" s="81">
        <v>2</v>
      </c>
      <c r="K16" s="81">
        <v>2</v>
      </c>
      <c r="L16" s="81">
        <v>4027</v>
      </c>
      <c r="M16" s="81">
        <f t="shared" si="0"/>
        <v>6</v>
      </c>
      <c r="N16" s="86">
        <f>VLOOKUP(A16,complejidad!P:V,7,FALSE)</f>
        <v>1.1704443053249212</v>
      </c>
      <c r="O16" s="81">
        <v>6</v>
      </c>
      <c r="P16" s="87">
        <v>40.409354619565256</v>
      </c>
      <c r="Q16" s="88">
        <v>0.18509193776520599</v>
      </c>
      <c r="R16" s="81">
        <v>3166</v>
      </c>
      <c r="S16" s="81">
        <v>196</v>
      </c>
      <c r="T16" s="89">
        <f t="shared" si="1"/>
        <v>6.1907770056854078E-2</v>
      </c>
      <c r="U16" s="90">
        <f>VLOOKUP(A16,socioeconomico!I:P,8,FALSE)</f>
        <v>-0.67762300395648634</v>
      </c>
      <c r="V16" s="81">
        <v>8</v>
      </c>
      <c r="W16" s="83">
        <v>0.92662954471012116</v>
      </c>
      <c r="X16" s="83">
        <v>0.91324350969438051</v>
      </c>
      <c r="Y16" s="83">
        <v>0.89651741293532339</v>
      </c>
      <c r="Z16" s="83">
        <v>0.91575091575091572</v>
      </c>
      <c r="AA16" s="83">
        <v>0.9036262659261679</v>
      </c>
      <c r="AB16" s="83">
        <v>0.88859677949392046</v>
      </c>
      <c r="AC16" s="91">
        <v>0.90703851261620183</v>
      </c>
      <c r="AD16" s="81">
        <f t="shared" si="2"/>
        <v>0.90200038049974396</v>
      </c>
      <c r="AE16" s="82">
        <f t="shared" si="3"/>
        <v>1.2506693214925586</v>
      </c>
      <c r="AF16" s="84">
        <v>90.284005979073243</v>
      </c>
      <c r="AG16" s="84">
        <v>86.241610738255034</v>
      </c>
      <c r="AH16" s="84">
        <v>91.095162147793729</v>
      </c>
      <c r="AI16" s="84">
        <v>87.586206896551715</v>
      </c>
      <c r="AJ16" s="84">
        <v>88.838416612589228</v>
      </c>
      <c r="AK16" s="84">
        <v>89.129761536079272</v>
      </c>
      <c r="AL16" s="84">
        <v>86.890808143121532</v>
      </c>
      <c r="AM16" s="84">
        <f t="shared" si="4"/>
        <v>88.36481339873626</v>
      </c>
      <c r="AN16" s="84">
        <f t="shared" si="5"/>
        <v>-8.8974813448781956E-2</v>
      </c>
      <c r="AO16" s="81">
        <v>4</v>
      </c>
      <c r="AP16" s="82">
        <f t="shared" si="6"/>
        <v>0.23005906138063265</v>
      </c>
      <c r="AQ16" s="81">
        <v>4</v>
      </c>
      <c r="AR16" s="82">
        <f t="shared" si="33"/>
        <v>0.1365178344157767</v>
      </c>
      <c r="AS16" s="81">
        <v>4</v>
      </c>
      <c r="AT16" s="82">
        <f t="shared" si="34"/>
        <v>-0.10476865036838212</v>
      </c>
      <c r="AU16" s="81">
        <v>4.5</v>
      </c>
      <c r="AV16" s="82">
        <f t="shared" si="9"/>
        <v>1.2122921072647797</v>
      </c>
      <c r="AW16" s="81">
        <v>4.5</v>
      </c>
      <c r="AX16" s="82">
        <f t="shared" si="10"/>
        <v>1.1339867716628336</v>
      </c>
      <c r="AY16" s="81">
        <v>4.5</v>
      </c>
      <c r="AZ16" s="82">
        <f t="shared" si="11"/>
        <v>1.3992255565719089</v>
      </c>
      <c r="BA16" s="81">
        <f t="shared" si="35"/>
        <v>0.94365926722655735</v>
      </c>
      <c r="BB16" s="82">
        <v>3.5566666666666666</v>
      </c>
      <c r="BC16" s="82">
        <v>3.6033333333333335</v>
      </c>
      <c r="BD16" s="82">
        <v>3.7300000000000004</v>
      </c>
      <c r="BE16" s="82">
        <v>3.3933333333333331</v>
      </c>
      <c r="BF16" s="81">
        <f t="shared" si="13"/>
        <v>3.5526666666666662</v>
      </c>
      <c r="BG16" s="82">
        <f t="shared" si="14"/>
        <v>0.53263365721014944</v>
      </c>
      <c r="BH16" s="82">
        <f t="shared" si="15"/>
        <v>0.73814646221835334</v>
      </c>
      <c r="BI16" s="85">
        <v>0.56899999999999995</v>
      </c>
      <c r="BJ16" s="82">
        <f t="shared" si="16"/>
        <v>1.1670893340074528</v>
      </c>
      <c r="BK16" s="92">
        <f t="shared" si="17"/>
        <v>-0.56387484485580619</v>
      </c>
      <c r="BL16" s="92">
        <f t="shared" si="18"/>
        <v>1.1825799175056244</v>
      </c>
      <c r="BM16" s="85">
        <v>0.55675478760495034</v>
      </c>
      <c r="BN16" s="92">
        <f t="shared" si="19"/>
        <v>0.82719713236888792</v>
      </c>
      <c r="BO16" s="92">
        <f t="shared" si="20"/>
        <v>-0.58563037368100368</v>
      </c>
      <c r="BP16" s="92">
        <f t="shared" si="21"/>
        <v>0.8837158505419952</v>
      </c>
      <c r="BQ16" s="86"/>
      <c r="BR16" s="86"/>
      <c r="BS16" s="92"/>
      <c r="BT16" s="92"/>
      <c r="BU16" s="92">
        <v>0.68002901273758076</v>
      </c>
      <c r="BV16" s="92">
        <f t="shared" si="22"/>
        <v>1.757992064112331</v>
      </c>
      <c r="BW16" s="92">
        <f t="shared" si="23"/>
        <v>-0.38561981593158368</v>
      </c>
      <c r="BX16" s="92">
        <f t="shared" si="24"/>
        <v>1.7662013670170011</v>
      </c>
      <c r="BY16" s="86">
        <f>(BL16*0.2)+(BP16*0.3)+(BX16*0.5)</f>
        <v>1.384731422172224</v>
      </c>
      <c r="BZ16" s="80">
        <v>0.52468841071940286</v>
      </c>
      <c r="CA16" s="80">
        <v>0.39726037623152027</v>
      </c>
      <c r="CB16" s="80">
        <v>0.5703890161187013</v>
      </c>
      <c r="CC16" s="80">
        <v>0.46452456665335146</v>
      </c>
      <c r="CD16" s="80">
        <v>0.618529237722928</v>
      </c>
      <c r="CE16" s="82">
        <f t="shared" si="25"/>
        <v>1.4931014176972472</v>
      </c>
      <c r="CF16" s="80">
        <f t="shared" si="26"/>
        <v>0.96536015409093312</v>
      </c>
      <c r="CG16" s="84">
        <f t="shared" si="27"/>
        <v>0.8080464916475435</v>
      </c>
      <c r="CH16" s="84">
        <f>VLOOKUP(A16,'CALCULO FINAL'!A:L,7,FALSE)</f>
        <v>92.032967032967022</v>
      </c>
      <c r="CI16" s="84">
        <f>VLOOKUP(A16,'CALCULO FINAL'!A:L,10,FALSE)</f>
        <v>92.10526315789474</v>
      </c>
      <c r="CJ16" s="84">
        <f>VLOOKUP(A16,'CALCULO FINAL'!A:L,8,FALSE)</f>
        <v>95.121951219512198</v>
      </c>
      <c r="CK16" s="84">
        <f>VLOOKUP(A16,'CALCULO FINAL'!A:L,9,FALSE)</f>
        <v>98.630136986301366</v>
      </c>
      <c r="CL16" s="84">
        <f>VLOOKUP(A16,'CALCULO FINAL'!A:L,11,FALSE)</f>
        <v>1.6366448379685568</v>
      </c>
      <c r="CM16" s="84">
        <f>VLOOKUP(A16,'CALCULO FINAL'!A:L,12,FALSE)</f>
        <v>97.252747252747255</v>
      </c>
      <c r="CN16" s="84">
        <f t="shared" si="28"/>
        <v>93.355986119144006</v>
      </c>
      <c r="CO16" s="81">
        <v>15</v>
      </c>
      <c r="CP16" s="81">
        <v>40</v>
      </c>
      <c r="CQ16" s="81">
        <v>36</v>
      </c>
      <c r="CR16" s="81">
        <v>39</v>
      </c>
      <c r="CS16" s="81">
        <v>56</v>
      </c>
      <c r="CT16" s="81">
        <v>54</v>
      </c>
    </row>
    <row r="17" spans="1:98" ht="14.5" customHeight="1">
      <c r="A17" s="79">
        <v>111001018333</v>
      </c>
      <c r="B17" s="80" t="s">
        <v>118</v>
      </c>
      <c r="C17" s="81" t="s">
        <v>460</v>
      </c>
      <c r="D17" s="81" t="s">
        <v>6</v>
      </c>
      <c r="E17" s="81">
        <v>4</v>
      </c>
      <c r="F17" s="82" t="s">
        <v>42</v>
      </c>
      <c r="G17" s="82">
        <v>50</v>
      </c>
      <c r="H17" s="82" t="s">
        <v>119</v>
      </c>
      <c r="I17" s="81">
        <v>4</v>
      </c>
      <c r="J17" s="81">
        <v>2</v>
      </c>
      <c r="K17" s="81">
        <v>2</v>
      </c>
      <c r="L17" s="81">
        <v>1650</v>
      </c>
      <c r="M17" s="81">
        <f t="shared" si="0"/>
        <v>3</v>
      </c>
      <c r="N17" s="86">
        <f>VLOOKUP(A17,complejidad!P:V,7,FALSE)</f>
        <v>0.17629507564424984</v>
      </c>
      <c r="O17" s="81">
        <v>4</v>
      </c>
      <c r="P17" s="87">
        <v>37.165803571428505</v>
      </c>
      <c r="Q17" s="88">
        <v>0.17449216482878599</v>
      </c>
      <c r="R17" s="81">
        <v>1605</v>
      </c>
      <c r="S17" s="81">
        <v>128</v>
      </c>
      <c r="T17" s="89">
        <f t="shared" si="1"/>
        <v>7.975077881619938E-2</v>
      </c>
      <c r="U17" s="90">
        <f>VLOOKUP(A17,socioeconomico!I:P,8,FALSE)</f>
        <v>-0.35782149896865162</v>
      </c>
      <c r="V17" s="81">
        <v>7</v>
      </c>
      <c r="W17" s="83">
        <v>0.88235294117647056</v>
      </c>
      <c r="X17" s="83">
        <v>0.8878446115288221</v>
      </c>
      <c r="Y17" s="83">
        <v>0.85249042145593867</v>
      </c>
      <c r="Z17" s="83">
        <v>0.86898734177215187</v>
      </c>
      <c r="AA17" s="83">
        <v>0.88183532369578876</v>
      </c>
      <c r="AB17" s="83">
        <v>0.8534031413612565</v>
      </c>
      <c r="AC17" s="91">
        <v>0.88494411571334652</v>
      </c>
      <c r="AD17" s="81">
        <f t="shared" si="2"/>
        <v>0.8707982282048925</v>
      </c>
      <c r="AE17" s="82">
        <f t="shared" si="3"/>
        <v>0.63178147159689302</v>
      </c>
      <c r="AF17" s="84">
        <v>87.79854620976117</v>
      </c>
      <c r="AG17" s="84">
        <v>83.56643356643356</v>
      </c>
      <c r="AH17" s="84">
        <v>89.342265529841654</v>
      </c>
      <c r="AI17" s="84">
        <v>92.065414900060574</v>
      </c>
      <c r="AJ17" s="84">
        <v>87.852112676056336</v>
      </c>
      <c r="AK17" s="84">
        <v>91.096305269533616</v>
      </c>
      <c r="AL17" s="84">
        <v>90.410958904109577</v>
      </c>
      <c r="AM17" s="84">
        <f t="shared" si="4"/>
        <v>90.211825311820803</v>
      </c>
      <c r="AN17" s="84">
        <f t="shared" si="5"/>
        <v>0.30968167523192364</v>
      </c>
      <c r="AO17" s="81">
        <v>4</v>
      </c>
      <c r="AP17" s="82">
        <f t="shared" si="6"/>
        <v>0.23005906138063265</v>
      </c>
      <c r="AQ17" s="81">
        <v>4</v>
      </c>
      <c r="AR17" s="82">
        <f t="shared" si="33"/>
        <v>0.1365178344157767</v>
      </c>
      <c r="AS17" s="81">
        <v>4.5</v>
      </c>
      <c r="AT17" s="82">
        <f t="shared" si="34"/>
        <v>1.3847682483473189</v>
      </c>
      <c r="AU17" s="81">
        <v>4.5</v>
      </c>
      <c r="AV17" s="82">
        <f t="shared" si="9"/>
        <v>1.2122921072647797</v>
      </c>
      <c r="AW17" s="81">
        <v>4.5</v>
      </c>
      <c r="AX17" s="82">
        <f t="shared" si="10"/>
        <v>1.1339867716628336</v>
      </c>
      <c r="AY17" s="81">
        <v>4.5</v>
      </c>
      <c r="AZ17" s="82">
        <f t="shared" si="11"/>
        <v>1.3992255565719089</v>
      </c>
      <c r="BA17" s="81">
        <f t="shared" si="35"/>
        <v>1.1670898020339124</v>
      </c>
      <c r="BB17" s="82">
        <v>3.6350000000000002</v>
      </c>
      <c r="BC17" s="82">
        <v>3.5716666666666668</v>
      </c>
      <c r="BD17" s="82">
        <v>3.5933333333333333</v>
      </c>
      <c r="BE17" s="82">
        <v>3.5716666666666668</v>
      </c>
      <c r="BF17" s="81">
        <f t="shared" si="13"/>
        <v>3.5845000000000002</v>
      </c>
      <c r="BG17" s="82">
        <f t="shared" si="14"/>
        <v>0.59567105994622127</v>
      </c>
      <c r="BH17" s="82">
        <f t="shared" si="15"/>
        <v>0.8813804309900668</v>
      </c>
      <c r="BI17" s="85">
        <v>0.57999999999999996</v>
      </c>
      <c r="BJ17" s="82">
        <f t="shared" si="16"/>
        <v>1.324379463244949</v>
      </c>
      <c r="BK17" s="92">
        <f t="shared" si="17"/>
        <v>-0.54472717544167215</v>
      </c>
      <c r="BL17" s="92">
        <f t="shared" si="18"/>
        <v>1.3200669421987015</v>
      </c>
      <c r="BM17" s="85">
        <v>0.60242420789346673</v>
      </c>
      <c r="BN17" s="92">
        <f t="shared" si="19"/>
        <v>1.3877186439991578</v>
      </c>
      <c r="BO17" s="92">
        <f t="shared" si="20"/>
        <v>-0.50679341755775198</v>
      </c>
      <c r="BP17" s="92">
        <f t="shared" si="21"/>
        <v>1.3737266530922463</v>
      </c>
      <c r="BQ17" s="86">
        <v>0.59314644830536767</v>
      </c>
      <c r="BR17" s="92">
        <f t="shared" ref="BR17:BR22" si="36">((BQ17-(AVERAGE(BQ$2:BQ$392)))/(_xlfn.STDEV.P(BQ$2:BQ$392)))</f>
        <v>5.5725791408414015E-2</v>
      </c>
      <c r="BS17" s="92">
        <f t="shared" ref="BS17:BS22" si="37">LN(BQ17)</f>
        <v>-0.52231394874532044</v>
      </c>
      <c r="BT17" s="92">
        <f t="shared" ref="BT17:BT22" si="38">((BS17-(AVERAGE(BS$2:BS$392)))/(_xlfn.STDEV.P(BS$2:BS$392)))</f>
        <v>8.6897596718189987E-2</v>
      </c>
      <c r="BU17" s="92">
        <v>0.62636954912154152</v>
      </c>
      <c r="BV17" s="92">
        <f t="shared" si="22"/>
        <v>0.17209226451799434</v>
      </c>
      <c r="BW17" s="92">
        <f t="shared" si="23"/>
        <v>-0.46781474800067357</v>
      </c>
      <c r="BX17" s="92">
        <f t="shared" si="24"/>
        <v>0.20432588275235913</v>
      </c>
      <c r="BY17" s="92">
        <f t="shared" ref="BY17:BY22" si="39">(BL17*0.1)+(BP17*0.2)+(BT17*0.3)+(BX17*0.4)</f>
        <v>0.51455165695472005</v>
      </c>
      <c r="BZ17" s="80">
        <v>0.51438830740742558</v>
      </c>
      <c r="CA17" s="80">
        <v>2.5697472087193987E-2</v>
      </c>
      <c r="CB17" s="80">
        <v>0.58240206817680773</v>
      </c>
      <c r="CC17" s="80">
        <v>0.85754577350603345</v>
      </c>
      <c r="CD17" s="80">
        <v>0.51062072903129496</v>
      </c>
      <c r="CE17" s="82">
        <f t="shared" si="25"/>
        <v>0.2088997830283067</v>
      </c>
      <c r="CF17" s="80">
        <f t="shared" si="26"/>
        <v>0.36685311798340214</v>
      </c>
      <c r="CG17" s="84">
        <f t="shared" si="27"/>
        <v>0.66854870571590086</v>
      </c>
      <c r="CH17" s="84">
        <f>VLOOKUP(A17,'CALCULO FINAL'!A:L,7,FALSE)</f>
        <v>89.560439560439562</v>
      </c>
      <c r="CI17" s="84">
        <f>VLOOKUP(A17,'CALCULO FINAL'!A:L,10,FALSE)</f>
        <v>100</v>
      </c>
      <c r="CJ17" s="84">
        <f>VLOOKUP(A17,'CALCULO FINAL'!A:L,8,FALSE)</f>
        <v>93.333333333333329</v>
      </c>
      <c r="CK17" s="84">
        <f>VLOOKUP(A17,'CALCULO FINAL'!A:L,9,FALSE)</f>
        <v>92.10526315789474</v>
      </c>
      <c r="CL17" s="84">
        <f>VLOOKUP(A17,'CALCULO FINAL'!A:L,11,FALSE)</f>
        <v>1.4864376947229836</v>
      </c>
      <c r="CM17" s="84">
        <f>VLOOKUP(A17,'CALCULO FINAL'!A:L,12,FALSE)</f>
        <v>92.582417582417591</v>
      </c>
      <c r="CN17" s="84">
        <f t="shared" si="28"/>
        <v>92.925824175824175</v>
      </c>
      <c r="CO17" s="81">
        <v>16</v>
      </c>
      <c r="CP17" s="81">
        <v>26</v>
      </c>
      <c r="CQ17" s="81">
        <v>18</v>
      </c>
      <c r="CR17" s="81">
        <v>31</v>
      </c>
      <c r="CS17" s="81">
        <v>55</v>
      </c>
      <c r="CT17" s="81">
        <v>55</v>
      </c>
    </row>
    <row r="18" spans="1:98" ht="14.5" customHeight="1">
      <c r="A18" s="79">
        <v>111001104043</v>
      </c>
      <c r="B18" s="80" t="s">
        <v>743</v>
      </c>
      <c r="C18" s="81" t="s">
        <v>697</v>
      </c>
      <c r="D18" s="81" t="s">
        <v>6</v>
      </c>
      <c r="E18" s="81">
        <v>11</v>
      </c>
      <c r="F18" s="82" t="s">
        <v>44</v>
      </c>
      <c r="G18" s="82">
        <v>71</v>
      </c>
      <c r="H18" s="82" t="s">
        <v>45</v>
      </c>
      <c r="I18" s="81">
        <v>11</v>
      </c>
      <c r="J18" s="81">
        <v>1</v>
      </c>
      <c r="K18" s="81">
        <v>1</v>
      </c>
      <c r="L18" s="81">
        <v>1437</v>
      </c>
      <c r="M18" s="81">
        <f t="shared" si="0"/>
        <v>2</v>
      </c>
      <c r="N18" s="86">
        <f>VLOOKUP(A18,complejidad!P:V,7,FALSE)</f>
        <v>-1.0721496448257501</v>
      </c>
      <c r="O18" s="81">
        <v>1</v>
      </c>
      <c r="P18" s="87">
        <v>42.629951124144569</v>
      </c>
      <c r="Q18" s="88">
        <v>0.170386215092097</v>
      </c>
      <c r="R18" s="81">
        <v>1437</v>
      </c>
      <c r="S18" s="81">
        <v>100</v>
      </c>
      <c r="T18" s="89">
        <f t="shared" si="1"/>
        <v>6.9589422407794019E-2</v>
      </c>
      <c r="U18" s="90">
        <f>VLOOKUP(A18,socioeconomico!I:P,8,FALSE)</f>
        <v>-1.0228842875470956</v>
      </c>
      <c r="V18" s="81">
        <v>9</v>
      </c>
      <c r="W18" s="83">
        <v>0.91548527808069791</v>
      </c>
      <c r="X18" s="83">
        <v>0.92179700499168049</v>
      </c>
      <c r="Y18" s="83">
        <v>0.90777262180974483</v>
      </c>
      <c r="Z18" s="83">
        <v>0.90492753623188404</v>
      </c>
      <c r="AA18" s="83">
        <v>0.93633952254641906</v>
      </c>
      <c r="AB18" s="83">
        <v>0.92137404580152671</v>
      </c>
      <c r="AC18" s="91">
        <v>0.91908396946564885</v>
      </c>
      <c r="AD18" s="81">
        <f t="shared" si="2"/>
        <v>0.91985299941511722</v>
      </c>
      <c r="AE18" s="82">
        <f t="shared" si="3"/>
        <v>1.6047721036062514</v>
      </c>
      <c r="AF18" s="84">
        <v>86.836403033586123</v>
      </c>
      <c r="AG18" s="84">
        <v>87.095088819226746</v>
      </c>
      <c r="AH18" s="84">
        <v>87.257472469847926</v>
      </c>
      <c r="AI18" s="84">
        <v>86.455026455026456</v>
      </c>
      <c r="AJ18" s="84">
        <v>89.287598944591025</v>
      </c>
      <c r="AK18" s="84">
        <v>87.250755287009056</v>
      </c>
      <c r="AL18" s="84">
        <v>94.470353097934705</v>
      </c>
      <c r="AM18" s="84">
        <f t="shared" si="4"/>
        <v>89.705315755289632</v>
      </c>
      <c r="AN18" s="84">
        <f t="shared" si="5"/>
        <v>0.20035735530768325</v>
      </c>
      <c r="AO18" s="81">
        <v>4.5</v>
      </c>
      <c r="AP18" s="82">
        <f t="shared" si="6"/>
        <v>1.8179176811057871</v>
      </c>
      <c r="AQ18" s="81">
        <v>4.5</v>
      </c>
      <c r="AR18" s="82">
        <f t="shared" si="33"/>
        <v>1.6711665937103672</v>
      </c>
      <c r="AS18" s="81">
        <v>4.5</v>
      </c>
      <c r="AT18" s="82">
        <f t="shared" si="34"/>
        <v>1.3847682483473189</v>
      </c>
      <c r="AU18" s="81">
        <v>4.5</v>
      </c>
      <c r="AV18" s="82">
        <f t="shared" si="9"/>
        <v>1.2122921072647797</v>
      </c>
      <c r="AW18" s="81">
        <v>4.5</v>
      </c>
      <c r="AX18" s="82">
        <f t="shared" si="10"/>
        <v>1.1339867716628336</v>
      </c>
      <c r="AY18" s="81">
        <v>4.5</v>
      </c>
      <c r="AZ18" s="82">
        <f t="shared" si="11"/>
        <v>1.3992255565719089</v>
      </c>
      <c r="BA18" s="81">
        <f t="shared" si="35"/>
        <v>1.3205546779633714</v>
      </c>
      <c r="BB18" s="82">
        <v>3.598333333333334</v>
      </c>
      <c r="BC18" s="82">
        <v>3.7749999999999999</v>
      </c>
      <c r="BD18" s="82">
        <v>3.8533333333333335</v>
      </c>
      <c r="BE18" s="82">
        <v>3.7349999999999999</v>
      </c>
      <c r="BF18" s="81">
        <f t="shared" si="13"/>
        <v>3.7648333333333328</v>
      </c>
      <c r="BG18" s="82">
        <f t="shared" si="14"/>
        <v>0.95277299586469211</v>
      </c>
      <c r="BH18" s="82">
        <f t="shared" si="15"/>
        <v>1.1366638369140318</v>
      </c>
      <c r="BI18" s="85">
        <v>0.58499999999999996</v>
      </c>
      <c r="BJ18" s="82">
        <f t="shared" si="16"/>
        <v>1.39587497653472</v>
      </c>
      <c r="BK18" s="92">
        <f t="shared" si="17"/>
        <v>-0.53614343175028067</v>
      </c>
      <c r="BL18" s="92">
        <f t="shared" si="18"/>
        <v>1.3817012515933602</v>
      </c>
      <c r="BM18" s="85">
        <v>0.57476771917602043</v>
      </c>
      <c r="BN18" s="92">
        <f t="shared" si="19"/>
        <v>1.048278012514144</v>
      </c>
      <c r="BO18" s="92">
        <f t="shared" si="20"/>
        <v>-0.55378928645169412</v>
      </c>
      <c r="BP18" s="92">
        <f t="shared" si="21"/>
        <v>1.0816240077635146</v>
      </c>
      <c r="BQ18" s="86">
        <v>0.63122596916889284</v>
      </c>
      <c r="BR18" s="92">
        <f t="shared" si="36"/>
        <v>1.0729930463440593</v>
      </c>
      <c r="BS18" s="92">
        <f t="shared" si="37"/>
        <v>-0.46009136776053472</v>
      </c>
      <c r="BT18" s="92">
        <f t="shared" si="38"/>
        <v>1.0618748907836713</v>
      </c>
      <c r="BU18" s="92">
        <v>0.59746256920525886</v>
      </c>
      <c r="BV18" s="92">
        <f t="shared" si="22"/>
        <v>-0.68225048449165426</v>
      </c>
      <c r="BW18" s="92">
        <f t="shared" si="23"/>
        <v>-0.51506364282036909</v>
      </c>
      <c r="BX18" s="92">
        <f t="shared" si="24"/>
        <v>-0.69350186185177598</v>
      </c>
      <c r="BY18" s="92">
        <f t="shared" si="39"/>
        <v>0.39565664920642984</v>
      </c>
      <c r="BZ18" s="80">
        <v>0.55104161242899197</v>
      </c>
      <c r="CA18" s="80">
        <v>1.3479180409298788</v>
      </c>
      <c r="CB18" s="80">
        <v>0.56922900744659999</v>
      </c>
      <c r="CC18" s="80">
        <v>0.42657351091300894</v>
      </c>
      <c r="CD18" s="80">
        <v>0.55741677428615899</v>
      </c>
      <c r="CE18" s="82">
        <f t="shared" si="25"/>
        <v>0.76581191665876391</v>
      </c>
      <c r="CF18" s="80">
        <f t="shared" si="26"/>
        <v>0.78046161978926043</v>
      </c>
      <c r="CG18" s="84">
        <f t="shared" si="27"/>
        <v>0.94098788444571901</v>
      </c>
      <c r="CH18" s="84">
        <f>VLOOKUP(A18,'CALCULO FINAL'!A:L,7,FALSE)</f>
        <v>93.956043956043956</v>
      </c>
      <c r="CI18" s="84">
        <f>VLOOKUP(A18,'CALCULO FINAL'!A:L,10,FALSE)</f>
        <v>92.10526315789474</v>
      </c>
      <c r="CJ18" s="84">
        <f>VLOOKUP(A18,'CALCULO FINAL'!A:L,8,FALSE)</f>
        <v>96.551724137931032</v>
      </c>
      <c r="CK18" s="84">
        <f>VLOOKUP(A18,'CALCULO FINAL'!A:L,9,FALSE)</f>
        <v>84.285714285714292</v>
      </c>
      <c r="CL18" s="84">
        <f>VLOOKUP(A18,'CALCULO FINAL'!A:L,11,FALSE)</f>
        <v>1.4032731502328053</v>
      </c>
      <c r="CM18" s="84">
        <f>VLOOKUP(A18,'CALCULO FINAL'!A:L,12,FALSE)</f>
        <v>90.109890109890117</v>
      </c>
      <c r="CN18" s="84">
        <f t="shared" si="28"/>
        <v>92.531810294968196</v>
      </c>
      <c r="CO18" s="81">
        <v>17</v>
      </c>
      <c r="CP18" s="81">
        <v>15</v>
      </c>
      <c r="CQ18" s="81">
        <v>12</v>
      </c>
      <c r="CR18" s="81">
        <v>13</v>
      </c>
      <c r="CS18" s="81">
        <v>15</v>
      </c>
      <c r="CT18" s="81">
        <v>8</v>
      </c>
    </row>
    <row r="19" spans="1:98" ht="14.5" customHeight="1">
      <c r="A19" s="79">
        <v>111001098884</v>
      </c>
      <c r="B19" s="80" t="s">
        <v>733</v>
      </c>
      <c r="C19" s="81" t="s">
        <v>697</v>
      </c>
      <c r="D19" s="81" t="s">
        <v>6</v>
      </c>
      <c r="E19" s="81">
        <v>7</v>
      </c>
      <c r="F19" s="82" t="s">
        <v>15</v>
      </c>
      <c r="G19" s="82">
        <v>85</v>
      </c>
      <c r="H19" s="82" t="s">
        <v>16</v>
      </c>
      <c r="I19" s="81">
        <v>7</v>
      </c>
      <c r="J19" s="81">
        <v>1</v>
      </c>
      <c r="K19" s="81">
        <v>1</v>
      </c>
      <c r="L19" s="81">
        <v>1445</v>
      </c>
      <c r="M19" s="81">
        <f t="shared" si="0"/>
        <v>2</v>
      </c>
      <c r="N19" s="86">
        <f>VLOOKUP(A19,complejidad!P:V,7,FALSE)</f>
        <v>-1.0721496448257501</v>
      </c>
      <c r="O19" s="81">
        <v>1</v>
      </c>
      <c r="P19" s="87">
        <v>43.412708333333192</v>
      </c>
      <c r="Q19" s="88">
        <v>0.13793288590604</v>
      </c>
      <c r="R19" s="81">
        <v>1445</v>
      </c>
      <c r="S19" s="81">
        <v>73</v>
      </c>
      <c r="T19" s="89">
        <f t="shared" si="1"/>
        <v>5.0519031141868509E-2</v>
      </c>
      <c r="U19" s="90">
        <f>VLOOKUP(A19,socioeconomico!I:P,8,FALSE)</f>
        <v>-1.5121995927861023</v>
      </c>
      <c r="V19" s="81">
        <v>10</v>
      </c>
      <c r="W19" s="83">
        <v>0.98336798336798337</v>
      </c>
      <c r="X19" s="83">
        <v>0.97600564573041637</v>
      </c>
      <c r="Y19" s="83">
        <v>0.95636875439831104</v>
      </c>
      <c r="Z19" s="83">
        <v>0.96706377014716183</v>
      </c>
      <c r="AA19" s="83">
        <v>0.97058823529411764</v>
      </c>
      <c r="AB19" s="83">
        <v>0.96189791516894319</v>
      </c>
      <c r="AC19" s="91">
        <v>0.96379726468222049</v>
      </c>
      <c r="AD19" s="81">
        <f t="shared" si="2"/>
        <v>0.96442774621763094</v>
      </c>
      <c r="AE19" s="82">
        <f t="shared" si="3"/>
        <v>2.4889024337054155</v>
      </c>
      <c r="AF19" s="84">
        <v>94.228274967574578</v>
      </c>
      <c r="AG19" s="84">
        <v>96.782496782496779</v>
      </c>
      <c r="AH19" s="84">
        <v>97.935483870967744</v>
      </c>
      <c r="AI19" s="84">
        <v>95.320512820512832</v>
      </c>
      <c r="AJ19" s="84">
        <v>97.060744611365124</v>
      </c>
      <c r="AK19" s="84">
        <v>96.921017402945111</v>
      </c>
      <c r="AL19" s="84">
        <v>96.251673360107091</v>
      </c>
      <c r="AM19" s="84">
        <f t="shared" si="4"/>
        <v>96.609530591215133</v>
      </c>
      <c r="AN19" s="84">
        <f t="shared" si="5"/>
        <v>1.6905535062305648</v>
      </c>
      <c r="AO19" s="81">
        <v>4</v>
      </c>
      <c r="AP19" s="82">
        <f t="shared" si="6"/>
        <v>0.23005906138063265</v>
      </c>
      <c r="AQ19" s="81"/>
      <c r="AR19" s="82"/>
      <c r="AS19" s="81" t="s">
        <v>650</v>
      </c>
      <c r="AT19" s="82"/>
      <c r="AU19" s="81"/>
      <c r="AV19" s="82"/>
      <c r="AW19" s="81">
        <v>4.5</v>
      </c>
      <c r="AX19" s="82">
        <f t="shared" si="10"/>
        <v>1.1339867716628336</v>
      </c>
      <c r="AY19" s="81">
        <v>4.5</v>
      </c>
      <c r="AZ19" s="82">
        <f t="shared" si="11"/>
        <v>1.3992255565719089</v>
      </c>
      <c r="BA19" s="81">
        <f>(AX19*0.4)+(AZ19*0.6)</f>
        <v>1.2931300426082788</v>
      </c>
      <c r="BB19" s="82">
        <v>3.6516666666666668</v>
      </c>
      <c r="BC19" s="82">
        <v>3.78</v>
      </c>
      <c r="BD19" s="82">
        <v>3.7249999999999996</v>
      </c>
      <c r="BE19" s="82">
        <v>3.4466666666666668</v>
      </c>
      <c r="BF19" s="81">
        <f t="shared" si="13"/>
        <v>3.6173333333333333</v>
      </c>
      <c r="BG19" s="82">
        <f t="shared" si="14"/>
        <v>0.660688695228974</v>
      </c>
      <c r="BH19" s="82">
        <f t="shared" si="15"/>
        <v>0.97690936891862634</v>
      </c>
      <c r="BI19" s="85">
        <v>0.72499999999999998</v>
      </c>
      <c r="BJ19" s="82">
        <f t="shared" si="16"/>
        <v>3.3977493486483077</v>
      </c>
      <c r="BK19" s="92">
        <f t="shared" si="17"/>
        <v>-0.32158362412746233</v>
      </c>
      <c r="BL19" s="92">
        <f t="shared" si="18"/>
        <v>2.9223164006623712</v>
      </c>
      <c r="BM19" s="85">
        <v>0.70669493701213193</v>
      </c>
      <c r="BN19" s="92">
        <f t="shared" si="19"/>
        <v>2.6674806014567367</v>
      </c>
      <c r="BO19" s="92">
        <f t="shared" si="20"/>
        <v>-0.34715619557852845</v>
      </c>
      <c r="BP19" s="92">
        <f t="shared" si="21"/>
        <v>2.3659512024094287</v>
      </c>
      <c r="BQ19" s="86">
        <v>0.67028072335608435</v>
      </c>
      <c r="BR19" s="92">
        <f t="shared" si="36"/>
        <v>2.1163129643277339</v>
      </c>
      <c r="BS19" s="92">
        <f t="shared" si="37"/>
        <v>-0.40005866426525188</v>
      </c>
      <c r="BT19" s="92">
        <f t="shared" si="38"/>
        <v>2.002538583657127</v>
      </c>
      <c r="BU19" s="92">
        <v>0.64330697971502016</v>
      </c>
      <c r="BV19" s="92">
        <f t="shared" si="22"/>
        <v>0.67267624306920293</v>
      </c>
      <c r="BW19" s="92">
        <f t="shared" si="23"/>
        <v>-0.44113325076391396</v>
      </c>
      <c r="BX19" s="92">
        <f t="shared" si="24"/>
        <v>0.71133009053661467</v>
      </c>
      <c r="BY19" s="92">
        <f t="shared" si="39"/>
        <v>1.650715491859907</v>
      </c>
      <c r="BZ19" s="80">
        <v>0.52739144316965703</v>
      </c>
      <c r="CA19" s="80">
        <v>0.49476877559338928</v>
      </c>
      <c r="CB19" s="80">
        <v>0.57894467715069575</v>
      </c>
      <c r="CC19" s="80">
        <v>0.7444331367613003</v>
      </c>
      <c r="CD19" s="80">
        <v>0.488741198312166</v>
      </c>
      <c r="CE19" s="82">
        <f t="shared" si="25"/>
        <v>-5.1484958230501345E-2</v>
      </c>
      <c r="CF19" s="80">
        <f t="shared" si="26"/>
        <v>0.29654121703181724</v>
      </c>
      <c r="CG19" s="84">
        <f t="shared" si="27"/>
        <v>1.2542937655627764</v>
      </c>
      <c r="CH19" s="84">
        <f>VLOOKUP(A19,'CALCULO FINAL'!A:L,7,FALSE)</f>
        <v>97.252747252747255</v>
      </c>
      <c r="CI19" s="84">
        <f>VLOOKUP(A19,'CALCULO FINAL'!A:L,10,FALSE)</f>
        <v>82.051282051282044</v>
      </c>
      <c r="CJ19" s="84">
        <f>VLOOKUP(A19,'CALCULO FINAL'!A:L,8,FALSE)</f>
        <v>93.75</v>
      </c>
      <c r="CK19" s="84">
        <f>VLOOKUP(A19,'CALCULO FINAL'!A:L,9,FALSE)</f>
        <v>92.857142857142861</v>
      </c>
      <c r="CL19" s="84">
        <f>VLOOKUP(A19,'CALCULO FINAL'!A:L,11,FALSE)</f>
        <v>1.5075496137973472</v>
      </c>
      <c r="CM19" s="84">
        <f>VLOOKUP(A19,'CALCULO FINAL'!A:L,12,FALSE)</f>
        <v>92.857142857142861</v>
      </c>
      <c r="CN19" s="84">
        <f t="shared" si="28"/>
        <v>92.353479853479854</v>
      </c>
      <c r="CO19" s="81">
        <v>18</v>
      </c>
      <c r="CP19" s="81">
        <v>17</v>
      </c>
      <c r="CQ19" s="81">
        <v>38</v>
      </c>
      <c r="CR19" s="81">
        <v>35</v>
      </c>
      <c r="CS19" s="81">
        <v>40</v>
      </c>
      <c r="CT19" s="81">
        <v>41</v>
      </c>
    </row>
    <row r="20" spans="1:98" ht="14.5" customHeight="1">
      <c r="A20" s="79">
        <v>111001100081</v>
      </c>
      <c r="B20" s="80" t="s">
        <v>32</v>
      </c>
      <c r="C20" s="81" t="s">
        <v>697</v>
      </c>
      <c r="D20" s="81" t="s">
        <v>6</v>
      </c>
      <c r="E20" s="81">
        <v>5</v>
      </c>
      <c r="F20" s="82" t="s">
        <v>33</v>
      </c>
      <c r="G20" s="82">
        <v>57</v>
      </c>
      <c r="H20" s="82" t="s">
        <v>34</v>
      </c>
      <c r="I20" s="81">
        <v>5</v>
      </c>
      <c r="J20" s="81">
        <v>1</v>
      </c>
      <c r="K20" s="81">
        <v>1</v>
      </c>
      <c r="L20" s="81">
        <v>1214</v>
      </c>
      <c r="M20" s="81">
        <f t="shared" si="0"/>
        <v>2</v>
      </c>
      <c r="N20" s="86">
        <f>VLOOKUP(A20,complejidad!P:V,7,FALSE)</f>
        <v>-1.0721496448257501</v>
      </c>
      <c r="O20" s="81">
        <v>1</v>
      </c>
      <c r="P20" s="87">
        <v>46.021320754716925</v>
      </c>
      <c r="Q20" s="88">
        <v>0.126412593206296</v>
      </c>
      <c r="R20" s="81">
        <v>1214</v>
      </c>
      <c r="S20" s="81">
        <v>37</v>
      </c>
      <c r="T20" s="89">
        <f t="shared" si="1"/>
        <v>3.0477759472817133E-2</v>
      </c>
      <c r="U20" s="90">
        <f>VLOOKUP(A20,socioeconomico!I:P,8,FALSE)</f>
        <v>-1.9928375912938616</v>
      </c>
      <c r="V20" s="81">
        <v>10</v>
      </c>
      <c r="W20" s="83">
        <v>0.94395017793594305</v>
      </c>
      <c r="X20" s="83">
        <v>0.96457041629760853</v>
      </c>
      <c r="Y20" s="83">
        <v>0.95873573309920979</v>
      </c>
      <c r="Z20" s="83">
        <v>0.95686619718309862</v>
      </c>
      <c r="AA20" s="83">
        <v>0.96378091872791516</v>
      </c>
      <c r="AB20" s="83">
        <v>0.96533795493934138</v>
      </c>
      <c r="AC20" s="91">
        <v>0.96270598438855159</v>
      </c>
      <c r="AD20" s="81">
        <f t="shared" si="2"/>
        <v>0.96230597068436952</v>
      </c>
      <c r="AE20" s="82">
        <f t="shared" si="3"/>
        <v>2.4468174811889165</v>
      </c>
      <c r="AF20" s="84">
        <v>96.302250803858527</v>
      </c>
      <c r="AG20" s="84">
        <v>97.335423197492162</v>
      </c>
      <c r="AH20" s="84">
        <v>95.655671761866458</v>
      </c>
      <c r="AI20" s="84">
        <v>94.382022471910105</v>
      </c>
      <c r="AJ20" s="84">
        <v>96.200485044462411</v>
      </c>
      <c r="AK20" s="84">
        <v>92.122719734660024</v>
      </c>
      <c r="AL20" s="84">
        <v>97.357555739058625</v>
      </c>
      <c r="AM20" s="84">
        <f t="shared" si="4"/>
        <v>95.200914211248232</v>
      </c>
      <c r="AN20" s="84">
        <f t="shared" si="5"/>
        <v>1.386519701165428</v>
      </c>
      <c r="AO20" s="81">
        <v>4.5</v>
      </c>
      <c r="AP20" s="82">
        <f t="shared" si="6"/>
        <v>1.8179176811057871</v>
      </c>
      <c r="AQ20" s="81">
        <v>4.5</v>
      </c>
      <c r="AR20" s="82">
        <f t="shared" ref="AR20:AR45" si="40">((AQ20-(AVERAGE(AQ$2:AQ$384)))/(_xlfn.STDEV.P(AQ$2:AQ$384)))</f>
        <v>1.6711665937103672</v>
      </c>
      <c r="AS20" s="81">
        <v>4.5</v>
      </c>
      <c r="AT20" s="82">
        <f t="shared" ref="AT20:AT45" si="41">((AS20-(AVERAGE(AS$2:AS$384)))/(_xlfn.STDEV.P(AS$2:AS$384)))</f>
        <v>1.3847682483473189</v>
      </c>
      <c r="AU20" s="81">
        <v>4.5</v>
      </c>
      <c r="AV20" s="82">
        <f t="shared" ref="AV20:AV30" si="42">((AU20-(AVERAGE(AU$2:AU$384)))/(_xlfn.STDEV.P(AU$2:AU$384)))</f>
        <v>1.2122921072647797</v>
      </c>
      <c r="AW20" s="81">
        <v>4.5</v>
      </c>
      <c r="AX20" s="82">
        <f t="shared" si="10"/>
        <v>1.1339867716628336</v>
      </c>
      <c r="AY20" s="81">
        <v>4.5</v>
      </c>
      <c r="AZ20" s="82">
        <f t="shared" si="11"/>
        <v>1.3992255565719089</v>
      </c>
      <c r="BA20" s="81">
        <f t="shared" ref="BA20:BA30" si="43">(AR20*0.1)+(AT20*0.15)+(AV20*0.2)+(AX20*0.25)+(AZ20*0.3)</f>
        <v>1.3205546779633714</v>
      </c>
      <c r="BB20" s="82">
        <v>3.7650000000000001</v>
      </c>
      <c r="BC20" s="82">
        <v>3.7116666666666664</v>
      </c>
      <c r="BD20" s="82">
        <v>3.9333333333333336</v>
      </c>
      <c r="BE20" s="82">
        <v>3.7166666666666663</v>
      </c>
      <c r="BF20" s="81">
        <f t="shared" si="13"/>
        <v>3.7854999999999999</v>
      </c>
      <c r="BG20" s="82">
        <f t="shared" si="14"/>
        <v>0.99369780182947154</v>
      </c>
      <c r="BH20" s="82">
        <f t="shared" si="15"/>
        <v>1.1571262398964215</v>
      </c>
      <c r="BI20" s="85">
        <v>0.59799999999999998</v>
      </c>
      <c r="BJ20" s="82">
        <f t="shared" si="16"/>
        <v>1.5817633110881248</v>
      </c>
      <c r="BK20" s="92">
        <f t="shared" si="17"/>
        <v>-0.51416452503150534</v>
      </c>
      <c r="BL20" s="92">
        <f t="shared" si="18"/>
        <v>1.5395175594381425</v>
      </c>
      <c r="BM20" s="85">
        <v>0.69318313132086706</v>
      </c>
      <c r="BN20" s="92">
        <f t="shared" si="19"/>
        <v>2.5016440810219311</v>
      </c>
      <c r="BO20" s="92">
        <f t="shared" si="20"/>
        <v>-0.36646105594216</v>
      </c>
      <c r="BP20" s="92">
        <f t="shared" si="21"/>
        <v>2.245961915848</v>
      </c>
      <c r="BQ20" s="86">
        <v>0.62953456463364454</v>
      </c>
      <c r="BR20" s="92">
        <f t="shared" si="36"/>
        <v>1.0278083799002691</v>
      </c>
      <c r="BS20" s="92">
        <f t="shared" si="37"/>
        <v>-0.4627745189294421</v>
      </c>
      <c r="BT20" s="92">
        <f t="shared" si="38"/>
        <v>1.0198320917736206</v>
      </c>
      <c r="BU20" s="92">
        <v>0.65039640681495192</v>
      </c>
      <c r="BV20" s="92">
        <f t="shared" si="22"/>
        <v>0.88220351485616488</v>
      </c>
      <c r="BW20" s="92">
        <f t="shared" si="23"/>
        <v>-0.43017324534105394</v>
      </c>
      <c r="BX20" s="92">
        <f t="shared" si="24"/>
        <v>0.91959309832137359</v>
      </c>
      <c r="BY20" s="92">
        <f t="shared" si="39"/>
        <v>1.2769310059740497</v>
      </c>
      <c r="BZ20" s="80">
        <v>0.53369869522982183</v>
      </c>
      <c r="CA20" s="80">
        <v>0.72229473544662459</v>
      </c>
      <c r="CB20" s="80">
        <v>0.53442262470040247</v>
      </c>
      <c r="CC20" s="80">
        <v>-0.71215846884694389</v>
      </c>
      <c r="CD20" s="80">
        <v>0.52958898431966195</v>
      </c>
      <c r="CE20" s="82">
        <f t="shared" si="25"/>
        <v>0.43463790825575133</v>
      </c>
      <c r="CF20" s="80">
        <f t="shared" si="26"/>
        <v>0.1481303605631174</v>
      </c>
      <c r="CG20" s="84">
        <f t="shared" si="27"/>
        <v>1.2358629385596496</v>
      </c>
      <c r="CH20" s="84">
        <f>VLOOKUP(A20,'CALCULO FINAL'!A:L,7,FALSE)</f>
        <v>96.978021978021971</v>
      </c>
      <c r="CI20" s="84">
        <f>VLOOKUP(A20,'CALCULO FINAL'!A:L,10,FALSE)</f>
        <v>79.487179487179489</v>
      </c>
      <c r="CJ20" s="84">
        <f>VLOOKUP(A20,'CALCULO FINAL'!A:L,8,FALSE)</f>
        <v>100</v>
      </c>
      <c r="CK20" s="84">
        <f>VLOOKUP(A20,'CALCULO FINAL'!A:L,9,FALSE)</f>
        <v>91.428571428571431</v>
      </c>
      <c r="CL20" s="84">
        <f>VLOOKUP(A20,'CALCULO FINAL'!A:L,11,FALSE)</f>
        <v>1.5946237117420479</v>
      </c>
      <c r="CM20" s="84">
        <f>VLOOKUP(A20,'CALCULO FINAL'!A:L,12,FALSE)</f>
        <v>95.879120879120876</v>
      </c>
      <c r="CN20" s="84">
        <f t="shared" si="28"/>
        <v>92.330586080586087</v>
      </c>
      <c r="CO20" s="81">
        <v>19</v>
      </c>
      <c r="CP20" s="81">
        <v>25</v>
      </c>
      <c r="CQ20" s="81">
        <v>19</v>
      </c>
      <c r="CR20" s="81">
        <v>17</v>
      </c>
      <c r="CS20" s="81">
        <v>20</v>
      </c>
      <c r="CT20" s="81">
        <v>2</v>
      </c>
    </row>
    <row r="21" spans="1:98" ht="14.5" customHeight="1">
      <c r="A21" s="79">
        <v>111001104051</v>
      </c>
      <c r="B21" s="80" t="s">
        <v>744</v>
      </c>
      <c r="C21" s="81" t="s">
        <v>697</v>
      </c>
      <c r="D21" s="81" t="s">
        <v>6</v>
      </c>
      <c r="E21" s="81">
        <v>7</v>
      </c>
      <c r="F21" s="82" t="s">
        <v>15</v>
      </c>
      <c r="G21" s="82">
        <v>86</v>
      </c>
      <c r="H21" s="82" t="s">
        <v>73</v>
      </c>
      <c r="I21" s="81">
        <v>7</v>
      </c>
      <c r="J21" s="81">
        <v>1</v>
      </c>
      <c r="K21" s="81">
        <v>1</v>
      </c>
      <c r="L21" s="81">
        <v>1533</v>
      </c>
      <c r="M21" s="81">
        <f t="shared" si="0"/>
        <v>3</v>
      </c>
      <c r="N21" s="86">
        <f>VLOOKUP(A21,complejidad!P:V,7,FALSE)</f>
        <v>-0.61529770207629253</v>
      </c>
      <c r="O21" s="81">
        <v>2</v>
      </c>
      <c r="P21" s="87">
        <v>43.511138059701409</v>
      </c>
      <c r="Q21" s="88">
        <v>0.16419464997154201</v>
      </c>
      <c r="R21" s="81">
        <v>1533</v>
      </c>
      <c r="S21" s="81">
        <v>139</v>
      </c>
      <c r="T21" s="89">
        <f t="shared" si="1"/>
        <v>9.0671885192433133E-2</v>
      </c>
      <c r="U21" s="90">
        <f>VLOOKUP(A21,socioeconomico!I:P,8,FALSE)</f>
        <v>-1.0816304226943996</v>
      </c>
      <c r="V21" s="81">
        <v>9</v>
      </c>
      <c r="W21" s="83">
        <v>0.93481894150417832</v>
      </c>
      <c r="X21" s="83">
        <v>0.9330357142857143</v>
      </c>
      <c r="Y21" s="83">
        <v>0.93392857142857144</v>
      </c>
      <c r="Z21" s="83">
        <v>0.9382123575284943</v>
      </c>
      <c r="AA21" s="83">
        <v>0.94589552238805974</v>
      </c>
      <c r="AB21" s="83">
        <v>0.92812715964063575</v>
      </c>
      <c r="AC21" s="91">
        <v>0.90181268882175225</v>
      </c>
      <c r="AD21" s="81">
        <f t="shared" si="2"/>
        <v>0.92587941180642785</v>
      </c>
      <c r="AE21" s="82">
        <f t="shared" si="3"/>
        <v>1.7243046721354502</v>
      </c>
      <c r="AF21" s="84">
        <v>92.19486642221058</v>
      </c>
      <c r="AG21" s="84">
        <v>90.817409766454347</v>
      </c>
      <c r="AH21" s="84">
        <v>91.227154046997398</v>
      </c>
      <c r="AI21" s="84">
        <v>91.623036649214669</v>
      </c>
      <c r="AJ21" s="84">
        <v>95.115546218487395</v>
      </c>
      <c r="AK21" s="84">
        <v>93.796668581275128</v>
      </c>
      <c r="AL21" s="84">
        <v>96.117720726361938</v>
      </c>
      <c r="AM21" s="84">
        <f t="shared" si="4"/>
        <v>94.17376350900679</v>
      </c>
      <c r="AN21" s="84">
        <f t="shared" si="5"/>
        <v>1.1648209187154248</v>
      </c>
      <c r="AO21" s="81">
        <v>4</v>
      </c>
      <c r="AP21" s="82">
        <f t="shared" si="6"/>
        <v>0.23005906138063265</v>
      </c>
      <c r="AQ21" s="81">
        <v>4.5</v>
      </c>
      <c r="AR21" s="82">
        <f t="shared" si="40"/>
        <v>1.6711665937103672</v>
      </c>
      <c r="AS21" s="81">
        <v>4.5</v>
      </c>
      <c r="AT21" s="82">
        <f t="shared" si="41"/>
        <v>1.3847682483473189</v>
      </c>
      <c r="AU21" s="81">
        <v>4.5</v>
      </c>
      <c r="AV21" s="82">
        <f t="shared" si="42"/>
        <v>1.2122921072647797</v>
      </c>
      <c r="AW21" s="81">
        <v>4.5</v>
      </c>
      <c r="AX21" s="82">
        <f t="shared" si="10"/>
        <v>1.1339867716628336</v>
      </c>
      <c r="AY21" s="81">
        <v>4</v>
      </c>
      <c r="AZ21" s="82">
        <f t="shared" si="11"/>
        <v>5.8790989771929411E-2</v>
      </c>
      <c r="BA21" s="81">
        <f t="shared" si="43"/>
        <v>0.91842430792337759</v>
      </c>
      <c r="BB21" s="82">
        <v>3.4949999999999997</v>
      </c>
      <c r="BC21" s="82">
        <v>3.4316666666666666</v>
      </c>
      <c r="BD21" s="82">
        <v>3.59</v>
      </c>
      <c r="BE21" s="82">
        <v>3.6033333333333335</v>
      </c>
      <c r="BF21" s="81">
        <f t="shared" si="13"/>
        <v>3.5541666666666671</v>
      </c>
      <c r="BG21" s="82">
        <f t="shared" si="14"/>
        <v>0.53560400603017555</v>
      </c>
      <c r="BH21" s="82">
        <f t="shared" si="15"/>
        <v>0.72701415697677652</v>
      </c>
      <c r="BI21" s="85">
        <v>0.60299999999999998</v>
      </c>
      <c r="BJ21" s="82">
        <f t="shared" si="16"/>
        <v>1.6532588243778958</v>
      </c>
      <c r="BK21" s="92">
        <f t="shared" si="17"/>
        <v>-0.50583808225495164</v>
      </c>
      <c r="BL21" s="92">
        <f t="shared" si="18"/>
        <v>1.5993043574481656</v>
      </c>
      <c r="BM21" s="85">
        <v>0.60758086335962591</v>
      </c>
      <c r="BN21" s="92">
        <f t="shared" si="19"/>
        <v>1.4510086156823505</v>
      </c>
      <c r="BO21" s="92">
        <f t="shared" si="20"/>
        <v>-0.49827000421466516</v>
      </c>
      <c r="BP21" s="92">
        <f t="shared" si="21"/>
        <v>1.42670389648282</v>
      </c>
      <c r="BQ21" s="86">
        <v>0.62745936728103757</v>
      </c>
      <c r="BR21" s="92">
        <f t="shared" si="36"/>
        <v>0.97237096192691741</v>
      </c>
      <c r="BS21" s="92">
        <f t="shared" si="37"/>
        <v>-0.46607636340977787</v>
      </c>
      <c r="BT21" s="92">
        <f t="shared" si="38"/>
        <v>0.96809487120332682</v>
      </c>
      <c r="BU21" s="92">
        <v>0.60365405753734158</v>
      </c>
      <c r="BV21" s="92">
        <f t="shared" si="22"/>
        <v>-0.49926169848176855</v>
      </c>
      <c r="BW21" s="92">
        <f t="shared" si="23"/>
        <v>-0.50475399755426675</v>
      </c>
      <c r="BX21" s="92">
        <f t="shared" si="24"/>
        <v>-0.49759705619958289</v>
      </c>
      <c r="BY21" s="92">
        <f t="shared" si="39"/>
        <v>0.53666085392254548</v>
      </c>
      <c r="BZ21" s="80">
        <v>0.52776778311010852</v>
      </c>
      <c r="CA21" s="80">
        <v>0.50834475216219299</v>
      </c>
      <c r="CB21" s="80">
        <v>0.57964583552331905</v>
      </c>
      <c r="CC21" s="80">
        <v>0.76737236223625493</v>
      </c>
      <c r="CD21" s="80">
        <v>0.58550181724150296</v>
      </c>
      <c r="CE21" s="82">
        <f t="shared" si="25"/>
        <v>1.1000474510971774</v>
      </c>
      <c r="CF21" s="80">
        <f t="shared" si="26"/>
        <v>0.88190438465190379</v>
      </c>
      <c r="CG21" s="84">
        <f t="shared" si="27"/>
        <v>0.90196843216655387</v>
      </c>
      <c r="CH21" s="84">
        <f>VLOOKUP(A21,'CALCULO FINAL'!A:L,7,FALSE)</f>
        <v>93.681318681318686</v>
      </c>
      <c r="CI21" s="84">
        <f>VLOOKUP(A21,'CALCULO FINAL'!A:L,10,FALSE)</f>
        <v>89.473684210526315</v>
      </c>
      <c r="CJ21" s="84">
        <f>VLOOKUP(A21,'CALCULO FINAL'!A:L,8,FALSE)</f>
        <v>90.625</v>
      </c>
      <c r="CK21" s="84">
        <f>VLOOKUP(A21,'CALCULO FINAL'!A:L,9,FALSE)</f>
        <v>92.307692307692307</v>
      </c>
      <c r="CL21" s="84">
        <f>VLOOKUP(A21,'CALCULO FINAL'!A:L,11,FALSE)</f>
        <v>1.4411775059422891</v>
      </c>
      <c r="CM21" s="84">
        <f>VLOOKUP(A21,'CALCULO FINAL'!A:L,12,FALSE)</f>
        <v>92.032967032967022</v>
      </c>
      <c r="CN21" s="84">
        <f t="shared" si="28"/>
        <v>92.21732215153267</v>
      </c>
      <c r="CO21" s="81">
        <v>20</v>
      </c>
      <c r="CP21" s="81">
        <v>16</v>
      </c>
      <c r="CQ21" s="81">
        <v>23</v>
      </c>
      <c r="CR21" s="81">
        <v>20</v>
      </c>
      <c r="CS21" s="81">
        <v>39</v>
      </c>
      <c r="CT21" s="81">
        <v>44</v>
      </c>
    </row>
    <row r="22" spans="1:98" ht="14.5" customHeight="1">
      <c r="A22" s="79">
        <v>111001098825</v>
      </c>
      <c r="B22" s="80" t="s">
        <v>739</v>
      </c>
      <c r="C22" s="81" t="s">
        <v>697</v>
      </c>
      <c r="D22" s="81" t="s">
        <v>6</v>
      </c>
      <c r="E22" s="81">
        <v>4</v>
      </c>
      <c r="F22" s="82" t="s">
        <v>42</v>
      </c>
      <c r="G22" s="82">
        <v>32</v>
      </c>
      <c r="H22" s="82" t="s">
        <v>43</v>
      </c>
      <c r="I22" s="81">
        <v>4</v>
      </c>
      <c r="J22" s="81">
        <v>1</v>
      </c>
      <c r="K22" s="81">
        <v>1</v>
      </c>
      <c r="L22" s="81">
        <v>1502</v>
      </c>
      <c r="M22" s="81">
        <f t="shared" si="0"/>
        <v>3</v>
      </c>
      <c r="N22" s="86">
        <f>VLOOKUP(A22,complejidad!P:V,7,FALSE)</f>
        <v>-0.61529770207629253</v>
      </c>
      <c r="O22" s="81">
        <v>2</v>
      </c>
      <c r="P22" s="87">
        <v>40.090266055045753</v>
      </c>
      <c r="Q22" s="88">
        <v>0.15165169660678601</v>
      </c>
      <c r="R22" s="81">
        <v>1502</v>
      </c>
      <c r="S22" s="81">
        <v>60</v>
      </c>
      <c r="T22" s="89">
        <f t="shared" si="1"/>
        <v>3.9946737683089213E-2</v>
      </c>
      <c r="U22" s="90">
        <f>VLOOKUP(A22,socioeconomico!I:P,8,FALSE)</f>
        <v>-1.0731198369180355</v>
      </c>
      <c r="V22" s="81">
        <v>9</v>
      </c>
      <c r="W22" s="83">
        <v>0.92311298640412565</v>
      </c>
      <c r="X22" s="83">
        <v>0.9340294257237779</v>
      </c>
      <c r="Y22" s="83">
        <v>0.92510801728276526</v>
      </c>
      <c r="Z22" s="83">
        <v>0.91014492753623188</v>
      </c>
      <c r="AA22" s="83">
        <v>0.91203453858607664</v>
      </c>
      <c r="AB22" s="83">
        <v>0.86732673267326732</v>
      </c>
      <c r="AC22" s="91">
        <v>0.87867370007535794</v>
      </c>
      <c r="AD22" s="81">
        <f t="shared" si="2"/>
        <v>0.89187324176685079</v>
      </c>
      <c r="AE22" s="82">
        <f t="shared" si="3"/>
        <v>1.0497997450361436</v>
      </c>
      <c r="AF22" s="84">
        <v>89.91328160657234</v>
      </c>
      <c r="AG22" s="84">
        <v>90.555806597379117</v>
      </c>
      <c r="AH22" s="84">
        <v>91.773308957952466</v>
      </c>
      <c r="AI22" s="84">
        <v>93.914623069936425</v>
      </c>
      <c r="AJ22" s="84">
        <v>93.90519187358916</v>
      </c>
      <c r="AK22" s="84">
        <v>94.284269094587756</v>
      </c>
      <c r="AL22" s="84">
        <v>94.477085781433615</v>
      </c>
      <c r="AM22" s="84">
        <f t="shared" si="4"/>
        <v>93.959755739080578</v>
      </c>
      <c r="AN22" s="84">
        <f t="shared" si="5"/>
        <v>1.1186297785799539</v>
      </c>
      <c r="AO22" s="81">
        <v>4</v>
      </c>
      <c r="AP22" s="82">
        <f t="shared" si="6"/>
        <v>0.23005906138063265</v>
      </c>
      <c r="AQ22" s="81">
        <v>4.5</v>
      </c>
      <c r="AR22" s="82">
        <f t="shared" si="40"/>
        <v>1.6711665937103672</v>
      </c>
      <c r="AS22" s="81">
        <v>4.5</v>
      </c>
      <c r="AT22" s="82">
        <f t="shared" si="41"/>
        <v>1.3847682483473189</v>
      </c>
      <c r="AU22" s="81">
        <v>4.5</v>
      </c>
      <c r="AV22" s="82">
        <f t="shared" si="42"/>
        <v>1.2122921072647797</v>
      </c>
      <c r="AW22" s="81">
        <v>4.5</v>
      </c>
      <c r="AX22" s="82">
        <f t="shared" si="10"/>
        <v>1.1339867716628336</v>
      </c>
      <c r="AY22" s="81">
        <v>4</v>
      </c>
      <c r="AZ22" s="82">
        <f t="shared" si="11"/>
        <v>5.8790989771929411E-2</v>
      </c>
      <c r="BA22" s="81">
        <f t="shared" si="43"/>
        <v>0.91842430792337759</v>
      </c>
      <c r="BB22" s="82">
        <v>3.8150000000000004</v>
      </c>
      <c r="BC22" s="82">
        <v>3.5516666666666672</v>
      </c>
      <c r="BD22" s="82">
        <v>3.6666666666666665</v>
      </c>
      <c r="BE22" s="82">
        <v>3.3499999999999996</v>
      </c>
      <c r="BF22" s="81">
        <f t="shared" si="13"/>
        <v>3.5318333333333332</v>
      </c>
      <c r="BG22" s="82">
        <f t="shared" si="14"/>
        <v>0.4913788124875908</v>
      </c>
      <c r="BH22" s="82">
        <f t="shared" si="15"/>
        <v>0.70490156020548422</v>
      </c>
      <c r="BI22" s="85">
        <v>0.753</v>
      </c>
      <c r="BJ22" s="82">
        <f t="shared" si="16"/>
        <v>3.7981242230710253</v>
      </c>
      <c r="BK22" s="92">
        <f t="shared" si="17"/>
        <v>-0.2836900511822435</v>
      </c>
      <c r="BL22" s="92">
        <f t="shared" si="18"/>
        <v>3.194405629202242</v>
      </c>
      <c r="BM22" s="85">
        <v>0.79118604935796144</v>
      </c>
      <c r="BN22" s="92">
        <f t="shared" si="19"/>
        <v>3.7044783498891989</v>
      </c>
      <c r="BO22" s="92">
        <f t="shared" si="20"/>
        <v>-0.23422213108646414</v>
      </c>
      <c r="BP22" s="92">
        <f t="shared" si="21"/>
        <v>3.0678924530394349</v>
      </c>
      <c r="BQ22" s="86">
        <v>0.64494802101768567</v>
      </c>
      <c r="BR22" s="92">
        <f t="shared" si="36"/>
        <v>1.4395678797390046</v>
      </c>
      <c r="BS22" s="92">
        <f t="shared" si="37"/>
        <v>-0.43858555300319679</v>
      </c>
      <c r="BT22" s="92">
        <f t="shared" si="38"/>
        <v>1.3988535365892785</v>
      </c>
      <c r="BU22" s="92">
        <v>0.61383471995643546</v>
      </c>
      <c r="BV22" s="92">
        <f t="shared" si="22"/>
        <v>-0.19837329218483057</v>
      </c>
      <c r="BW22" s="92">
        <f t="shared" si="23"/>
        <v>-0.48802957281068315</v>
      </c>
      <c r="BX22" s="92">
        <f t="shared" si="24"/>
        <v>-0.17979803455825474</v>
      </c>
      <c r="BY22" s="92">
        <f t="shared" si="39"/>
        <v>1.2807559006815932</v>
      </c>
      <c r="BZ22" s="80">
        <v>0.53015845965988706</v>
      </c>
      <c r="CA22" s="80">
        <v>0.59458531643619628</v>
      </c>
      <c r="CB22" s="80">
        <v>0.58782570293982161</v>
      </c>
      <c r="CC22" s="80">
        <v>1.0349863997330266</v>
      </c>
      <c r="CD22" s="80"/>
      <c r="CE22" s="82"/>
      <c r="CF22" s="80">
        <f>(CA22*0.4)+(CC22*0.6)</f>
        <v>0.85882596641429454</v>
      </c>
      <c r="CG22" s="84">
        <f t="shared" si="27"/>
        <v>0.89095220394174035</v>
      </c>
      <c r="CH22" s="84">
        <f>VLOOKUP(A22,'CALCULO FINAL'!A:L,7,FALSE)</f>
        <v>93.406593406593402</v>
      </c>
      <c r="CI22" s="84">
        <f>VLOOKUP(A22,'CALCULO FINAL'!A:L,10,FALSE)</f>
        <v>86.842105263157904</v>
      </c>
      <c r="CJ22" s="84">
        <f>VLOOKUP(A22,'CALCULO FINAL'!A:L,8,FALSE)</f>
        <v>100</v>
      </c>
      <c r="CK22" s="84">
        <f>VLOOKUP(A22,'CALCULO FINAL'!A:L,9,FALSE)</f>
        <v>89.743589743589752</v>
      </c>
      <c r="CL22" s="84">
        <f>VLOOKUP(A22,'CALCULO FINAL'!A:L,11,FALSE)</f>
        <v>1.5641769665651042</v>
      </c>
      <c r="CM22" s="84">
        <f>VLOOKUP(A22,'CALCULO FINAL'!A:L,12,FALSE)</f>
        <v>94.505494505494497</v>
      </c>
      <c r="CN22" s="84">
        <f t="shared" si="28"/>
        <v>92.040196645459801</v>
      </c>
      <c r="CO22" s="81">
        <v>21</v>
      </c>
      <c r="CP22" s="81">
        <v>11</v>
      </c>
      <c r="CQ22" s="81">
        <v>10</v>
      </c>
      <c r="CR22" s="81">
        <v>8</v>
      </c>
      <c r="CS22" s="81">
        <v>8</v>
      </c>
      <c r="CT22" s="81">
        <v>17</v>
      </c>
    </row>
    <row r="23" spans="1:98" ht="14.5" customHeight="1">
      <c r="A23" s="79">
        <v>111001017795</v>
      </c>
      <c r="B23" s="80" t="s">
        <v>35</v>
      </c>
      <c r="C23" s="81" t="s">
        <v>460</v>
      </c>
      <c r="D23" s="81" t="s">
        <v>6</v>
      </c>
      <c r="E23" s="81">
        <v>10</v>
      </c>
      <c r="F23" s="82" t="s">
        <v>18</v>
      </c>
      <c r="G23" s="82">
        <v>26</v>
      </c>
      <c r="H23" s="82" t="s">
        <v>36</v>
      </c>
      <c r="I23" s="81">
        <v>10</v>
      </c>
      <c r="J23" s="81">
        <v>1</v>
      </c>
      <c r="K23" s="81">
        <v>1</v>
      </c>
      <c r="L23" s="81">
        <v>2122</v>
      </c>
      <c r="M23" s="81">
        <f t="shared" si="0"/>
        <v>4</v>
      </c>
      <c r="N23" s="86">
        <f>VLOOKUP(A23,complejidad!P:V,7,FALSE)</f>
        <v>-0.31047738813875331</v>
      </c>
      <c r="O23" s="81">
        <v>3</v>
      </c>
      <c r="P23" s="87">
        <v>43.142431842966054</v>
      </c>
      <c r="Q23" s="88">
        <v>0.120189814814814</v>
      </c>
      <c r="R23" s="81">
        <v>1864</v>
      </c>
      <c r="S23" s="81">
        <v>101</v>
      </c>
      <c r="T23" s="89">
        <f t="shared" si="1"/>
        <v>5.4184549356223174E-2</v>
      </c>
      <c r="U23" s="90">
        <f>VLOOKUP(A23,socioeconomico!I:P,8,FALSE)</f>
        <v>-1.6419012878880108</v>
      </c>
      <c r="V23" s="81">
        <v>10</v>
      </c>
      <c r="W23" s="83">
        <v>0.90866141732283467</v>
      </c>
      <c r="X23" s="83">
        <v>0.87817258883248728</v>
      </c>
      <c r="Y23" s="83">
        <v>0.84845192829983707</v>
      </c>
      <c r="Z23" s="83">
        <v>0.85690423162583518</v>
      </c>
      <c r="AA23" s="83">
        <v>0.85159817351598177</v>
      </c>
      <c r="AB23" s="83">
        <v>0.82835820895522383</v>
      </c>
      <c r="AC23" s="91">
        <v>0.86425607587433317</v>
      </c>
      <c r="AD23" s="81">
        <f t="shared" si="2"/>
        <v>0.85006683727816124</v>
      </c>
      <c r="AE23" s="82">
        <f t="shared" si="3"/>
        <v>0.22057887779030116</v>
      </c>
      <c r="AF23" s="84">
        <v>86.013667425968109</v>
      </c>
      <c r="AG23" s="84">
        <v>93.374642516682556</v>
      </c>
      <c r="AH23" s="84">
        <v>84.82789855072464</v>
      </c>
      <c r="AI23" s="84">
        <v>93.916913946587528</v>
      </c>
      <c r="AJ23" s="84">
        <v>87.994071146245062</v>
      </c>
      <c r="AK23" s="84">
        <v>92.559366754617415</v>
      </c>
      <c r="AL23" s="84">
        <v>92.117708880714673</v>
      </c>
      <c r="AM23" s="84">
        <f t="shared" si="4"/>
        <v>90.944295529178362</v>
      </c>
      <c r="AN23" s="84">
        <f t="shared" si="5"/>
        <v>0.46777703067947224</v>
      </c>
      <c r="AO23" s="81">
        <v>4</v>
      </c>
      <c r="AP23" s="82">
        <f t="shared" si="6"/>
        <v>0.23005906138063265</v>
      </c>
      <c r="AQ23" s="81">
        <v>4.5</v>
      </c>
      <c r="AR23" s="82">
        <f t="shared" si="40"/>
        <v>1.6711665937103672</v>
      </c>
      <c r="AS23" s="81">
        <v>4.5</v>
      </c>
      <c r="AT23" s="82">
        <f t="shared" si="41"/>
        <v>1.3847682483473189</v>
      </c>
      <c r="AU23" s="81">
        <v>4.5</v>
      </c>
      <c r="AV23" s="82">
        <f t="shared" si="42"/>
        <v>1.2122921072647797</v>
      </c>
      <c r="AW23" s="81">
        <v>4.5</v>
      </c>
      <c r="AX23" s="82">
        <f t="shared" si="10"/>
        <v>1.1339867716628336</v>
      </c>
      <c r="AY23" s="81">
        <v>4.5</v>
      </c>
      <c r="AZ23" s="82">
        <f t="shared" si="11"/>
        <v>1.3992255565719089</v>
      </c>
      <c r="BA23" s="81">
        <f t="shared" si="43"/>
        <v>1.3205546779633714</v>
      </c>
      <c r="BB23" s="82">
        <v>3.9899999999999998</v>
      </c>
      <c r="BC23" s="82">
        <v>3.9466666666666668</v>
      </c>
      <c r="BD23" s="82">
        <v>4.0349999999999993</v>
      </c>
      <c r="BE23" s="82">
        <v>3.6483333333333334</v>
      </c>
      <c r="BF23" s="81">
        <f t="shared" si="13"/>
        <v>3.8581666666666665</v>
      </c>
      <c r="BG23" s="82">
        <f t="shared" si="14"/>
        <v>1.1375947002217581</v>
      </c>
      <c r="BH23" s="82">
        <f t="shared" si="15"/>
        <v>1.2290746890925648</v>
      </c>
      <c r="BI23" s="85">
        <v>0.58899999999999997</v>
      </c>
      <c r="BJ23" s="82">
        <f t="shared" si="16"/>
        <v>1.4530713871665371</v>
      </c>
      <c r="BK23" s="92">
        <f t="shared" si="17"/>
        <v>-0.52932909533055039</v>
      </c>
      <c r="BL23" s="92">
        <f t="shared" si="18"/>
        <v>1.4306305922532121</v>
      </c>
      <c r="BM23" s="85">
        <v>0.61533355219082142</v>
      </c>
      <c r="BN23" s="92">
        <f t="shared" si="19"/>
        <v>1.5461608824597222</v>
      </c>
      <c r="BO23" s="92">
        <f t="shared" si="20"/>
        <v>-0.48559079691445495</v>
      </c>
      <c r="BP23" s="92">
        <f t="shared" si="21"/>
        <v>1.5055114614928622</v>
      </c>
      <c r="BQ23" s="86"/>
      <c r="BR23" s="86"/>
      <c r="BS23" s="92"/>
      <c r="BT23" s="92"/>
      <c r="BU23" s="92">
        <v>0.68595960976866555</v>
      </c>
      <c r="BV23" s="92">
        <f t="shared" si="22"/>
        <v>1.9332702351796391</v>
      </c>
      <c r="BW23" s="92">
        <f t="shared" si="23"/>
        <v>-0.37693653087786538</v>
      </c>
      <c r="BX23" s="92">
        <f t="shared" si="24"/>
        <v>1.9312019297875174</v>
      </c>
      <c r="BY23" s="86">
        <f>(BL23*0.2)+(BP23*0.3)+(BX23*0.5)</f>
        <v>1.7033805217922597</v>
      </c>
      <c r="BZ23" s="80">
        <v>0.58711475304467098</v>
      </c>
      <c r="CA23" s="80">
        <v>2.649209929253213</v>
      </c>
      <c r="CB23" s="80">
        <v>0.65851878156565669</v>
      </c>
      <c r="CC23" s="80">
        <v>3.3477940811838547</v>
      </c>
      <c r="CD23" s="80">
        <v>0.66445661302251102</v>
      </c>
      <c r="CE23" s="82">
        <f>((CD23-(AVERAGE(CD$2:CD$392)))/(_xlfn.STDEV.P(CD$2:CD$392)))</f>
        <v>2.0396756512854797</v>
      </c>
      <c r="CF23" s="80">
        <f>(CA23*0.2)+(CC23*0.3)+(CE23*0.5)</f>
        <v>2.5540180358485389</v>
      </c>
      <c r="CG23" s="84">
        <f t="shared" si="27"/>
        <v>1.2327566528101039</v>
      </c>
      <c r="CH23" s="84">
        <f>VLOOKUP(A23,'CALCULO FINAL'!A:L,7,FALSE)</f>
        <v>96.428571428571431</v>
      </c>
      <c r="CI23" s="84">
        <f>VLOOKUP(A23,'CALCULO FINAL'!A:L,10,FALSE)</f>
        <v>76.923076923076934</v>
      </c>
      <c r="CJ23" s="84">
        <f>VLOOKUP(A23,'CALCULO FINAL'!A:L,8,FALSE)</f>
        <v>94.117647058823522</v>
      </c>
      <c r="CK23" s="84">
        <f>VLOOKUP(A23,'CALCULO FINAL'!A:L,9,FALSE)</f>
        <v>96.825396825396822</v>
      </c>
      <c r="CL23" s="84">
        <f>VLOOKUP(A23,'CALCULO FINAL'!A:L,11,FALSE)</f>
        <v>1.5858943545495574</v>
      </c>
      <c r="CM23" s="84">
        <f>VLOOKUP(A23,'CALCULO FINAL'!A:L,12,FALSE)</f>
        <v>95.054945054945051</v>
      </c>
      <c r="CN23" s="84">
        <f t="shared" si="28"/>
        <v>91.208791208791212</v>
      </c>
      <c r="CO23" s="81">
        <v>22</v>
      </c>
      <c r="CP23" s="81">
        <v>18</v>
      </c>
      <c r="CQ23" s="81">
        <v>16</v>
      </c>
      <c r="CR23" s="81">
        <v>15</v>
      </c>
      <c r="CS23" s="81">
        <v>25</v>
      </c>
      <c r="CT23" s="81">
        <v>15</v>
      </c>
    </row>
    <row r="24" spans="1:98" ht="14.5" customHeight="1">
      <c r="A24" s="79">
        <v>111001013935</v>
      </c>
      <c r="B24" s="80" t="s">
        <v>86</v>
      </c>
      <c r="C24" s="81" t="s">
        <v>460</v>
      </c>
      <c r="D24" s="81" t="s">
        <v>6</v>
      </c>
      <c r="E24" s="81">
        <v>5</v>
      </c>
      <c r="F24" s="82" t="s">
        <v>33</v>
      </c>
      <c r="G24" s="82">
        <v>57</v>
      </c>
      <c r="H24" s="82" t="s">
        <v>34</v>
      </c>
      <c r="I24" s="81">
        <v>5</v>
      </c>
      <c r="J24" s="81">
        <v>1</v>
      </c>
      <c r="K24" s="81">
        <v>1</v>
      </c>
      <c r="L24" s="81">
        <v>1054</v>
      </c>
      <c r="M24" s="81">
        <f t="shared" si="0"/>
        <v>2</v>
      </c>
      <c r="N24" s="86">
        <f>VLOOKUP(A24,complejidad!P:V,7,FALSE)</f>
        <v>-1.0721496448257501</v>
      </c>
      <c r="O24" s="81">
        <v>1</v>
      </c>
      <c r="P24" s="87">
        <v>38.979374999999898</v>
      </c>
      <c r="Q24" s="88">
        <v>0.19960698689956299</v>
      </c>
      <c r="R24" s="81">
        <v>1021</v>
      </c>
      <c r="S24" s="81">
        <v>99</v>
      </c>
      <c r="T24" s="89">
        <f t="shared" si="1"/>
        <v>9.6963761018609207E-2</v>
      </c>
      <c r="U24" s="90">
        <f>VLOOKUP(A24,socioeconomico!I:P,8,FALSE)</f>
        <v>-0.22416319314949801</v>
      </c>
      <c r="V24" s="81">
        <v>6</v>
      </c>
      <c r="W24" s="83">
        <v>0.84584584584584588</v>
      </c>
      <c r="X24" s="83">
        <v>0.85656970912738217</v>
      </c>
      <c r="Y24" s="83">
        <v>0.86921529175050305</v>
      </c>
      <c r="Z24" s="83">
        <v>0.86336032388663964</v>
      </c>
      <c r="AA24" s="83">
        <v>0.86826347305389218</v>
      </c>
      <c r="AB24" s="83">
        <v>0.84536082474226804</v>
      </c>
      <c r="AC24" s="91">
        <v>0.81751824817518248</v>
      </c>
      <c r="AD24" s="81">
        <f t="shared" si="2"/>
        <v>0.84667395300694648</v>
      </c>
      <c r="AE24" s="82">
        <f t="shared" si="3"/>
        <v>0.15328176213897457</v>
      </c>
      <c r="AF24" s="84">
        <v>91.372912801484233</v>
      </c>
      <c r="AG24" s="84">
        <v>92.560386473429958</v>
      </c>
      <c r="AH24" s="84">
        <v>93.29501915708812</v>
      </c>
      <c r="AI24" s="84">
        <v>94.38502673796792</v>
      </c>
      <c r="AJ24" s="84">
        <v>89.065817409766453</v>
      </c>
      <c r="AK24" s="84">
        <v>90.679611650485441</v>
      </c>
      <c r="AL24" s="84">
        <v>88.184438040345825</v>
      </c>
      <c r="AM24" s="84">
        <f t="shared" si="4"/>
        <v>90.425653733082399</v>
      </c>
      <c r="AN24" s="84">
        <f t="shared" si="5"/>
        <v>0.35583410500046114</v>
      </c>
      <c r="AO24" s="81">
        <v>4</v>
      </c>
      <c r="AP24" s="82">
        <f t="shared" si="6"/>
        <v>0.23005906138063265</v>
      </c>
      <c r="AQ24" s="81">
        <v>4</v>
      </c>
      <c r="AR24" s="82">
        <f t="shared" si="40"/>
        <v>0.1365178344157767</v>
      </c>
      <c r="AS24" s="81">
        <v>4.5</v>
      </c>
      <c r="AT24" s="82">
        <f t="shared" si="41"/>
        <v>1.3847682483473189</v>
      </c>
      <c r="AU24" s="81">
        <v>4.5</v>
      </c>
      <c r="AV24" s="82">
        <f t="shared" si="42"/>
        <v>1.2122921072647797</v>
      </c>
      <c r="AW24" s="81">
        <v>4.5</v>
      </c>
      <c r="AX24" s="82">
        <f t="shared" si="10"/>
        <v>1.1339867716628336</v>
      </c>
      <c r="AY24" s="81">
        <v>4</v>
      </c>
      <c r="AZ24" s="82">
        <f t="shared" si="11"/>
        <v>5.8790989771929411E-2</v>
      </c>
      <c r="BA24" s="81">
        <f t="shared" si="43"/>
        <v>0.76495943199391858</v>
      </c>
      <c r="BB24" s="82">
        <v>3.4483333333333337</v>
      </c>
      <c r="BC24" s="82">
        <v>3.5399999999999996</v>
      </c>
      <c r="BD24" s="82">
        <v>3.4316666666666671</v>
      </c>
      <c r="BE24" s="82">
        <v>3.4683333333333337</v>
      </c>
      <c r="BF24" s="81">
        <f t="shared" si="13"/>
        <v>3.4696666666666669</v>
      </c>
      <c r="BG24" s="82">
        <f t="shared" si="14"/>
        <v>0.36827435583547496</v>
      </c>
      <c r="BH24" s="82">
        <f t="shared" si="15"/>
        <v>0.56661689391469672</v>
      </c>
      <c r="BI24" s="85">
        <v>0.58299999999999996</v>
      </c>
      <c r="BJ24" s="82">
        <f t="shared" si="16"/>
        <v>1.3672767712188116</v>
      </c>
      <c r="BK24" s="92">
        <f t="shared" si="17"/>
        <v>-0.53956809263164474</v>
      </c>
      <c r="BL24" s="92">
        <f t="shared" si="18"/>
        <v>1.3571109777079151</v>
      </c>
      <c r="BM24" s="85">
        <v>0.56073974466969778</v>
      </c>
      <c r="BN24" s="92">
        <f t="shared" si="19"/>
        <v>0.87610631806914108</v>
      </c>
      <c r="BO24" s="92">
        <f t="shared" si="20"/>
        <v>-0.57849839434522754</v>
      </c>
      <c r="BP24" s="92">
        <f t="shared" si="21"/>
        <v>0.92804464112381158</v>
      </c>
      <c r="BQ24" s="86">
        <v>0.62523885528159173</v>
      </c>
      <c r="BR24" s="92">
        <f>((BQ24-(AVERAGE(BQ$2:BQ$392)))/(_xlfn.STDEV.P(BQ$2:BQ$392)))</f>
        <v>0.91305156675060895</v>
      </c>
      <c r="BS24" s="92">
        <f>LN(BQ24)</f>
        <v>-0.46962153380295085</v>
      </c>
      <c r="BT24" s="92">
        <f>((BS24-(AVERAGE(BS$2:BS$392)))/(_xlfn.STDEV.P(BS$2:BS$392)))</f>
        <v>0.91254493125818059</v>
      </c>
      <c r="BU24" s="92">
        <v>0.67272056879157216</v>
      </c>
      <c r="BV24" s="92">
        <f t="shared" si="22"/>
        <v>1.5419917724907612</v>
      </c>
      <c r="BW24" s="92">
        <f t="shared" si="23"/>
        <v>-0.39642523794772566</v>
      </c>
      <c r="BX24" s="92">
        <f t="shared" si="24"/>
        <v>1.5608757670157789</v>
      </c>
      <c r="BY24" s="92">
        <f>(BL24*0.1)+(BP24*0.2)+(BT24*0.3)+(BX24*0.4)</f>
        <v>1.2194338121793198</v>
      </c>
      <c r="BZ24" s="80">
        <v>0.5646100499235629</v>
      </c>
      <c r="CA24" s="80">
        <v>1.8373818732315506</v>
      </c>
      <c r="CB24" s="80">
        <v>0.60022067468962903</v>
      </c>
      <c r="CC24" s="80">
        <v>1.4405025610258533</v>
      </c>
      <c r="CD24" s="80">
        <v>0.55385580951373703</v>
      </c>
      <c r="CE24" s="82">
        <f>((CD24-(AVERAGE(CD$2:CD$392)))/(_xlfn.STDEV.P(CD$2:CD$392)))</f>
        <v>0.72343345329948516</v>
      </c>
      <c r="CF24" s="80">
        <f>(CA24*0.2)+(CC24*0.3)+(CE24*0.5)</f>
        <v>1.1613438696038085</v>
      </c>
      <c r="CG24" s="84">
        <f t="shared" si="27"/>
        <v>0.64454514057266876</v>
      </c>
      <c r="CH24" s="84">
        <f>VLOOKUP(A24,'CALCULO FINAL'!A:L,7,FALSE)</f>
        <v>89.010989010989007</v>
      </c>
      <c r="CI24" s="84">
        <f>VLOOKUP(A24,'CALCULO FINAL'!A:L,10,FALSE)</f>
        <v>97.368421052631575</v>
      </c>
      <c r="CJ24" s="84">
        <f>VLOOKUP(A24,'CALCULO FINAL'!A:L,8,FALSE)</f>
        <v>92.682926829268297</v>
      </c>
      <c r="CK24" s="84">
        <f>VLOOKUP(A24,'CALCULO FINAL'!A:L,9,FALSE)</f>
        <v>77.142857142857153</v>
      </c>
      <c r="CL24" s="84">
        <f>VLOOKUP(A24,'CALCULO FINAL'!A:L,11,FALSE)</f>
        <v>1.204327120749223</v>
      </c>
      <c r="CM24" s="84">
        <f>VLOOKUP(A24,'CALCULO FINAL'!A:L,12,FALSE)</f>
        <v>85.164835164835168</v>
      </c>
      <c r="CN24" s="84">
        <f t="shared" si="28"/>
        <v>90.138808559861189</v>
      </c>
      <c r="CO24" s="81">
        <v>23</v>
      </c>
      <c r="CP24" s="81">
        <v>19</v>
      </c>
      <c r="CQ24" s="81">
        <v>24</v>
      </c>
      <c r="CR24" s="81">
        <v>24</v>
      </c>
      <c r="CS24" s="81">
        <v>35</v>
      </c>
      <c r="CT24" s="81">
        <v>56</v>
      </c>
    </row>
    <row r="25" spans="1:98" ht="14.5" customHeight="1">
      <c r="A25" s="79">
        <v>111001104388</v>
      </c>
      <c r="B25" s="80" t="s">
        <v>59</v>
      </c>
      <c r="C25" s="81" t="s">
        <v>460</v>
      </c>
      <c r="D25" s="81" t="s">
        <v>6</v>
      </c>
      <c r="E25" s="81">
        <v>11</v>
      </c>
      <c r="F25" s="82" t="s">
        <v>44</v>
      </c>
      <c r="G25" s="82">
        <v>28</v>
      </c>
      <c r="H25" s="82" t="s">
        <v>60</v>
      </c>
      <c r="I25" s="81">
        <v>11</v>
      </c>
      <c r="J25" s="81">
        <v>2</v>
      </c>
      <c r="K25" s="81">
        <v>2</v>
      </c>
      <c r="L25" s="81">
        <v>2598</v>
      </c>
      <c r="M25" s="81">
        <f t="shared" si="0"/>
        <v>5</v>
      </c>
      <c r="N25" s="86">
        <f>VLOOKUP(A25,complejidad!P:V,7,FALSE)</f>
        <v>0.65577919136838758</v>
      </c>
      <c r="O25" s="81">
        <v>5</v>
      </c>
      <c r="P25" s="87">
        <v>38.18277845777228</v>
      </c>
      <c r="Q25" s="88">
        <v>0.184020399490012</v>
      </c>
      <c r="R25" s="81">
        <v>2103</v>
      </c>
      <c r="S25" s="81">
        <v>197</v>
      </c>
      <c r="T25" s="89">
        <f t="shared" si="1"/>
        <v>9.3675701378982401E-2</v>
      </c>
      <c r="U25" s="90">
        <f>VLOOKUP(A25,socioeconomico!I:P,8,FALSE)</f>
        <v>-0.30840931581432546</v>
      </c>
      <c r="V25" s="81">
        <v>7</v>
      </c>
      <c r="W25" s="83">
        <v>0.90968955785512695</v>
      </c>
      <c r="X25" s="83">
        <v>0.90368950646861523</v>
      </c>
      <c r="Y25" s="83">
        <v>0.84714548802946588</v>
      </c>
      <c r="Z25" s="83">
        <v>0.86728395061728392</v>
      </c>
      <c r="AA25" s="83">
        <v>0.90500510725229821</v>
      </c>
      <c r="AB25" s="83">
        <v>0.88028527763627107</v>
      </c>
      <c r="AC25" s="91">
        <v>0.90778688524590168</v>
      </c>
      <c r="AD25" s="81">
        <f t="shared" si="2"/>
        <v>0.88821554782883716</v>
      </c>
      <c r="AE25" s="82">
        <f t="shared" si="3"/>
        <v>0.97725018770169048</v>
      </c>
      <c r="AF25" s="84">
        <v>91.56235512285582</v>
      </c>
      <c r="AG25" s="84">
        <v>92.69245799140289</v>
      </c>
      <c r="AH25" s="84">
        <v>91.287878787878782</v>
      </c>
      <c r="AI25" s="84">
        <v>90.392313851080857</v>
      </c>
      <c r="AJ25" s="84">
        <v>87.64211566979732</v>
      </c>
      <c r="AK25" s="84">
        <v>91.080459770114942</v>
      </c>
      <c r="AL25" s="84">
        <v>91.249436175011283</v>
      </c>
      <c r="AM25" s="84">
        <f t="shared" si="4"/>
        <v>90.36100388544159</v>
      </c>
      <c r="AN25" s="84">
        <f t="shared" si="5"/>
        <v>0.34188017158419759</v>
      </c>
      <c r="AO25" s="81">
        <v>4.5</v>
      </c>
      <c r="AP25" s="82">
        <f t="shared" si="6"/>
        <v>1.8179176811057871</v>
      </c>
      <c r="AQ25" s="81">
        <v>4.5</v>
      </c>
      <c r="AR25" s="82">
        <f t="shared" si="40"/>
        <v>1.6711665937103672</v>
      </c>
      <c r="AS25" s="81">
        <v>4.5</v>
      </c>
      <c r="AT25" s="82">
        <f t="shared" si="41"/>
        <v>1.3847682483473189</v>
      </c>
      <c r="AU25" s="81">
        <v>4.5</v>
      </c>
      <c r="AV25" s="82">
        <f t="shared" si="42"/>
        <v>1.2122921072647797</v>
      </c>
      <c r="AW25" s="81">
        <v>4</v>
      </c>
      <c r="AX25" s="82">
        <f t="shared" si="10"/>
        <v>-0.2179191660846721</v>
      </c>
      <c r="AY25" s="81">
        <v>4</v>
      </c>
      <c r="AZ25" s="82">
        <f t="shared" si="11"/>
        <v>5.8790989771929411E-2</v>
      </c>
      <c r="BA25" s="81">
        <f t="shared" si="43"/>
        <v>0.58044782348650126</v>
      </c>
      <c r="BB25" s="82">
        <v>3.6533333333333329</v>
      </c>
      <c r="BC25" s="82">
        <v>3.64</v>
      </c>
      <c r="BD25" s="82">
        <v>3.605</v>
      </c>
      <c r="BE25" s="82">
        <v>3.4566666666666666</v>
      </c>
      <c r="BF25" s="81">
        <f t="shared" si="13"/>
        <v>3.5574999999999997</v>
      </c>
      <c r="BG25" s="82">
        <f t="shared" si="14"/>
        <v>0.54220478118578341</v>
      </c>
      <c r="BH25" s="82">
        <f t="shared" si="15"/>
        <v>0.56132630233614234</v>
      </c>
      <c r="BI25" s="85">
        <v>0.59499999999999997</v>
      </c>
      <c r="BJ25" s="82">
        <f t="shared" si="16"/>
        <v>1.5388660031142622</v>
      </c>
      <c r="BK25" s="92">
        <f t="shared" si="17"/>
        <v>-0.51919387343650736</v>
      </c>
      <c r="BL25" s="92">
        <f t="shared" si="18"/>
        <v>1.5034050627476478</v>
      </c>
      <c r="BM25" s="85">
        <v>0.49069404540461203</v>
      </c>
      <c r="BN25" s="92">
        <f t="shared" si="19"/>
        <v>1.6403677062821333E-2</v>
      </c>
      <c r="BO25" s="92">
        <f t="shared" si="20"/>
        <v>-0.7119344708598222</v>
      </c>
      <c r="BP25" s="92">
        <f t="shared" si="21"/>
        <v>9.8673212325218848E-2</v>
      </c>
      <c r="BQ25" s="86"/>
      <c r="BR25" s="86"/>
      <c r="BS25" s="92"/>
      <c r="BT25" s="92"/>
      <c r="BU25" s="92">
        <v>0.62059283903995754</v>
      </c>
      <c r="BV25" s="92">
        <f t="shared" si="22"/>
        <v>1.3622060468127869E-3</v>
      </c>
      <c r="BW25" s="92">
        <f t="shared" si="23"/>
        <v>-0.47708006580343104</v>
      </c>
      <c r="BX25" s="92">
        <f t="shared" si="24"/>
        <v>2.8265481389856243E-2</v>
      </c>
      <c r="BY25" s="86">
        <f>(BL25*0.2)+(BP25*0.3)+(BX25*0.5)</f>
        <v>0.34441571694202339</v>
      </c>
      <c r="BZ25" s="80">
        <v>0.51745936800555214</v>
      </c>
      <c r="CA25" s="80">
        <v>0.13648201085159839</v>
      </c>
      <c r="CB25" s="80">
        <v>0.60936422202625895</v>
      </c>
      <c r="CC25" s="80">
        <v>1.7396445269288432</v>
      </c>
      <c r="CD25" s="80">
        <v>0.472934711645637</v>
      </c>
      <c r="CE25" s="82">
        <f>((CD25-(AVERAGE(CD$2:CD$392)))/(_xlfn.STDEV.P(CD$2:CD$392)))</f>
        <v>-0.23959538864647906</v>
      </c>
      <c r="CF25" s="80">
        <f>(CA25*0.2)+(CC25*0.3)+(CE25*0.5)</f>
        <v>0.42939206592573309</v>
      </c>
      <c r="CG25" s="84">
        <f t="shared" si="27"/>
        <v>0.54228041893727674</v>
      </c>
      <c r="CH25" s="84">
        <f>VLOOKUP(A25,'CALCULO FINAL'!A:L,7,FALSE)</f>
        <v>86.263736263736263</v>
      </c>
      <c r="CI25" s="84">
        <f>VLOOKUP(A25,'CALCULO FINAL'!A:L,10,FALSE)</f>
        <v>97.368421052631575</v>
      </c>
      <c r="CJ25" s="84">
        <f>VLOOKUP(A25,'CALCULO FINAL'!A:L,8,FALSE)</f>
        <v>86.206896551724128</v>
      </c>
      <c r="CK25" s="84">
        <f>VLOOKUP(A25,'CALCULO FINAL'!A:L,9,FALSE)</f>
        <v>95.348837209302332</v>
      </c>
      <c r="CL25" s="84">
        <f>VLOOKUP(A25,'CALCULO FINAL'!A:L,11,FALSE)</f>
        <v>1.416329531700522</v>
      </c>
      <c r="CM25" s="84">
        <f>VLOOKUP(A25,'CALCULO FINAL'!A:L,12,FALSE)</f>
        <v>90.659340659340657</v>
      </c>
      <c r="CN25" s="84">
        <f t="shared" si="28"/>
        <v>90.138808559861189</v>
      </c>
      <c r="CO25" s="81">
        <v>24</v>
      </c>
      <c r="CP25" s="81">
        <v>21</v>
      </c>
      <c r="CQ25" s="81">
        <v>15</v>
      </c>
      <c r="CR25" s="81">
        <v>16</v>
      </c>
      <c r="CS25" s="81">
        <v>16</v>
      </c>
      <c r="CT25" s="81">
        <v>57</v>
      </c>
    </row>
    <row r="26" spans="1:98" ht="14.5" customHeight="1">
      <c r="A26" s="79">
        <v>111279000184</v>
      </c>
      <c r="B26" s="80" t="s">
        <v>66</v>
      </c>
      <c r="C26" s="81" t="s">
        <v>460</v>
      </c>
      <c r="D26" s="81" t="s">
        <v>6</v>
      </c>
      <c r="E26" s="81">
        <v>9</v>
      </c>
      <c r="F26" s="82" t="s">
        <v>50</v>
      </c>
      <c r="G26" s="82">
        <v>75</v>
      </c>
      <c r="H26" s="82" t="s">
        <v>50</v>
      </c>
      <c r="I26" s="81">
        <v>9</v>
      </c>
      <c r="J26" s="81">
        <v>2</v>
      </c>
      <c r="K26" s="81">
        <v>2</v>
      </c>
      <c r="L26" s="81">
        <v>1246</v>
      </c>
      <c r="M26" s="81">
        <f t="shared" si="0"/>
        <v>2</v>
      </c>
      <c r="N26" s="86">
        <f>VLOOKUP(A26,complejidad!P:V,7,FALSE)</f>
        <v>-0.28055686710520772</v>
      </c>
      <c r="O26" s="81">
        <v>3</v>
      </c>
      <c r="P26" s="87">
        <v>40.945816326530512</v>
      </c>
      <c r="Q26" s="88">
        <v>0.164146159582401</v>
      </c>
      <c r="R26" s="81">
        <v>1246</v>
      </c>
      <c r="S26" s="81">
        <v>77</v>
      </c>
      <c r="T26" s="89">
        <f t="shared" si="1"/>
        <v>6.1797752808988762E-2</v>
      </c>
      <c r="U26" s="90">
        <f>VLOOKUP(A26,socioeconomico!I:P,8,FALSE)</f>
        <v>-0.94143277220089328</v>
      </c>
      <c r="V26" s="81">
        <v>9</v>
      </c>
      <c r="W26" s="83">
        <v>0.86873156342182889</v>
      </c>
      <c r="X26" s="83">
        <v>0.86099290780141846</v>
      </c>
      <c r="Y26" s="83">
        <v>0.88971132494448557</v>
      </c>
      <c r="Z26" s="83">
        <v>0.85458612975391501</v>
      </c>
      <c r="AA26" s="83">
        <v>0.89649681528662417</v>
      </c>
      <c r="AB26" s="83">
        <v>0.90024937655860349</v>
      </c>
      <c r="AC26" s="91">
        <v>0.87674825174825177</v>
      </c>
      <c r="AD26" s="81">
        <f t="shared" si="2"/>
        <v>0.88454523467898705</v>
      </c>
      <c r="AE26" s="82">
        <f t="shared" si="3"/>
        <v>0.90445033106714223</v>
      </c>
      <c r="AF26" s="84">
        <v>89.45054945054946</v>
      </c>
      <c r="AG26" s="84">
        <v>85.515727871250917</v>
      </c>
      <c r="AH26" s="84">
        <v>89.505754908598504</v>
      </c>
      <c r="AI26" s="84">
        <v>88.817663817663814</v>
      </c>
      <c r="AJ26" s="84">
        <v>86.9309838472834</v>
      </c>
      <c r="AK26" s="84">
        <v>89.840348330914367</v>
      </c>
      <c r="AL26" s="84">
        <v>90.277777777777786</v>
      </c>
      <c r="AM26" s="84">
        <f t="shared" si="4"/>
        <v>89.202842249028038</v>
      </c>
      <c r="AN26" s="84">
        <f t="shared" si="5"/>
        <v>9.1904170873804161E-2</v>
      </c>
      <c r="AO26" s="81">
        <v>4.5</v>
      </c>
      <c r="AP26" s="82">
        <f t="shared" si="6"/>
        <v>1.8179176811057871</v>
      </c>
      <c r="AQ26" s="81">
        <v>4.5</v>
      </c>
      <c r="AR26" s="82">
        <f t="shared" si="40"/>
        <v>1.6711665937103672</v>
      </c>
      <c r="AS26" s="81">
        <v>4.5</v>
      </c>
      <c r="AT26" s="82">
        <f t="shared" si="41"/>
        <v>1.3847682483473189</v>
      </c>
      <c r="AU26" s="81">
        <v>4.5</v>
      </c>
      <c r="AV26" s="82">
        <f t="shared" si="42"/>
        <v>1.2122921072647797</v>
      </c>
      <c r="AW26" s="81">
        <v>4.5</v>
      </c>
      <c r="AX26" s="82">
        <f t="shared" si="10"/>
        <v>1.1339867716628336</v>
      </c>
      <c r="AY26" s="81">
        <v>4.5</v>
      </c>
      <c r="AZ26" s="82">
        <f t="shared" si="11"/>
        <v>1.3992255565719089</v>
      </c>
      <c r="BA26" s="81">
        <f t="shared" si="43"/>
        <v>1.3205546779633714</v>
      </c>
      <c r="BB26" s="82">
        <v>3.6783333333333332</v>
      </c>
      <c r="BC26" s="82">
        <v>3.5100000000000002</v>
      </c>
      <c r="BD26" s="82">
        <v>3.5333333333333332</v>
      </c>
      <c r="BE26" s="82">
        <v>3.3183333333333334</v>
      </c>
      <c r="BF26" s="81">
        <f t="shared" si="13"/>
        <v>3.4571666666666667</v>
      </c>
      <c r="BG26" s="82">
        <f t="shared" si="14"/>
        <v>0.34352144900193909</v>
      </c>
      <c r="BH26" s="82">
        <f t="shared" si="15"/>
        <v>0.8320380634826553</v>
      </c>
      <c r="BI26" s="85">
        <v>0.55500000000000005</v>
      </c>
      <c r="BJ26" s="82">
        <f t="shared" si="16"/>
        <v>0.96690189679609551</v>
      </c>
      <c r="BK26" s="92">
        <f t="shared" si="17"/>
        <v>-0.5887871652357024</v>
      </c>
      <c r="BL26" s="92">
        <f t="shared" si="18"/>
        <v>1.0037006642057766</v>
      </c>
      <c r="BM26" s="85">
        <v>0.55227947410753997</v>
      </c>
      <c r="BN26" s="92">
        <f t="shared" si="19"/>
        <v>0.77226957973650689</v>
      </c>
      <c r="BO26" s="92">
        <f t="shared" si="20"/>
        <v>-0.5937010671553602</v>
      </c>
      <c r="BP26" s="92">
        <f t="shared" si="21"/>
        <v>0.83355248578291208</v>
      </c>
      <c r="BQ26" s="86">
        <v>0.64892331824805805</v>
      </c>
      <c r="BR26" s="92">
        <f>((BQ26-(AVERAGE(BQ$2:BQ$392)))/(_xlfn.STDEV.P(BQ$2:BQ$392)))</f>
        <v>1.5457651114633066</v>
      </c>
      <c r="BS26" s="92">
        <f>LN(BQ26)</f>
        <v>-0.43244072295973462</v>
      </c>
      <c r="BT26" s="92">
        <f>((BS26-(AVERAGE(BS$2:BS$392)))/(_xlfn.STDEV.P(BS$2:BS$392)))</f>
        <v>1.4951380312766962</v>
      </c>
      <c r="BU26" s="92">
        <v>0.64833302646891211</v>
      </c>
      <c r="BV26" s="92">
        <f t="shared" si="22"/>
        <v>0.82122052589663097</v>
      </c>
      <c r="BW26" s="92">
        <f t="shared" si="23"/>
        <v>-0.43335078491054407</v>
      </c>
      <c r="BX26" s="92">
        <f t="shared" si="24"/>
        <v>0.8592132059248957</v>
      </c>
      <c r="BY26" s="92">
        <f>(BL26*0.1)+(BP26*0.2)+(BT26*0.3)+(BX26*0.4)</f>
        <v>1.0593072553301273</v>
      </c>
      <c r="BZ26" s="80">
        <v>0.52564601928564902</v>
      </c>
      <c r="CA26" s="80">
        <v>0.43180486662455919</v>
      </c>
      <c r="CB26" s="80">
        <v>0.55257013936814658</v>
      </c>
      <c r="CC26" s="80">
        <v>-0.11844106201354818</v>
      </c>
      <c r="CD26" s="80">
        <v>0.50996670943270905</v>
      </c>
      <c r="CE26" s="82">
        <f>((CD26-(AVERAGE(CD$2:CD$392)))/(_xlfn.STDEV.P(CD$2:CD$392)))</f>
        <v>0.20111640201606709</v>
      </c>
      <c r="CF26" s="80">
        <f>(CA26*0.2)+(CC26*0.3)+(CE26*0.5)</f>
        <v>0.15138685572888094</v>
      </c>
      <c r="CG26" s="84">
        <f t="shared" si="27"/>
        <v>0.69190010836632199</v>
      </c>
      <c r="CH26" s="84">
        <f>VLOOKUP(A26,'CALCULO FINAL'!A:L,7,FALSE)</f>
        <v>90.934065934065927</v>
      </c>
      <c r="CI26" s="84">
        <f>VLOOKUP(A26,'CALCULO FINAL'!A:L,10,FALSE)</f>
        <v>81.578947368421055</v>
      </c>
      <c r="CJ26" s="84">
        <f>VLOOKUP(A26,'CALCULO FINAL'!A:L,8,FALSE)</f>
        <v>100</v>
      </c>
      <c r="CK26" s="84">
        <f>VLOOKUP(A26,'CALCULO FINAL'!A:L,9,FALSE)</f>
        <v>93.650793650793645</v>
      </c>
      <c r="CL26" s="84">
        <f>VLOOKUP(A26,'CALCULO FINAL'!A:L,11,FALSE)</f>
        <v>1.6347781148014953</v>
      </c>
      <c r="CM26" s="84">
        <f>VLOOKUP(A26,'CALCULO FINAL'!A:L,12,FALSE)</f>
        <v>96.978021978021971</v>
      </c>
      <c r="CN26" s="84">
        <f t="shared" si="28"/>
        <v>90.106275303643713</v>
      </c>
      <c r="CO26" s="81">
        <v>25</v>
      </c>
      <c r="CP26" s="81">
        <v>41</v>
      </c>
      <c r="CQ26" s="81">
        <v>51</v>
      </c>
      <c r="CR26" s="81">
        <v>46</v>
      </c>
      <c r="CS26" s="81">
        <v>31</v>
      </c>
      <c r="CT26" s="81">
        <v>20</v>
      </c>
    </row>
    <row r="27" spans="1:98" ht="14.5" customHeight="1">
      <c r="A27" s="79">
        <v>111001098949</v>
      </c>
      <c r="B27" s="80" t="s">
        <v>728</v>
      </c>
      <c r="C27" s="81" t="s">
        <v>697</v>
      </c>
      <c r="D27" s="81" t="s">
        <v>6</v>
      </c>
      <c r="E27" s="81">
        <v>11</v>
      </c>
      <c r="F27" s="82" t="s">
        <v>44</v>
      </c>
      <c r="G27" s="82">
        <v>71</v>
      </c>
      <c r="H27" s="82" t="s">
        <v>45</v>
      </c>
      <c r="I27" s="81">
        <v>11</v>
      </c>
      <c r="J27" s="81">
        <v>1</v>
      </c>
      <c r="K27" s="81">
        <v>1</v>
      </c>
      <c r="L27" s="81">
        <v>1213</v>
      </c>
      <c r="M27" s="81">
        <f t="shared" si="0"/>
        <v>2</v>
      </c>
      <c r="N27" s="86">
        <f>VLOOKUP(A27,complejidad!P:V,7,FALSE)</f>
        <v>-1.0721496448257501</v>
      </c>
      <c r="O27" s="81">
        <v>1</v>
      </c>
      <c r="P27" s="87">
        <v>45.519509918319685</v>
      </c>
      <c r="Q27" s="88">
        <v>0.117720891824938</v>
      </c>
      <c r="R27" s="81">
        <v>1213</v>
      </c>
      <c r="S27" s="81">
        <v>73</v>
      </c>
      <c r="T27" s="89">
        <f t="shared" si="1"/>
        <v>6.0181368507831824E-2</v>
      </c>
      <c r="U27" s="90">
        <f>VLOOKUP(A27,socioeconomico!I:P,8,FALSE)</f>
        <v>-1.8907209850376874</v>
      </c>
      <c r="V27" s="81">
        <v>10</v>
      </c>
      <c r="W27" s="83">
        <v>0.97569444444444442</v>
      </c>
      <c r="X27" s="83">
        <v>0.97299651567944256</v>
      </c>
      <c r="Y27" s="83">
        <v>0.93683274021352314</v>
      </c>
      <c r="Z27" s="83">
        <v>0.95335820895522383</v>
      </c>
      <c r="AA27" s="83">
        <v>0.94418604651162785</v>
      </c>
      <c r="AB27" s="83">
        <v>0.97290209790209792</v>
      </c>
      <c r="AC27" s="91">
        <v>0.96663740122914843</v>
      </c>
      <c r="AD27" s="81">
        <f t="shared" si="2"/>
        <v>0.9587409595112304</v>
      </c>
      <c r="AE27" s="82">
        <f t="shared" si="3"/>
        <v>2.3761062661756447</v>
      </c>
      <c r="AF27" s="84">
        <v>91.124260355029591</v>
      </c>
      <c r="AG27" s="84">
        <v>97.891321978913211</v>
      </c>
      <c r="AH27" s="84">
        <v>98.470209339774556</v>
      </c>
      <c r="AI27" s="84">
        <v>98.470209339774556</v>
      </c>
      <c r="AJ27" s="84">
        <v>98.943948009748169</v>
      </c>
      <c r="AK27" s="84">
        <v>94.024896265560159</v>
      </c>
      <c r="AL27" s="84">
        <v>98.761354252683731</v>
      </c>
      <c r="AM27" s="84">
        <f t="shared" si="4"/>
        <v>97.540972279088422</v>
      </c>
      <c r="AN27" s="84">
        <f t="shared" si="5"/>
        <v>1.8915945878109619</v>
      </c>
      <c r="AO27" s="81">
        <v>4</v>
      </c>
      <c r="AP27" s="82">
        <f t="shared" si="6"/>
        <v>0.23005906138063265</v>
      </c>
      <c r="AQ27" s="81">
        <v>4.5</v>
      </c>
      <c r="AR27" s="82">
        <f t="shared" si="40"/>
        <v>1.6711665937103672</v>
      </c>
      <c r="AS27" s="81">
        <v>4.5</v>
      </c>
      <c r="AT27" s="82">
        <f t="shared" si="41"/>
        <v>1.3847682483473189</v>
      </c>
      <c r="AU27" s="81">
        <v>4.5</v>
      </c>
      <c r="AV27" s="82">
        <f t="shared" si="42"/>
        <v>1.2122921072647797</v>
      </c>
      <c r="AW27" s="81">
        <v>4.5</v>
      </c>
      <c r="AX27" s="82">
        <f t="shared" si="10"/>
        <v>1.1339867716628336</v>
      </c>
      <c r="AY27" s="81">
        <v>4.5</v>
      </c>
      <c r="AZ27" s="82">
        <f t="shared" si="11"/>
        <v>1.3992255565719089</v>
      </c>
      <c r="BA27" s="81">
        <f t="shared" si="43"/>
        <v>1.3205546779633714</v>
      </c>
      <c r="BB27" s="82">
        <v>3.6533333333333329</v>
      </c>
      <c r="BC27" s="82">
        <v>3.5216666666666665</v>
      </c>
      <c r="BD27" s="82">
        <v>3.7249999999999996</v>
      </c>
      <c r="BE27" s="82">
        <v>3.4633333333333329</v>
      </c>
      <c r="BF27" s="81">
        <f t="shared" si="13"/>
        <v>3.5724999999999998</v>
      </c>
      <c r="BG27" s="82">
        <f t="shared" si="14"/>
        <v>0.57190826938602624</v>
      </c>
      <c r="BH27" s="82">
        <f t="shared" si="15"/>
        <v>0.94623147367469884</v>
      </c>
      <c r="BI27" s="85">
        <v>0.58399999999999996</v>
      </c>
      <c r="BJ27" s="82">
        <f t="shared" si="16"/>
        <v>1.3815758738767658</v>
      </c>
      <c r="BK27" s="92">
        <f t="shared" si="17"/>
        <v>-0.53785429615391001</v>
      </c>
      <c r="BL27" s="92">
        <f t="shared" si="18"/>
        <v>1.3694166413141238</v>
      </c>
      <c r="BM27" s="85">
        <v>0.5100043242139527</v>
      </c>
      <c r="BN27" s="92">
        <f t="shared" si="19"/>
        <v>0.25340748836224469</v>
      </c>
      <c r="BO27" s="92">
        <f t="shared" si="20"/>
        <v>-0.67333607444882315</v>
      </c>
      <c r="BP27" s="92">
        <f t="shared" si="21"/>
        <v>0.33858139920317593</v>
      </c>
      <c r="BQ27" s="86">
        <v>0.5975184877006694</v>
      </c>
      <c r="BR27" s="92">
        <f>((BQ27-(AVERAGE(BQ$2:BQ$392)))/(_xlfn.STDEV.P(BQ$2:BQ$392)))</f>
        <v>0.17252170725170396</v>
      </c>
      <c r="BS27" s="92">
        <f>LN(BQ27)</f>
        <v>-0.51497005389671513</v>
      </c>
      <c r="BT27" s="92">
        <f>((BS27-(AVERAGE(BS$2:BS$392)))/(_xlfn.STDEV.P(BS$2:BS$392)))</f>
        <v>0.20197046277537567</v>
      </c>
      <c r="BU27" s="92">
        <v>0.64391237765943865</v>
      </c>
      <c r="BV27" s="92">
        <f t="shared" si="22"/>
        <v>0.69056871559927002</v>
      </c>
      <c r="BW27" s="92">
        <f t="shared" si="23"/>
        <v>-0.44019262166975481</v>
      </c>
      <c r="BX27" s="92">
        <f t="shared" si="24"/>
        <v>0.72920400909789929</v>
      </c>
      <c r="BY27" s="92">
        <f>(BL27*0.1)+(BP27*0.2)+(BT27*0.3)+(BX27*0.4)</f>
        <v>0.55693068644381993</v>
      </c>
      <c r="BZ27" s="80">
        <v>0.53019980939440292</v>
      </c>
      <c r="CA27" s="80">
        <v>0.59607695462437293</v>
      </c>
      <c r="CB27" s="80">
        <v>0.5917896553598605</v>
      </c>
      <c r="CC27" s="80">
        <v>1.1646717916296685</v>
      </c>
      <c r="CD27" s="80">
        <v>0.46815712846674501</v>
      </c>
      <c r="CE27" s="82">
        <f>((CD27-(AVERAGE(CD$2:CD$392)))/(_xlfn.STDEV.P(CD$2:CD$392)))</f>
        <v>-0.29645263004931244</v>
      </c>
      <c r="CF27" s="80">
        <f>(CA27*0.2)+(CC27*0.3)+(CE27*0.5)</f>
        <v>0.32039061338911889</v>
      </c>
      <c r="CG27" s="84">
        <f t="shared" si="27"/>
        <v>1.1162435060647926</v>
      </c>
      <c r="CH27" s="84">
        <f>VLOOKUP(A27,'CALCULO FINAL'!A:L,7,FALSE)</f>
        <v>95.879120879120876</v>
      </c>
      <c r="CI27" s="84">
        <f>VLOOKUP(A27,'CALCULO FINAL'!A:L,10,FALSE)</f>
        <v>74.358974358974365</v>
      </c>
      <c r="CJ27" s="84">
        <f>VLOOKUP(A27,'CALCULO FINAL'!A:L,8,FALSE)</f>
        <v>100</v>
      </c>
      <c r="CK27" s="84">
        <f>VLOOKUP(A27,'CALCULO FINAL'!A:L,9,FALSE)</f>
        <v>88.571428571428569</v>
      </c>
      <c r="CL27" s="84">
        <f>VLOOKUP(A27,'CALCULO FINAL'!A:L,11,FALSE)</f>
        <v>1.5429966220941866</v>
      </c>
      <c r="CM27" s="84">
        <f>VLOOKUP(A27,'CALCULO FINAL'!A:L,12,FALSE)</f>
        <v>94.230769230769226</v>
      </c>
      <c r="CN27" s="84">
        <f t="shared" si="28"/>
        <v>90.086996336996336</v>
      </c>
      <c r="CO27" s="81">
        <v>26</v>
      </c>
      <c r="CP27" s="81">
        <v>31</v>
      </c>
      <c r="CQ27" s="81">
        <v>48</v>
      </c>
      <c r="CR27" s="81">
        <v>42</v>
      </c>
      <c r="CS27" s="81">
        <v>37</v>
      </c>
      <c r="CT27" s="81">
        <v>16</v>
      </c>
    </row>
    <row r="28" spans="1:98" ht="14.5" customHeight="1">
      <c r="A28" s="79">
        <v>111769001871</v>
      </c>
      <c r="B28" s="80" t="s">
        <v>82</v>
      </c>
      <c r="C28" s="81" t="s">
        <v>460</v>
      </c>
      <c r="D28" s="81" t="s">
        <v>6</v>
      </c>
      <c r="E28" s="81">
        <v>11</v>
      </c>
      <c r="F28" s="82" t="s">
        <v>44</v>
      </c>
      <c r="G28" s="82">
        <v>17</v>
      </c>
      <c r="H28" s="82" t="s">
        <v>83</v>
      </c>
      <c r="I28" s="81">
        <v>11</v>
      </c>
      <c r="J28" s="81">
        <v>2</v>
      </c>
      <c r="K28" s="81">
        <v>2</v>
      </c>
      <c r="L28" s="81">
        <v>1632</v>
      </c>
      <c r="M28" s="81">
        <f t="shared" si="0"/>
        <v>3</v>
      </c>
      <c r="N28" s="86">
        <f>VLOOKUP(A28,complejidad!P:V,7,FALSE)</f>
        <v>0.17629507564424984</v>
      </c>
      <c r="O28" s="81">
        <v>4</v>
      </c>
      <c r="P28" s="87">
        <v>41.854341085271223</v>
      </c>
      <c r="Q28" s="88">
        <v>0.178288169200264</v>
      </c>
      <c r="R28" s="81">
        <v>1514</v>
      </c>
      <c r="S28" s="81">
        <v>115</v>
      </c>
      <c r="T28" s="89">
        <f t="shared" si="1"/>
        <v>7.5957727873183625E-2</v>
      </c>
      <c r="U28" s="90">
        <f>VLOOKUP(A28,socioeconomico!I:P,8,FALSE)</f>
        <v>-0.83398352025986355</v>
      </c>
      <c r="V28" s="81">
        <v>9</v>
      </c>
      <c r="W28" s="83">
        <v>0.8978102189781022</v>
      </c>
      <c r="X28" s="83">
        <v>0.86328938237335184</v>
      </c>
      <c r="Y28" s="83">
        <v>0.80335899230230934</v>
      </c>
      <c r="Z28" s="83">
        <v>0.82245047688921502</v>
      </c>
      <c r="AA28" s="83">
        <v>0.8562644119907763</v>
      </c>
      <c r="AB28" s="83">
        <v>0.81165600568585639</v>
      </c>
      <c r="AC28" s="91">
        <v>0.8214285714285714</v>
      </c>
      <c r="AD28" s="81">
        <f t="shared" si="2"/>
        <v>0.82429892601180399</v>
      </c>
      <c r="AE28" s="82">
        <f t="shared" si="3"/>
        <v>-0.29052199272783796</v>
      </c>
      <c r="AF28" s="84">
        <v>92.523364485981304</v>
      </c>
      <c r="AG28" s="84">
        <v>93.629727936297286</v>
      </c>
      <c r="AH28" s="84">
        <v>85.774309723889559</v>
      </c>
      <c r="AI28" s="84">
        <v>95.604395604395606</v>
      </c>
      <c r="AJ28" s="84">
        <v>92.185007974481664</v>
      </c>
      <c r="AK28" s="84">
        <v>93.133674214755288</v>
      </c>
      <c r="AL28" s="84">
        <v>91.056910569105682</v>
      </c>
      <c r="AM28" s="84">
        <f t="shared" si="4"/>
        <v>91.955583632365148</v>
      </c>
      <c r="AN28" s="84">
        <f t="shared" si="5"/>
        <v>0.68605205175810535</v>
      </c>
      <c r="AO28" s="81">
        <v>4.5</v>
      </c>
      <c r="AP28" s="82">
        <f t="shared" si="6"/>
        <v>1.8179176811057871</v>
      </c>
      <c r="AQ28" s="81">
        <v>4.5</v>
      </c>
      <c r="AR28" s="82">
        <f t="shared" si="40"/>
        <v>1.6711665937103672</v>
      </c>
      <c r="AS28" s="81">
        <v>4.5</v>
      </c>
      <c r="AT28" s="82">
        <f t="shared" si="41"/>
        <v>1.3847682483473189</v>
      </c>
      <c r="AU28" s="81">
        <v>4.5</v>
      </c>
      <c r="AV28" s="82">
        <f t="shared" si="42"/>
        <v>1.2122921072647797</v>
      </c>
      <c r="AW28" s="81">
        <v>4.5</v>
      </c>
      <c r="AX28" s="82">
        <f t="shared" si="10"/>
        <v>1.1339867716628336</v>
      </c>
      <c r="AY28" s="81">
        <v>4.5</v>
      </c>
      <c r="AZ28" s="82">
        <f t="shared" si="11"/>
        <v>1.3992255565719089</v>
      </c>
      <c r="BA28" s="81">
        <f t="shared" si="43"/>
        <v>1.3205546779633714</v>
      </c>
      <c r="BB28" s="82">
        <v>3.5033333333333325</v>
      </c>
      <c r="BC28" s="82">
        <v>3.5350000000000001</v>
      </c>
      <c r="BD28" s="82">
        <v>3.53</v>
      </c>
      <c r="BE28" s="82">
        <v>3.4916666666666667</v>
      </c>
      <c r="BF28" s="81">
        <f t="shared" si="13"/>
        <v>3.5129999999999999</v>
      </c>
      <c r="BG28" s="82">
        <f t="shared" si="14"/>
        <v>0.45408443285839745</v>
      </c>
      <c r="BH28" s="82">
        <f t="shared" si="15"/>
        <v>0.88731955541088448</v>
      </c>
      <c r="BI28" s="85">
        <v>0.47099999999999997</v>
      </c>
      <c r="BJ28" s="82">
        <f t="shared" si="16"/>
        <v>-0.23422272647205794</v>
      </c>
      <c r="BK28" s="92">
        <f t="shared" si="17"/>
        <v>-0.75289718496571933</v>
      </c>
      <c r="BL28" s="92">
        <f t="shared" si="18"/>
        <v>-0.17466720119861978</v>
      </c>
      <c r="BM28" s="85">
        <v>0.49993488666556229</v>
      </c>
      <c r="BN28" s="92">
        <f t="shared" si="19"/>
        <v>0.12982071366194028</v>
      </c>
      <c r="BO28" s="92">
        <f t="shared" si="20"/>
        <v>-0.69327741570904966</v>
      </c>
      <c r="BP28" s="92">
        <f t="shared" si="21"/>
        <v>0.21463606803671698</v>
      </c>
      <c r="BQ28" s="86"/>
      <c r="BR28" s="86"/>
      <c r="BS28" s="92"/>
      <c r="BT28" s="92"/>
      <c r="BU28" s="92">
        <v>0.72616255150601339</v>
      </c>
      <c r="BV28" s="92">
        <f t="shared" si="22"/>
        <v>3.1214639469279057</v>
      </c>
      <c r="BW28" s="92">
        <f t="shared" si="23"/>
        <v>-0.31998138907321388</v>
      </c>
      <c r="BX28" s="92">
        <f t="shared" si="24"/>
        <v>3.013468651691098</v>
      </c>
      <c r="BY28" s="86">
        <f>(BL28*0.2)+(BP28*0.3)+(BX28*0.5)</f>
        <v>1.5361917060168402</v>
      </c>
      <c r="BZ28" s="80">
        <v>0.51776718563299684</v>
      </c>
      <c r="CA28" s="80">
        <v>0.14758613360997597</v>
      </c>
      <c r="CB28" s="80">
        <v>0.56163408779149537</v>
      </c>
      <c r="CC28" s="80">
        <v>0.17809673129361903</v>
      </c>
      <c r="CD28" s="80"/>
      <c r="CE28" s="82"/>
      <c r="CF28" s="80">
        <f>(CA28*0.4)+(CC28*0.6)</f>
        <v>0.16589249222016178</v>
      </c>
      <c r="CG28" s="84">
        <f t="shared" si="27"/>
        <v>0.70586155986385091</v>
      </c>
      <c r="CH28" s="84">
        <f>VLOOKUP(A28,'CALCULO FINAL'!A:L,7,FALSE)</f>
        <v>91.208791208791212</v>
      </c>
      <c r="CI28" s="84">
        <f>VLOOKUP(A28,'CALCULO FINAL'!A:L,10,FALSE)</f>
        <v>84.210526315789465</v>
      </c>
      <c r="CJ28" s="84">
        <f>VLOOKUP(A28,'CALCULO FINAL'!A:L,8,FALSE)</f>
        <v>93.103448275862064</v>
      </c>
      <c r="CK28" s="84">
        <f>VLOOKUP(A28,'CALCULO FINAL'!A:L,9,FALSE)</f>
        <v>94.73684210526315</v>
      </c>
      <c r="CL28" s="84">
        <f>VLOOKUP(A28,'CALCULO FINAL'!A:L,11,FALSE)</f>
        <v>1.5298367723446022</v>
      </c>
      <c r="CM28" s="84">
        <f>VLOOKUP(A28,'CALCULO FINAL'!A:L,12,FALSE)</f>
        <v>93.681318681318686</v>
      </c>
      <c r="CN28" s="84">
        <f t="shared" si="28"/>
        <v>90.077356853672654</v>
      </c>
      <c r="CO28" s="81">
        <v>27</v>
      </c>
      <c r="CP28" s="81">
        <v>38</v>
      </c>
      <c r="CQ28" s="81">
        <v>40</v>
      </c>
      <c r="CR28" s="81">
        <v>49</v>
      </c>
      <c r="CS28" s="81">
        <v>48</v>
      </c>
      <c r="CT28" s="81">
        <v>79</v>
      </c>
    </row>
    <row r="29" spans="1:98" ht="14.5" customHeight="1">
      <c r="A29" s="79">
        <v>111001006122</v>
      </c>
      <c r="B29" s="80" t="s">
        <v>22</v>
      </c>
      <c r="C29" s="81" t="s">
        <v>460</v>
      </c>
      <c r="D29" s="81" t="s">
        <v>6</v>
      </c>
      <c r="E29" s="81">
        <v>16</v>
      </c>
      <c r="F29" s="82" t="s">
        <v>23</v>
      </c>
      <c r="G29" s="82">
        <v>108</v>
      </c>
      <c r="H29" s="82" t="s">
        <v>24</v>
      </c>
      <c r="I29" s="81">
        <v>16</v>
      </c>
      <c r="J29" s="81">
        <v>1</v>
      </c>
      <c r="K29" s="81">
        <v>1</v>
      </c>
      <c r="L29" s="81">
        <v>3608</v>
      </c>
      <c r="M29" s="81">
        <f t="shared" si="0"/>
        <v>6</v>
      </c>
      <c r="N29" s="86">
        <f>VLOOKUP(A29,complejidad!P:V,7,FALSE)</f>
        <v>0.37885152760437879</v>
      </c>
      <c r="O29" s="81">
        <v>4</v>
      </c>
      <c r="P29" s="87">
        <v>47.626004728132401</v>
      </c>
      <c r="Q29" s="88">
        <v>9.78538934974576E-2</v>
      </c>
      <c r="R29" s="81">
        <v>3346</v>
      </c>
      <c r="S29" s="81">
        <v>122</v>
      </c>
      <c r="T29" s="89">
        <f t="shared" si="1"/>
        <v>3.646144650328751E-2</v>
      </c>
      <c r="U29" s="90">
        <f>VLOOKUP(A29,socioeconomico!I:P,8,FALSE)</f>
        <v>-2.4171722092693688</v>
      </c>
      <c r="V29" s="81">
        <v>10</v>
      </c>
      <c r="W29" s="83">
        <v>0.9438202247191011</v>
      </c>
      <c r="X29" s="83">
        <v>0.90643753409710859</v>
      </c>
      <c r="Y29" s="83">
        <v>0.89237929028504948</v>
      </c>
      <c r="Z29" s="83">
        <v>0.91279237655212242</v>
      </c>
      <c r="AA29" s="83">
        <v>0.91252803588593401</v>
      </c>
      <c r="AB29" s="83">
        <v>0.90327712376710145</v>
      </c>
      <c r="AC29" s="91">
        <v>0.86903962390866352</v>
      </c>
      <c r="AD29" s="81">
        <f t="shared" si="2"/>
        <v>0.89519356080288448</v>
      </c>
      <c r="AE29" s="82">
        <f t="shared" si="3"/>
        <v>1.1156575451571182</v>
      </c>
      <c r="AF29" s="84">
        <v>92.865838811784755</v>
      </c>
      <c r="AG29" s="84">
        <v>92.597087378640779</v>
      </c>
      <c r="AH29" s="84">
        <v>90.682926829268297</v>
      </c>
      <c r="AI29" s="84">
        <v>88.785046728971963</v>
      </c>
      <c r="AJ29" s="84">
        <v>91.593647316538878</v>
      </c>
      <c r="AK29" s="84">
        <v>95.192034139402566</v>
      </c>
      <c r="AL29" s="84">
        <v>92.964967245798917</v>
      </c>
      <c r="AM29" s="84">
        <f t="shared" si="4"/>
        <v>92.392277864170708</v>
      </c>
      <c r="AN29" s="84">
        <f t="shared" si="5"/>
        <v>0.7803075288589475</v>
      </c>
      <c r="AO29" s="81">
        <v>4.5</v>
      </c>
      <c r="AP29" s="82">
        <f t="shared" si="6"/>
        <v>1.8179176811057871</v>
      </c>
      <c r="AQ29" s="81">
        <v>4.5</v>
      </c>
      <c r="AR29" s="82">
        <f t="shared" si="40"/>
        <v>1.6711665937103672</v>
      </c>
      <c r="AS29" s="81">
        <v>4.5</v>
      </c>
      <c r="AT29" s="82">
        <f t="shared" si="41"/>
        <v>1.3847682483473189</v>
      </c>
      <c r="AU29" s="81">
        <v>4.5</v>
      </c>
      <c r="AV29" s="82">
        <f t="shared" si="42"/>
        <v>1.2122921072647797</v>
      </c>
      <c r="AW29" s="81">
        <v>4.5</v>
      </c>
      <c r="AX29" s="82">
        <f t="shared" si="10"/>
        <v>1.1339867716628336</v>
      </c>
      <c r="AY29" s="81">
        <v>4.5</v>
      </c>
      <c r="AZ29" s="82">
        <f t="shared" si="11"/>
        <v>1.3992255565719089</v>
      </c>
      <c r="BA29" s="81">
        <f t="shared" si="43"/>
        <v>1.3205546779633714</v>
      </c>
      <c r="BB29" s="82">
        <v>3.9966666666666666</v>
      </c>
      <c r="BC29" s="82">
        <v>3.9616666666666664</v>
      </c>
      <c r="BD29" s="82">
        <v>3.8666666666666667</v>
      </c>
      <c r="BE29" s="82">
        <v>3.7349999999999999</v>
      </c>
      <c r="BF29" s="81">
        <f t="shared" si="13"/>
        <v>3.8460000000000001</v>
      </c>
      <c r="BG29" s="82">
        <f t="shared" si="14"/>
        <v>1.1135018709037838</v>
      </c>
      <c r="BH29" s="82">
        <f t="shared" si="15"/>
        <v>1.2170282744335776</v>
      </c>
      <c r="BI29" s="85">
        <v>0.54100000000000004</v>
      </c>
      <c r="BJ29" s="82">
        <f t="shared" si="16"/>
        <v>0.76671445958473661</v>
      </c>
      <c r="BK29" s="92">
        <f t="shared" si="17"/>
        <v>-0.61433600013565548</v>
      </c>
      <c r="BL29" s="92">
        <f t="shared" si="18"/>
        <v>0.82025101198980976</v>
      </c>
      <c r="BM29" s="85">
        <v>0.44722208641841193</v>
      </c>
      <c r="BN29" s="92">
        <f t="shared" si="19"/>
        <v>-0.51714739519813013</v>
      </c>
      <c r="BO29" s="92">
        <f t="shared" si="20"/>
        <v>-0.80469997012643257</v>
      </c>
      <c r="BP29" s="92">
        <f t="shared" si="21"/>
        <v>-0.4779103974420274</v>
      </c>
      <c r="BQ29" s="86">
        <v>0.56019842132580999</v>
      </c>
      <c r="BR29" s="92">
        <f>((BQ29-(AVERAGE(BQ$2:BQ$392)))/(_xlfn.STDEV.P(BQ$2:BQ$392)))</f>
        <v>-0.82445726239531036</v>
      </c>
      <c r="BS29" s="92">
        <f>LN(BQ29)</f>
        <v>-0.57946423421470517</v>
      </c>
      <c r="BT29" s="92">
        <f>((BS29-(AVERAGE(BS$2:BS$392)))/(_xlfn.STDEV.P(BS$2:BS$392)))</f>
        <v>-0.80860094738165811</v>
      </c>
      <c r="BU29" s="92">
        <v>0.67500093637451053</v>
      </c>
      <c r="BV29" s="92">
        <f t="shared" si="22"/>
        <v>1.6093877963992522</v>
      </c>
      <c r="BW29" s="92">
        <f t="shared" si="23"/>
        <v>-0.39304120088907235</v>
      </c>
      <c r="BX29" s="92">
        <f t="shared" si="24"/>
        <v>1.6251795432548164</v>
      </c>
      <c r="BY29" s="92">
        <f>(BL29*0.1)+(BP29*0.2)+(BT29*0.3)+(BX29*0.4)</f>
        <v>0.39393455479800471</v>
      </c>
      <c r="BZ29" s="80">
        <v>0.5808308805422987</v>
      </c>
      <c r="CA29" s="80">
        <v>2.4225273567066754</v>
      </c>
      <c r="CB29" s="80">
        <v>0.63911184555660516</v>
      </c>
      <c r="CC29" s="80">
        <v>2.712873215553937</v>
      </c>
      <c r="CD29" s="80">
        <v>0.49844582292370698</v>
      </c>
      <c r="CE29" s="82">
        <f t="shared" ref="CE29:CE71" si="44">((CD29-(AVERAGE(CD$2:CD$392)))/(_xlfn.STDEV.P(CD$2:CD$392)))</f>
        <v>6.4008202977051176E-2</v>
      </c>
      <c r="CF29" s="80">
        <f t="shared" ref="CF29:CF58" si="45">(CA29*0.2)+(CC29*0.3)+(CE29*0.5)</f>
        <v>1.3303715374960416</v>
      </c>
      <c r="CG29" s="84">
        <f t="shared" si="27"/>
        <v>1.0610480330055527</v>
      </c>
      <c r="CH29" s="84">
        <f>VLOOKUP(A29,'CALCULO FINAL'!A:L,7,FALSE)</f>
        <v>95.604395604395606</v>
      </c>
      <c r="CI29" s="84">
        <f>VLOOKUP(A29,'CALCULO FINAL'!A:L,10,FALSE)</f>
        <v>71.794871794871796</v>
      </c>
      <c r="CJ29" s="84">
        <f>VLOOKUP(A29,'CALCULO FINAL'!A:L,8,FALSE)</f>
        <v>93.333333333333329</v>
      </c>
      <c r="CK29" s="84">
        <f>VLOOKUP(A29,'CALCULO FINAL'!A:L,9,FALSE)</f>
        <v>98.68421052631578</v>
      </c>
      <c r="CL29" s="84">
        <f>VLOOKUP(A29,'CALCULO FINAL'!A:L,11,FALSE)</f>
        <v>1.6053158616752952</v>
      </c>
      <c r="CM29" s="84">
        <f>VLOOKUP(A29,'CALCULO FINAL'!A:L,12,FALSE)</f>
        <v>96.15384615384616</v>
      </c>
      <c r="CN29" s="84">
        <f t="shared" si="28"/>
        <v>89.789377289377285</v>
      </c>
      <c r="CO29" s="81">
        <v>28</v>
      </c>
      <c r="CP29" s="81">
        <v>27</v>
      </c>
      <c r="CQ29" s="81">
        <v>17</v>
      </c>
      <c r="CR29" s="81">
        <v>21</v>
      </c>
      <c r="CS29" s="81">
        <v>9</v>
      </c>
      <c r="CT29" s="81">
        <v>11</v>
      </c>
    </row>
    <row r="30" spans="1:98" ht="14.5" customHeight="1">
      <c r="A30" s="79">
        <v>111001075752</v>
      </c>
      <c r="B30" s="80" t="s">
        <v>101</v>
      </c>
      <c r="C30" s="81" t="s">
        <v>460</v>
      </c>
      <c r="D30" s="81" t="s">
        <v>6</v>
      </c>
      <c r="E30" s="81">
        <v>19</v>
      </c>
      <c r="F30" s="82" t="s">
        <v>20</v>
      </c>
      <c r="G30" s="82">
        <v>68</v>
      </c>
      <c r="H30" s="82" t="s">
        <v>21</v>
      </c>
      <c r="I30" s="81">
        <v>19</v>
      </c>
      <c r="J30" s="81">
        <v>1</v>
      </c>
      <c r="K30" s="81">
        <v>1</v>
      </c>
      <c r="L30" s="81">
        <v>985</v>
      </c>
      <c r="M30" s="81">
        <f t="shared" si="0"/>
        <v>1</v>
      </c>
      <c r="N30" s="86">
        <f>VLOOKUP(A30,complejidad!P:V,7,FALSE)</f>
        <v>-1.4952519086589622</v>
      </c>
      <c r="O30" s="81">
        <v>1</v>
      </c>
      <c r="P30" s="87">
        <v>37.61456681350947</v>
      </c>
      <c r="Q30" s="88">
        <v>0.18886831275720101</v>
      </c>
      <c r="R30" s="81">
        <v>985</v>
      </c>
      <c r="S30" s="81">
        <v>136</v>
      </c>
      <c r="T30" s="89">
        <f t="shared" si="1"/>
        <v>0.13807106598984772</v>
      </c>
      <c r="U30" s="90">
        <f>VLOOKUP(A30,socioeconomico!I:P,8,FALSE)</f>
        <v>8.4685493693401059E-4</v>
      </c>
      <c r="V30" s="81">
        <v>5</v>
      </c>
      <c r="W30" s="83">
        <v>0.87970711297071125</v>
      </c>
      <c r="X30" s="83">
        <v>0.85505735140771633</v>
      </c>
      <c r="Y30" s="83">
        <v>0.83569096844396085</v>
      </c>
      <c r="Z30" s="83">
        <v>0.82758620689655171</v>
      </c>
      <c r="AA30" s="83">
        <v>0.82119914346895073</v>
      </c>
      <c r="AB30" s="83">
        <v>0.82371794871794868</v>
      </c>
      <c r="AC30" s="91">
        <v>0.85394456289978682</v>
      </c>
      <c r="AD30" s="81">
        <f t="shared" si="2"/>
        <v>0.83405971262209211</v>
      </c>
      <c r="AE30" s="82">
        <f t="shared" si="3"/>
        <v>-9.691893030292989E-2</v>
      </c>
      <c r="AF30" s="84">
        <v>90.936254980079681</v>
      </c>
      <c r="AG30" s="84">
        <v>84.226491405460052</v>
      </c>
      <c r="AH30" s="84">
        <v>84.959349593495944</v>
      </c>
      <c r="AI30" s="84">
        <v>85.819327731092429</v>
      </c>
      <c r="AJ30" s="84">
        <v>85.91101694915254</v>
      </c>
      <c r="AK30" s="84">
        <v>85.644051130776802</v>
      </c>
      <c r="AL30" s="84">
        <v>86.584107327141382</v>
      </c>
      <c r="AM30" s="84">
        <f t="shared" si="4"/>
        <v>85.937282489680584</v>
      </c>
      <c r="AN30" s="84">
        <f t="shared" si="5"/>
        <v>-0.61292971677794106</v>
      </c>
      <c r="AO30" s="81">
        <v>4</v>
      </c>
      <c r="AP30" s="82">
        <f t="shared" si="6"/>
        <v>0.23005906138063265</v>
      </c>
      <c r="AQ30" s="81">
        <v>4</v>
      </c>
      <c r="AR30" s="82">
        <f t="shared" si="40"/>
        <v>0.1365178344157767</v>
      </c>
      <c r="AS30" s="81">
        <v>4</v>
      </c>
      <c r="AT30" s="82">
        <f t="shared" si="41"/>
        <v>-0.10476865036838212</v>
      </c>
      <c r="AU30" s="81">
        <v>4.5</v>
      </c>
      <c r="AV30" s="82">
        <f t="shared" si="42"/>
        <v>1.2122921072647797</v>
      </c>
      <c r="AW30" s="81">
        <v>4.5</v>
      </c>
      <c r="AX30" s="82">
        <f t="shared" si="10"/>
        <v>1.1339867716628336</v>
      </c>
      <c r="AY30" s="81">
        <v>4.5</v>
      </c>
      <c r="AZ30" s="82">
        <f t="shared" si="11"/>
        <v>1.3992255565719089</v>
      </c>
      <c r="BA30" s="81">
        <f t="shared" si="43"/>
        <v>0.94365926722655735</v>
      </c>
      <c r="BB30" s="82">
        <v>3.6666666666666665</v>
      </c>
      <c r="BC30" s="82">
        <v>3.5283333333333338</v>
      </c>
      <c r="BD30" s="82">
        <v>3.5516666666666663</v>
      </c>
      <c r="BE30" s="82">
        <v>3.3733333333333335</v>
      </c>
      <c r="BF30" s="81">
        <f t="shared" si="13"/>
        <v>3.4871666666666665</v>
      </c>
      <c r="BG30" s="82">
        <f t="shared" si="14"/>
        <v>0.40292842540242396</v>
      </c>
      <c r="BH30" s="82">
        <f t="shared" si="15"/>
        <v>0.67329384631449063</v>
      </c>
      <c r="BI30" s="85">
        <v>0.52700000000000002</v>
      </c>
      <c r="BJ30" s="82">
        <f t="shared" si="16"/>
        <v>0.56652702237337771</v>
      </c>
      <c r="BK30" s="92">
        <f t="shared" si="17"/>
        <v>-0.64055473044077471</v>
      </c>
      <c r="BL30" s="92">
        <f t="shared" si="18"/>
        <v>0.63199127432062996</v>
      </c>
      <c r="BM30" s="85">
        <v>0.56826745565245851</v>
      </c>
      <c r="BN30" s="92">
        <f t="shared" si="19"/>
        <v>0.96849732965887669</v>
      </c>
      <c r="BO30" s="92">
        <f t="shared" si="20"/>
        <v>-0.56516309845914514</v>
      </c>
      <c r="BP30" s="92">
        <f t="shared" si="21"/>
        <v>1.0109301222574125</v>
      </c>
      <c r="BQ30" s="86">
        <v>0.65377255037142801</v>
      </c>
      <c r="BR30" s="92">
        <f>((BQ30-(AVERAGE(BQ$2:BQ$392)))/(_xlfn.STDEV.P(BQ$2:BQ$392)))</f>
        <v>1.6753088908707676</v>
      </c>
      <c r="BS30" s="92">
        <f>LN(BQ30)</f>
        <v>-0.42499577032191516</v>
      </c>
      <c r="BT30" s="92">
        <f>((BS30-(AVERAGE(BS$2:BS$392)))/(_xlfn.STDEV.P(BS$2:BS$392)))</f>
        <v>1.6117943907909653</v>
      </c>
      <c r="BU30" s="92">
        <v>0.66958069928093022</v>
      </c>
      <c r="BV30" s="92">
        <f t="shared" si="22"/>
        <v>1.4491932595702743</v>
      </c>
      <c r="BW30" s="92">
        <f t="shared" si="23"/>
        <v>-0.40110358447419453</v>
      </c>
      <c r="BX30" s="92">
        <f t="shared" si="24"/>
        <v>1.4719774059776021</v>
      </c>
      <c r="BY30" s="92">
        <f>(BL30*0.1)+(BP30*0.2)+(BT30*0.3)+(BX30*0.4)</f>
        <v>1.3377144315118761</v>
      </c>
      <c r="BZ30" s="80">
        <v>0.53247673582345723</v>
      </c>
      <c r="CA30" s="80">
        <v>0.67821413042518341</v>
      </c>
      <c r="CB30" s="80">
        <v>0.6260981912144703</v>
      </c>
      <c r="CC30" s="80">
        <v>2.2871161214890599</v>
      </c>
      <c r="CD30" s="80">
        <v>0.54186851152183901</v>
      </c>
      <c r="CE30" s="82">
        <f t="shared" si="44"/>
        <v>0.58077456696040664</v>
      </c>
      <c r="CF30" s="80">
        <f t="shared" si="45"/>
        <v>1.1121649460119578</v>
      </c>
      <c r="CG30" s="84">
        <f t="shared" si="27"/>
        <v>0.55415076446261569</v>
      </c>
      <c r="CH30" s="84">
        <f>VLOOKUP(A30,'CALCULO FINAL'!A:L,7,FALSE)</f>
        <v>86.813186813186817</v>
      </c>
      <c r="CI30" s="84">
        <f>VLOOKUP(A30,'CALCULO FINAL'!A:L,10,FALSE)</f>
        <v>100</v>
      </c>
      <c r="CJ30" s="84">
        <f>VLOOKUP(A30,'CALCULO FINAL'!A:L,8,FALSE)</f>
        <v>92.682926829268297</v>
      </c>
      <c r="CK30" s="84">
        <f>VLOOKUP(A30,'CALCULO FINAL'!A:L,9,FALSE)</f>
        <v>72.857142857142847</v>
      </c>
      <c r="CL30" s="84">
        <f>VLOOKUP(A30,'CALCULO FINAL'!A:L,11,FALSE)</f>
        <v>1.126886486277431</v>
      </c>
      <c r="CM30" s="84">
        <f>VLOOKUP(A30,'CALCULO FINAL'!A:L,12,FALSE)</f>
        <v>83.516483516483518</v>
      </c>
      <c r="CN30" s="84">
        <f t="shared" si="28"/>
        <v>89.285714285714292</v>
      </c>
      <c r="CO30" s="81">
        <v>29</v>
      </c>
      <c r="CP30" s="81">
        <v>37</v>
      </c>
      <c r="CQ30" s="81">
        <v>47</v>
      </c>
      <c r="CR30" s="81">
        <v>51</v>
      </c>
      <c r="CS30" s="81">
        <v>41</v>
      </c>
      <c r="CT30" s="81">
        <v>18</v>
      </c>
    </row>
    <row r="31" spans="1:98" ht="14.5" customHeight="1">
      <c r="A31" s="79">
        <v>111001011819</v>
      </c>
      <c r="B31" s="80" t="s">
        <v>37</v>
      </c>
      <c r="C31" s="81" t="s">
        <v>460</v>
      </c>
      <c r="D31" s="81" t="s">
        <v>6</v>
      </c>
      <c r="E31" s="81">
        <v>18</v>
      </c>
      <c r="F31" s="82" t="s">
        <v>38</v>
      </c>
      <c r="G31" s="82">
        <v>36</v>
      </c>
      <c r="H31" s="82" t="s">
        <v>39</v>
      </c>
      <c r="I31" s="81">
        <v>18</v>
      </c>
      <c r="J31" s="81">
        <v>1</v>
      </c>
      <c r="K31" s="81">
        <v>1</v>
      </c>
      <c r="L31" s="81">
        <v>5202</v>
      </c>
      <c r="M31" s="81">
        <f t="shared" si="0"/>
        <v>6</v>
      </c>
      <c r="N31" s="86">
        <f>VLOOKUP(A31,complejidad!P:V,7,FALSE)</f>
        <v>0.37885152760437879</v>
      </c>
      <c r="O31" s="81">
        <v>4</v>
      </c>
      <c r="P31" s="87">
        <v>41.051677671068497</v>
      </c>
      <c r="Q31" s="88">
        <v>0.13873923401136201</v>
      </c>
      <c r="R31" s="81">
        <v>4685</v>
      </c>
      <c r="S31" s="81">
        <v>225</v>
      </c>
      <c r="T31" s="89">
        <f t="shared" si="1"/>
        <v>4.8025613660618999E-2</v>
      </c>
      <c r="U31" s="90">
        <f>VLOOKUP(A31,socioeconomico!I:P,8,FALSE)</f>
        <v>-1.2655856480376639</v>
      </c>
      <c r="V31" s="81">
        <v>10</v>
      </c>
      <c r="W31" s="83">
        <v>0.91695435366321443</v>
      </c>
      <c r="X31" s="83">
        <v>0.90616113744075832</v>
      </c>
      <c r="Y31" s="83">
        <v>0.86907403671575545</v>
      </c>
      <c r="Z31" s="83">
        <v>0.87694272940174578</v>
      </c>
      <c r="AA31" s="83">
        <v>0.88824961274618275</v>
      </c>
      <c r="AB31" s="83">
        <v>0.87074517019319231</v>
      </c>
      <c r="AC31" s="91">
        <v>0.85541022592152205</v>
      </c>
      <c r="AD31" s="81">
        <f t="shared" si="2"/>
        <v>0.87040809595582858</v>
      </c>
      <c r="AE31" s="82">
        <f t="shared" si="3"/>
        <v>0.62404328397071529</v>
      </c>
      <c r="AF31" s="84">
        <v>88.225078152136163</v>
      </c>
      <c r="AG31" s="84">
        <v>91.946191474493361</v>
      </c>
      <c r="AH31" s="84">
        <v>89.622478882951214</v>
      </c>
      <c r="AI31" s="84">
        <v>91.369264384559358</v>
      </c>
      <c r="AJ31" s="84">
        <v>91.417624521072796</v>
      </c>
      <c r="AK31" s="84">
        <v>93.045037863690709</v>
      </c>
      <c r="AL31" s="84">
        <v>91.179573749736235</v>
      </c>
      <c r="AM31" s="84">
        <f t="shared" si="4"/>
        <v>91.566294041037125</v>
      </c>
      <c r="AN31" s="84">
        <f t="shared" si="5"/>
        <v>0.60202832648629501</v>
      </c>
      <c r="AO31" s="81">
        <v>4.5</v>
      </c>
      <c r="AP31" s="82">
        <f t="shared" si="6"/>
        <v>1.8179176811057871</v>
      </c>
      <c r="AQ31" s="81">
        <v>4.5</v>
      </c>
      <c r="AR31" s="82">
        <f t="shared" si="40"/>
        <v>1.6711665937103672</v>
      </c>
      <c r="AS31" s="81">
        <v>4.5</v>
      </c>
      <c r="AT31" s="82">
        <f t="shared" si="41"/>
        <v>1.3847682483473189</v>
      </c>
      <c r="AU31" s="81"/>
      <c r="AV31" s="82"/>
      <c r="AW31" s="81"/>
      <c r="AX31" s="82"/>
      <c r="AY31" s="81"/>
      <c r="AZ31" s="82"/>
      <c r="BA31" s="81">
        <f>(AR31*0.4)+(AT31*0.6)</f>
        <v>1.4993275864925382</v>
      </c>
      <c r="BB31" s="82">
        <v>3.77</v>
      </c>
      <c r="BC31" s="82">
        <v>3.8183333333333334</v>
      </c>
      <c r="BD31" s="82">
        <v>3.7100000000000004</v>
      </c>
      <c r="BE31" s="82">
        <v>3.563333333333333</v>
      </c>
      <c r="BF31" s="81">
        <f t="shared" si="13"/>
        <v>3.6790000000000003</v>
      </c>
      <c r="BG31" s="82">
        <f t="shared" si="14"/>
        <v>0.78280303560774978</v>
      </c>
      <c r="BH31" s="82">
        <f t="shared" si="15"/>
        <v>1.1410653110501441</v>
      </c>
      <c r="BI31" s="85">
        <v>0.54</v>
      </c>
      <c r="BJ31" s="82">
        <f t="shared" si="16"/>
        <v>0.75241535692678241</v>
      </c>
      <c r="BK31" s="92">
        <f t="shared" si="17"/>
        <v>-0.61618613942381695</v>
      </c>
      <c r="BL31" s="92">
        <f t="shared" si="18"/>
        <v>0.80696635888161894</v>
      </c>
      <c r="BM31" s="85">
        <v>0.46890001111861995</v>
      </c>
      <c r="BN31" s="92">
        <f t="shared" si="19"/>
        <v>-0.25108439187546422</v>
      </c>
      <c r="BO31" s="92">
        <f t="shared" si="20"/>
        <v>-0.75736572917446199</v>
      </c>
      <c r="BP31" s="92">
        <f t="shared" si="21"/>
        <v>-0.18370460186665408</v>
      </c>
      <c r="BQ31" s="86">
        <v>0.61157232747501211</v>
      </c>
      <c r="BR31" s="92">
        <f>((BQ31-(AVERAGE(BQ$2:BQ$392)))/(_xlfn.STDEV.P(BQ$2:BQ$392)))</f>
        <v>0.54796001856315346</v>
      </c>
      <c r="BS31" s="92">
        <f>LN(BQ31)</f>
        <v>-0.4917220520675894</v>
      </c>
      <c r="BT31" s="92">
        <f>((BS31-(AVERAGE(BS$2:BS$392)))/(_xlfn.STDEV.P(BS$2:BS$392)))</f>
        <v>0.56624776463356408</v>
      </c>
      <c r="BU31" s="92">
        <v>0.68193143619129859</v>
      </c>
      <c r="BV31" s="92">
        <f t="shared" si="22"/>
        <v>1.814217989059759</v>
      </c>
      <c r="BW31" s="92">
        <f t="shared" si="23"/>
        <v>-0.38282615963634403</v>
      </c>
      <c r="BX31" s="92">
        <f t="shared" si="24"/>
        <v>1.8192866749448515</v>
      </c>
      <c r="BY31" s="92">
        <f>(BL31*0.1)+(BP31*0.2)+(BT31*0.3)+(BX31*0.4)</f>
        <v>0.94154471488284097</v>
      </c>
      <c r="BZ31" s="80">
        <v>0.56512694542374797</v>
      </c>
      <c r="CA31" s="80">
        <v>1.8560282098138805</v>
      </c>
      <c r="CB31" s="80">
        <v>0.62789236640460733</v>
      </c>
      <c r="CC31" s="80">
        <v>2.3458146849450432</v>
      </c>
      <c r="CD31" s="80">
        <v>0.56741337125209002</v>
      </c>
      <c r="CE31" s="82">
        <f t="shared" si="44"/>
        <v>0.88477979343167867</v>
      </c>
      <c r="CF31" s="80">
        <f t="shared" si="45"/>
        <v>1.5173399441621283</v>
      </c>
      <c r="CG31" s="84">
        <f t="shared" si="27"/>
        <v>1.0311521892128195</v>
      </c>
      <c r="CH31" s="84">
        <f>VLOOKUP(A31,'CALCULO FINAL'!A:L,7,FALSE)</f>
        <v>95.329670329670336</v>
      </c>
      <c r="CI31" s="84">
        <f>VLOOKUP(A31,'CALCULO FINAL'!A:L,10,FALSE)</f>
        <v>69.230769230769226</v>
      </c>
      <c r="CJ31" s="84">
        <f>VLOOKUP(A31,'CALCULO FINAL'!A:L,8,FALSE)</f>
        <v>96.15384615384616</v>
      </c>
      <c r="CK31" s="84">
        <f>VLOOKUP(A31,'CALCULO FINAL'!A:L,9,FALSE)</f>
        <v>97.368421052631575</v>
      </c>
      <c r="CL31" s="84">
        <f>VLOOKUP(A31,'CALCULO FINAL'!A:L,11,FALSE)</f>
        <v>1.6324843952778565</v>
      </c>
      <c r="CM31" s="84">
        <f>VLOOKUP(A31,'CALCULO FINAL'!A:L,12,FALSE)</f>
        <v>96.703296703296701</v>
      </c>
      <c r="CN31" s="84">
        <f t="shared" si="28"/>
        <v>89.14835164835165</v>
      </c>
      <c r="CO31" s="81">
        <v>30</v>
      </c>
      <c r="CP31" s="81">
        <v>35</v>
      </c>
      <c r="CQ31" s="81">
        <v>35</v>
      </c>
      <c r="CR31" s="81">
        <v>40</v>
      </c>
      <c r="CS31" s="81">
        <v>28</v>
      </c>
      <c r="CT31" s="81">
        <v>26</v>
      </c>
    </row>
    <row r="32" spans="1:98" ht="14.5" customHeight="1">
      <c r="A32" s="79">
        <v>211769003151</v>
      </c>
      <c r="B32" s="80" t="s">
        <v>476</v>
      </c>
      <c r="C32" s="81" t="s">
        <v>460</v>
      </c>
      <c r="D32" s="81" t="s">
        <v>6</v>
      </c>
      <c r="E32" s="81">
        <v>11</v>
      </c>
      <c r="F32" s="82" t="s">
        <v>44</v>
      </c>
      <c r="G32" s="82">
        <v>27</v>
      </c>
      <c r="H32" s="82" t="s">
        <v>44</v>
      </c>
      <c r="I32" s="81">
        <v>11</v>
      </c>
      <c r="J32" s="81">
        <v>2</v>
      </c>
      <c r="K32" s="81">
        <v>2</v>
      </c>
      <c r="L32" s="81">
        <v>2699</v>
      </c>
      <c r="M32" s="81">
        <f t="shared" si="0"/>
        <v>5</v>
      </c>
      <c r="N32" s="86">
        <f>VLOOKUP(A32,complejidad!P:V,7,FALSE)</f>
        <v>0.65577919136838758</v>
      </c>
      <c r="O32" s="81">
        <v>5</v>
      </c>
      <c r="P32" s="87">
        <v>42.654820627802607</v>
      </c>
      <c r="Q32" s="88">
        <v>0.16795655375552199</v>
      </c>
      <c r="R32" s="81">
        <v>2600</v>
      </c>
      <c r="S32" s="81">
        <v>199</v>
      </c>
      <c r="T32" s="89">
        <f t="shared" si="1"/>
        <v>7.6538461538461541E-2</v>
      </c>
      <c r="U32" s="90">
        <f>VLOOKUP(A32,socioeconomico!I:P,8,FALSE)</f>
        <v>-1.0179637103819013</v>
      </c>
      <c r="V32" s="81">
        <v>9</v>
      </c>
      <c r="W32" s="83">
        <v>0.92497712717291858</v>
      </c>
      <c r="X32" s="83">
        <v>0.91691908264820421</v>
      </c>
      <c r="Y32" s="83">
        <v>0.86148086522462564</v>
      </c>
      <c r="Z32" s="83">
        <v>0.86905263157894741</v>
      </c>
      <c r="AA32" s="83">
        <v>0.85180520570948781</v>
      </c>
      <c r="AB32" s="83">
        <v>0.8473998294970162</v>
      </c>
      <c r="AC32" s="91">
        <v>0.8183361629881154</v>
      </c>
      <c r="AD32" s="81">
        <f t="shared" si="2"/>
        <v>0.84421782867189099</v>
      </c>
      <c r="AE32" s="82">
        <f t="shared" si="3"/>
        <v>0.10456507444273089</v>
      </c>
      <c r="AF32" s="84">
        <v>94.966722129783705</v>
      </c>
      <c r="AG32" s="84">
        <v>90.31180400890868</v>
      </c>
      <c r="AH32" s="84">
        <v>99.024199843871969</v>
      </c>
      <c r="AI32" s="84">
        <v>97.432134996331627</v>
      </c>
      <c r="AJ32" s="84">
        <v>100</v>
      </c>
      <c r="AK32" s="84">
        <v>100</v>
      </c>
      <c r="AL32" s="84">
        <v>100</v>
      </c>
      <c r="AM32" s="84">
        <f t="shared" si="4"/>
        <v>99.517240233836944</v>
      </c>
      <c r="AN32" s="84">
        <f t="shared" si="5"/>
        <v>2.3181495211879306</v>
      </c>
      <c r="AO32" s="81">
        <v>4.5</v>
      </c>
      <c r="AP32" s="82">
        <f t="shared" si="6"/>
        <v>1.8179176811057871</v>
      </c>
      <c r="AQ32" s="81">
        <v>4.5</v>
      </c>
      <c r="AR32" s="82">
        <f t="shared" si="40"/>
        <v>1.6711665937103672</v>
      </c>
      <c r="AS32" s="81">
        <v>4.5</v>
      </c>
      <c r="AT32" s="82">
        <f t="shared" si="41"/>
        <v>1.3847682483473189</v>
      </c>
      <c r="AU32" s="81">
        <v>4.5</v>
      </c>
      <c r="AV32" s="82">
        <f t="shared" ref="AV32:AV45" si="46">((AU32-(AVERAGE(AU$2:AU$384)))/(_xlfn.STDEV.P(AU$2:AU$384)))</f>
        <v>1.2122921072647797</v>
      </c>
      <c r="AW32" s="81">
        <v>4.5</v>
      </c>
      <c r="AX32" s="82">
        <f t="shared" ref="AX32:AX46" si="47">((AW32-(AVERAGE(AW$2:AW$384)))/(_xlfn.STDEV.P(AW$2:AW$384)))</f>
        <v>1.1339867716628336</v>
      </c>
      <c r="AY32" s="81">
        <v>4</v>
      </c>
      <c r="AZ32" s="82">
        <f t="shared" ref="AZ32:AZ50" si="48">((AY32-(AVERAGE(AY$2:AY$392)))/(_xlfn.STDEV.P(AY$2:AY$392)))</f>
        <v>5.8790989771929411E-2</v>
      </c>
      <c r="BA32" s="81">
        <f t="shared" ref="BA32:BA45" si="49">(AR32*0.1)+(AT32*0.15)+(AV32*0.2)+(AX32*0.25)+(AZ32*0.3)</f>
        <v>0.91842430792337759</v>
      </c>
      <c r="BB32" s="82">
        <v>3.5050000000000003</v>
      </c>
      <c r="BC32" s="82">
        <v>3.5733333333333337</v>
      </c>
      <c r="BD32" s="82">
        <v>3.5516666666666672</v>
      </c>
      <c r="BE32" s="82">
        <v>3.4450000000000003</v>
      </c>
      <c r="BF32" s="81">
        <f t="shared" si="13"/>
        <v>3.508666666666667</v>
      </c>
      <c r="BG32" s="82">
        <f t="shared" si="14"/>
        <v>0.44550342515610608</v>
      </c>
      <c r="BH32" s="82">
        <f t="shared" si="15"/>
        <v>0.68196386653974184</v>
      </c>
      <c r="BI32" s="85">
        <v>0.53300000000000003</v>
      </c>
      <c r="BJ32" s="82">
        <f t="shared" si="16"/>
        <v>0.6523216383211029</v>
      </c>
      <c r="BK32" s="92">
        <f t="shared" si="17"/>
        <v>-0.62923385481629246</v>
      </c>
      <c r="BL32" s="92">
        <f t="shared" si="18"/>
        <v>0.71327915708413325</v>
      </c>
      <c r="BM32" s="85"/>
      <c r="BN32" s="92"/>
      <c r="BO32" s="92"/>
      <c r="BP32" s="92"/>
      <c r="BQ32" s="86"/>
      <c r="BR32" s="86"/>
      <c r="BS32" s="92"/>
      <c r="BT32" s="92"/>
      <c r="BU32" s="92">
        <v>0.61192011257702417</v>
      </c>
      <c r="BV32" s="92">
        <f t="shared" si="22"/>
        <v>-0.25495931177378917</v>
      </c>
      <c r="BW32" s="92">
        <f t="shared" si="23"/>
        <v>-0.49115353999510869</v>
      </c>
      <c r="BX32" s="92">
        <f t="shared" si="24"/>
        <v>-0.23915993968033911</v>
      </c>
      <c r="BY32" s="86">
        <f>(BL32*0.4)+(BX32*0.6)</f>
        <v>0.14181569902544988</v>
      </c>
      <c r="BZ32" s="80">
        <v>0.51265534279124447</v>
      </c>
      <c r="CA32" s="80">
        <v>-3.6816984910422491E-2</v>
      </c>
      <c r="CB32" s="80">
        <v>0.57351268811717238</v>
      </c>
      <c r="CC32" s="80">
        <v>0.56671919069334287</v>
      </c>
      <c r="CD32" s="80">
        <v>0.496342407969664</v>
      </c>
      <c r="CE32" s="82">
        <f t="shared" si="44"/>
        <v>3.8975803260655729E-2</v>
      </c>
      <c r="CF32" s="80">
        <f t="shared" si="45"/>
        <v>0.18214026185624624</v>
      </c>
      <c r="CG32" s="84">
        <f t="shared" si="27"/>
        <v>0.68431575283391577</v>
      </c>
      <c r="CH32" s="84">
        <f>VLOOKUP(A32,'CALCULO FINAL'!A:L,7,FALSE)</f>
        <v>90.659340659340657</v>
      </c>
      <c r="CI32" s="84">
        <f>VLOOKUP(A32,'CALCULO FINAL'!A:L,10,FALSE)</f>
        <v>78.94736842105263</v>
      </c>
      <c r="CJ32" s="84">
        <f>VLOOKUP(A32,'CALCULO FINAL'!A:L,8,FALSE)</f>
        <v>89.65517241379311</v>
      </c>
      <c r="CK32" s="84">
        <f>VLOOKUP(A32,'CALCULO FINAL'!A:L,9,FALSE)</f>
        <v>97.674418604651152</v>
      </c>
      <c r="CL32" s="84">
        <f>VLOOKUP(A32,'CALCULO FINAL'!A:L,11,FALSE)</f>
        <v>1.5206344188034868</v>
      </c>
      <c r="CM32" s="84">
        <f>VLOOKUP(A32,'CALCULO FINAL'!A:L,12,FALSE)</f>
        <v>93.131868131868131</v>
      </c>
      <c r="CN32" s="84">
        <f t="shared" si="28"/>
        <v>88.349479467900522</v>
      </c>
      <c r="CO32" s="81">
        <v>31</v>
      </c>
      <c r="CP32" s="81">
        <v>49</v>
      </c>
      <c r="CQ32" s="81">
        <v>88</v>
      </c>
      <c r="CR32" s="81">
        <v>64</v>
      </c>
      <c r="CS32" s="81">
        <v>61</v>
      </c>
      <c r="CT32" s="81">
        <v>70</v>
      </c>
    </row>
    <row r="33" spans="1:98" ht="14.5" customHeight="1">
      <c r="A33" s="79">
        <v>111001102008</v>
      </c>
      <c r="B33" s="80" t="s">
        <v>745</v>
      </c>
      <c r="C33" s="81" t="s">
        <v>697</v>
      </c>
      <c r="D33" s="81" t="s">
        <v>6</v>
      </c>
      <c r="E33" s="81">
        <v>5</v>
      </c>
      <c r="F33" s="82" t="s">
        <v>33</v>
      </c>
      <c r="G33" s="82">
        <v>56</v>
      </c>
      <c r="H33" s="82" t="s">
        <v>48</v>
      </c>
      <c r="I33" s="81">
        <v>5</v>
      </c>
      <c r="J33" s="81">
        <v>1</v>
      </c>
      <c r="K33" s="81">
        <v>1</v>
      </c>
      <c r="L33" s="81">
        <v>1426</v>
      </c>
      <c r="M33" s="81">
        <f t="shared" si="0"/>
        <v>2</v>
      </c>
      <c r="N33" s="86">
        <f>VLOOKUP(A33,complejidad!P:V,7,FALSE)</f>
        <v>-1.0721496448257501</v>
      </c>
      <c r="O33" s="81">
        <v>1</v>
      </c>
      <c r="P33" s="87">
        <v>43.575058717253818</v>
      </c>
      <c r="Q33" s="88">
        <v>0.16170318021201399</v>
      </c>
      <c r="R33" s="81">
        <v>1426</v>
      </c>
      <c r="S33" s="81">
        <v>79</v>
      </c>
      <c r="T33" s="89">
        <f t="shared" si="1"/>
        <v>5.5399719495091163E-2</v>
      </c>
      <c r="U33" s="90">
        <f>VLOOKUP(A33,socioeconomico!I:P,8,FALSE)</f>
        <v>-1.2728955531724051</v>
      </c>
      <c r="V33" s="81">
        <v>10</v>
      </c>
      <c r="W33" s="83">
        <v>0.94122079879427278</v>
      </c>
      <c r="X33" s="83">
        <v>0.94936708860759489</v>
      </c>
      <c r="Y33" s="83">
        <v>0.94243542435424354</v>
      </c>
      <c r="Z33" s="83">
        <v>0.93353248693054514</v>
      </c>
      <c r="AA33" s="83">
        <v>0.94505494505494503</v>
      </c>
      <c r="AB33" s="83">
        <v>0.94944237918215613</v>
      </c>
      <c r="AC33" s="91">
        <v>0.95444526083761938</v>
      </c>
      <c r="AD33" s="81">
        <f t="shared" si="2"/>
        <v>0.94697857753282</v>
      </c>
      <c r="AE33" s="82">
        <f t="shared" si="3"/>
        <v>2.1428019984610387</v>
      </c>
      <c r="AF33" s="84">
        <v>85.904628330995791</v>
      </c>
      <c r="AG33" s="84">
        <v>87.631763879128599</v>
      </c>
      <c r="AH33" s="84">
        <v>90.462833099579242</v>
      </c>
      <c r="AI33" s="84">
        <v>90.462833099579242</v>
      </c>
      <c r="AJ33" s="84">
        <v>78.843441466854728</v>
      </c>
      <c r="AK33" s="84">
        <v>91.867043847241874</v>
      </c>
      <c r="AL33" s="84">
        <v>91.19496855345912</v>
      </c>
      <c r="AM33" s="84">
        <f t="shared" si="4"/>
        <v>88.709648096113952</v>
      </c>
      <c r="AN33" s="84">
        <f t="shared" si="5"/>
        <v>-1.4546170808201416E-2</v>
      </c>
      <c r="AO33" s="81">
        <v>4</v>
      </c>
      <c r="AP33" s="82">
        <f t="shared" si="6"/>
        <v>0.23005906138063265</v>
      </c>
      <c r="AQ33" s="81">
        <v>4.5</v>
      </c>
      <c r="AR33" s="82">
        <f t="shared" si="40"/>
        <v>1.6711665937103672</v>
      </c>
      <c r="AS33" s="81">
        <v>4.5</v>
      </c>
      <c r="AT33" s="82">
        <f t="shared" si="41"/>
        <v>1.3847682483473189</v>
      </c>
      <c r="AU33" s="81">
        <v>4.5</v>
      </c>
      <c r="AV33" s="82">
        <f t="shared" si="46"/>
        <v>1.2122921072647797</v>
      </c>
      <c r="AW33" s="81">
        <v>4.5</v>
      </c>
      <c r="AX33" s="82">
        <f t="shared" si="47"/>
        <v>1.1339867716628336</v>
      </c>
      <c r="AY33" s="81">
        <v>4.5</v>
      </c>
      <c r="AZ33" s="82">
        <f t="shared" si="48"/>
        <v>1.3992255565719089</v>
      </c>
      <c r="BA33" s="81">
        <f t="shared" si="49"/>
        <v>1.3205546779633714</v>
      </c>
      <c r="BB33" s="82">
        <v>3.5983333333333332</v>
      </c>
      <c r="BC33" s="82">
        <v>3.5949999999999993</v>
      </c>
      <c r="BD33" s="82">
        <v>3.6566666666666663</v>
      </c>
      <c r="BE33" s="82">
        <v>3.4066666666666663</v>
      </c>
      <c r="BF33" s="81">
        <f t="shared" si="13"/>
        <v>3.5385</v>
      </c>
      <c r="BG33" s="82">
        <f t="shared" si="14"/>
        <v>0.50458036279881002</v>
      </c>
      <c r="BH33" s="82">
        <f t="shared" si="15"/>
        <v>0.91256752038109079</v>
      </c>
      <c r="BI33" s="85">
        <v>0.65500000000000003</v>
      </c>
      <c r="BJ33" s="82">
        <f t="shared" si="16"/>
        <v>2.3968121625915146</v>
      </c>
      <c r="BK33" s="92">
        <f t="shared" si="17"/>
        <v>-0.42312004334688508</v>
      </c>
      <c r="BL33" s="92">
        <f t="shared" si="18"/>
        <v>2.1932490727001119</v>
      </c>
      <c r="BM33" s="85">
        <v>0.71867411401097081</v>
      </c>
      <c r="BN33" s="92">
        <f t="shared" ref="BN33:BN43" si="50">((BM33-(AVERAGE(BM$2:BM$392)))/(_xlfn.STDEV.P(BM$2:BM$392)))</f>
        <v>2.8145064747228381</v>
      </c>
      <c r="BO33" s="92">
        <f t="shared" ref="BO33:BO43" si="51">LN(BM33)</f>
        <v>-0.33034727295106625</v>
      </c>
      <c r="BP33" s="92">
        <f t="shared" ref="BP33:BP43" si="52">((BO33-(AVERAGE(BO$2:BO$392)))/(_xlfn.STDEV.P(BO$2:BO$392)))</f>
        <v>2.470426997413627</v>
      </c>
      <c r="BQ33" s="86">
        <v>0.59734448068113832</v>
      </c>
      <c r="BR33" s="92">
        <f>((BQ33-(AVERAGE(BQ$2:BQ$392)))/(_xlfn.STDEV.P(BQ$2:BQ$392)))</f>
        <v>0.16787323376559291</v>
      </c>
      <c r="BS33" s="92">
        <f>LN(BQ33)</f>
        <v>-0.51526131243491691</v>
      </c>
      <c r="BT33" s="92">
        <f>((BS33-(AVERAGE(BS$2:BS$392)))/(_xlfn.STDEV.P(BS$2:BS$392)))</f>
        <v>0.19740667810178794</v>
      </c>
      <c r="BU33" s="92">
        <v>0.65099268980598934</v>
      </c>
      <c r="BV33" s="92">
        <f t="shared" si="22"/>
        <v>0.89982659589838943</v>
      </c>
      <c r="BW33" s="92">
        <f t="shared" si="23"/>
        <v>-0.42925686601328317</v>
      </c>
      <c r="BX33" s="92">
        <f t="shared" si="24"/>
        <v>0.93700622064294226</v>
      </c>
      <c r="BY33" s="92">
        <f>(BL33*0.1)+(BP33*0.2)+(BT33*0.3)+(BX33*0.4)</f>
        <v>1.14743479844045</v>
      </c>
      <c r="BZ33" s="80">
        <v>0.54500688705484601</v>
      </c>
      <c r="CA33" s="80">
        <v>1.1302231287707227</v>
      </c>
      <c r="CB33" s="80">
        <v>0.63566900874248555</v>
      </c>
      <c r="CC33" s="80">
        <v>2.6002367370689337</v>
      </c>
      <c r="CD33" s="80">
        <v>0.51011281290717703</v>
      </c>
      <c r="CE33" s="82">
        <f t="shared" si="44"/>
        <v>0.2028551557345413</v>
      </c>
      <c r="CF33" s="80">
        <f t="shared" si="45"/>
        <v>1.1075432247420953</v>
      </c>
      <c r="CG33" s="84">
        <f t="shared" si="27"/>
        <v>1.0041879915449683</v>
      </c>
      <c r="CH33" s="84">
        <f>VLOOKUP(A33,'CALCULO FINAL'!A:L,7,FALSE)</f>
        <v>95.054945054945051</v>
      </c>
      <c r="CI33" s="84">
        <f>VLOOKUP(A33,'CALCULO FINAL'!A:L,10,FALSE)</f>
        <v>66.666666666666657</v>
      </c>
      <c r="CJ33" s="84">
        <f>VLOOKUP(A33,'CALCULO FINAL'!A:L,8,FALSE)</f>
        <v>97.560975609756099</v>
      </c>
      <c r="CK33" s="84">
        <f>VLOOKUP(A33,'CALCULO FINAL'!A:L,9,FALSE)</f>
        <v>87.142857142857139</v>
      </c>
      <c r="CL33" s="84">
        <f>VLOOKUP(A33,'CALCULO FINAL'!A:L,11,FALSE)</f>
        <v>1.4731293630190829</v>
      </c>
      <c r="CM33" s="84">
        <f>VLOOKUP(A33,'CALCULO FINAL'!A:L,12,FALSE)</f>
        <v>92.307692307692307</v>
      </c>
      <c r="CN33" s="84">
        <f t="shared" si="28"/>
        <v>87.271062271062277</v>
      </c>
      <c r="CO33" s="81">
        <v>32</v>
      </c>
      <c r="CP33" s="81">
        <v>14</v>
      </c>
      <c r="CQ33" s="81">
        <v>7</v>
      </c>
      <c r="CR33" s="81">
        <v>7</v>
      </c>
      <c r="CS33" s="81">
        <v>11</v>
      </c>
      <c r="CT33" s="81">
        <v>77</v>
      </c>
    </row>
    <row r="34" spans="1:98" ht="14.5" customHeight="1">
      <c r="A34" s="79">
        <v>111001076376</v>
      </c>
      <c r="B34" s="80" t="s">
        <v>128</v>
      </c>
      <c r="C34" s="81" t="s">
        <v>460</v>
      </c>
      <c r="D34" s="81" t="s">
        <v>6</v>
      </c>
      <c r="E34" s="81">
        <v>18</v>
      </c>
      <c r="F34" s="82" t="s">
        <v>38</v>
      </c>
      <c r="G34" s="82">
        <v>54</v>
      </c>
      <c r="H34" s="82" t="s">
        <v>129</v>
      </c>
      <c r="I34" s="81">
        <v>18</v>
      </c>
      <c r="J34" s="81">
        <v>1</v>
      </c>
      <c r="K34" s="81">
        <v>1</v>
      </c>
      <c r="L34" s="81">
        <v>3879</v>
      </c>
      <c r="M34" s="81">
        <f t="shared" ref="M34:M65" si="53">IF(L34&lt;1000,1,IF(L34&lt;1500,2,IF(L34&lt;2000,3,IF(L34&lt;2500,4,IF(L34&lt;3000,5,6)))))</f>
        <v>6</v>
      </c>
      <c r="N34" s="86">
        <f>VLOOKUP(A34,complejidad!P:V,7,FALSE)</f>
        <v>0.37885152760437879</v>
      </c>
      <c r="O34" s="81">
        <v>4</v>
      </c>
      <c r="P34" s="87">
        <v>39.333717008797635</v>
      </c>
      <c r="Q34" s="88">
        <v>0.19297276060764901</v>
      </c>
      <c r="R34" s="81">
        <v>3089</v>
      </c>
      <c r="S34" s="81">
        <v>194</v>
      </c>
      <c r="T34" s="89">
        <f t="shared" si="1"/>
        <v>6.2803496277112333E-2</v>
      </c>
      <c r="U34" s="90">
        <f>VLOOKUP(A34,socioeconomico!I:P,8,FALSE)</f>
        <v>-0.48197982396614991</v>
      </c>
      <c r="V34" s="81">
        <v>7</v>
      </c>
      <c r="W34" s="83">
        <v>0.89883527454242929</v>
      </c>
      <c r="X34" s="83">
        <v>0.93062966915688372</v>
      </c>
      <c r="Y34" s="83">
        <v>0.90147961024900758</v>
      </c>
      <c r="Z34" s="83">
        <v>0.8674214755295836</v>
      </c>
      <c r="AA34" s="83">
        <v>0.88430046279814878</v>
      </c>
      <c r="AB34" s="83">
        <v>0.88054853843377845</v>
      </c>
      <c r="AC34" s="91">
        <v>0.85207100591715978</v>
      </c>
      <c r="AD34" s="81">
        <f t="shared" ref="AD34:AD58" si="54">(Y34*0.1)+(Z34*0.15)+(AA34*0.2)+(AB34*0.25)+(AC34*0.3)</f>
        <v>0.87287971129756059</v>
      </c>
      <c r="AE34" s="82">
        <f t="shared" si="3"/>
        <v>0.67306723238808353</v>
      </c>
      <c r="AF34" s="84">
        <v>92.185203331700151</v>
      </c>
      <c r="AG34" s="84">
        <v>92.377666248431623</v>
      </c>
      <c r="AH34" s="84">
        <v>95.629139072847678</v>
      </c>
      <c r="AI34" s="84">
        <v>94.958263772954922</v>
      </c>
      <c r="AJ34" s="84">
        <v>94.607347489046177</v>
      </c>
      <c r="AK34" s="84">
        <v>94.814814814814824</v>
      </c>
      <c r="AL34" s="84">
        <v>94.882390336935799</v>
      </c>
      <c r="AM34" s="84">
        <f t="shared" ref="AM34:AM58" si="55">(AH34*0.1)+(AI34*0.15)+(AJ34*0.2)+(AK34*0.25)+(AL34*0.3)</f>
        <v>94.896543775821684</v>
      </c>
      <c r="AN34" s="84">
        <f t="shared" si="5"/>
        <v>1.320824808682181</v>
      </c>
      <c r="AO34" s="81">
        <v>4</v>
      </c>
      <c r="AP34" s="82">
        <f t="shared" ref="AP34:AP58" si="56">((AO34-(AVERAGE(AO$2:AO$384)))/(_xlfn.STDEV.P(AO$2:AO$384)))</f>
        <v>0.23005906138063265</v>
      </c>
      <c r="AQ34" s="81">
        <v>4</v>
      </c>
      <c r="AR34" s="82">
        <f t="shared" si="40"/>
        <v>0.1365178344157767</v>
      </c>
      <c r="AS34" s="81">
        <v>4</v>
      </c>
      <c r="AT34" s="82">
        <f t="shared" si="41"/>
        <v>-0.10476865036838212</v>
      </c>
      <c r="AU34" s="81">
        <v>4</v>
      </c>
      <c r="AV34" s="82">
        <f t="shared" si="46"/>
        <v>-0.23979404319523176</v>
      </c>
      <c r="AW34" s="81">
        <v>4</v>
      </c>
      <c r="AX34" s="82">
        <f t="shared" si="47"/>
        <v>-0.2179191660846721</v>
      </c>
      <c r="AY34" s="81">
        <v>4</v>
      </c>
      <c r="AZ34" s="82">
        <f t="shared" si="48"/>
        <v>5.8790989771929411E-2</v>
      </c>
      <c r="BA34" s="81">
        <f t="shared" si="49"/>
        <v>-8.6864817342315201E-2</v>
      </c>
      <c r="BB34" s="82">
        <v>3.4233333333333333</v>
      </c>
      <c r="BC34" s="82">
        <v>3.6366666666666667</v>
      </c>
      <c r="BD34" s="82">
        <v>3.6733333333333333</v>
      </c>
      <c r="BE34" s="82">
        <v>3.4083333333333337</v>
      </c>
      <c r="BF34" s="81">
        <f t="shared" ref="BF34:BF58" si="57">(BB34*0.1)+(BC34*0.2)+(BD34*0.3)+(BE34*0.4)</f>
        <v>3.5350000000000001</v>
      </c>
      <c r="BG34" s="82">
        <f t="shared" ref="BG34:BG58" si="58">((BF34-(AVERAGE(BF$2:BF$384)))/(_xlfn.STDEV.P(BF$2:BF$384)))</f>
        <v>0.4976495488854204</v>
      </c>
      <c r="BH34" s="82">
        <f t="shared" si="15"/>
        <v>0.20539236577155259</v>
      </c>
      <c r="BI34" s="85">
        <v>0.40500000000000003</v>
      </c>
      <c r="BJ34" s="82">
        <f t="shared" si="16"/>
        <v>-1.177963501897034</v>
      </c>
      <c r="BK34" s="92">
        <f t="shared" si="17"/>
        <v>-0.90386821187559785</v>
      </c>
      <c r="BL34" s="92">
        <f t="shared" si="18"/>
        <v>-1.2586924606579244</v>
      </c>
      <c r="BM34" s="85">
        <v>0.57580322205539458</v>
      </c>
      <c r="BN34" s="92">
        <f t="shared" si="50"/>
        <v>1.0609872090745007</v>
      </c>
      <c r="BO34" s="92">
        <f t="shared" si="51"/>
        <v>-0.55198930503056443</v>
      </c>
      <c r="BP34" s="92">
        <f t="shared" si="52"/>
        <v>1.0928117854773622</v>
      </c>
      <c r="BQ34" s="86">
        <v>0.58356153712203818</v>
      </c>
      <c r="BR34" s="92">
        <f>((BQ34-(AVERAGE(BQ$2:BQ$392)))/(_xlfn.STDEV.P(BQ$2:BQ$392)))</f>
        <v>-0.20032827826364136</v>
      </c>
      <c r="BS34" s="92">
        <f>LN(BQ34)</f>
        <v>-0.538605370739074</v>
      </c>
      <c r="BT34" s="92">
        <f>((BS34-(AVERAGE(BS$2:BS$392)))/(_xlfn.STDEV.P(BS$2:BS$392)))</f>
        <v>-0.16837575068333463</v>
      </c>
      <c r="BU34" s="92">
        <v>0.64662275146855308</v>
      </c>
      <c r="BV34" s="92">
        <f t="shared" si="22"/>
        <v>0.770673528264887</v>
      </c>
      <c r="BW34" s="92">
        <f t="shared" si="23"/>
        <v>-0.4359922279990438</v>
      </c>
      <c r="BX34" s="92">
        <f t="shared" si="24"/>
        <v>0.80902026702763885</v>
      </c>
      <c r="BY34" s="92">
        <f>(BL34*0.1)+(BP34*0.2)+(BT34*0.3)+(BX34*0.4)</f>
        <v>0.36578849263573521</v>
      </c>
      <c r="BZ34" s="80">
        <v>0.50842953961224824</v>
      </c>
      <c r="CA34" s="80">
        <v>-0.18925736865922876</v>
      </c>
      <c r="CB34" s="80">
        <v>0.56397521451360433</v>
      </c>
      <c r="CC34" s="80">
        <v>0.25468946104021417</v>
      </c>
      <c r="CD34" s="80">
        <v>0.54174667336100002</v>
      </c>
      <c r="CE34" s="82">
        <f t="shared" si="44"/>
        <v>0.57932459079808551</v>
      </c>
      <c r="CF34" s="80">
        <f t="shared" si="45"/>
        <v>0.32821765997926128</v>
      </c>
      <c r="CG34" s="84">
        <f t="shared" si="27"/>
        <v>0.43868345709643392</v>
      </c>
      <c r="CH34" s="84">
        <f>VLOOKUP(A34,'CALCULO FINAL'!A:L,7,FALSE)</f>
        <v>82.967032967032978</v>
      </c>
      <c r="CI34" s="84">
        <f>VLOOKUP(A34,'CALCULO FINAL'!A:L,10,FALSE)</f>
        <v>94.73684210526315</v>
      </c>
      <c r="CJ34" s="84">
        <f>VLOOKUP(A34,'CALCULO FINAL'!A:L,8,FALSE)</f>
        <v>92.307692307692307</v>
      </c>
      <c r="CK34" s="84">
        <f>VLOOKUP(A34,'CALCULO FINAL'!A:L,9,FALSE)</f>
        <v>84.210526315789465</v>
      </c>
      <c r="CL34" s="84">
        <f>VLOOKUP(A34,'CALCULO FINAL'!A:L,11,FALSE)</f>
        <v>1.3252587427463829</v>
      </c>
      <c r="CM34" s="84">
        <f>VLOOKUP(A34,'CALCULO FINAL'!A:L,12,FALSE)</f>
        <v>87.912087912087912</v>
      </c>
      <c r="CN34" s="84">
        <f t="shared" si="28"/>
        <v>87.145748987854262</v>
      </c>
      <c r="CO34" s="81">
        <v>33</v>
      </c>
      <c r="CP34" s="81">
        <v>75</v>
      </c>
      <c r="CQ34" s="81">
        <v>87</v>
      </c>
      <c r="CR34" s="81">
        <v>77</v>
      </c>
      <c r="CS34" s="81">
        <v>79</v>
      </c>
      <c r="CT34" s="81">
        <v>199</v>
      </c>
    </row>
    <row r="35" spans="1:98" ht="14.5" customHeight="1">
      <c r="A35" s="79">
        <v>111001014290</v>
      </c>
      <c r="B35" s="80" t="s">
        <v>30</v>
      </c>
      <c r="C35" s="81" t="s">
        <v>460</v>
      </c>
      <c r="D35" s="81" t="s">
        <v>6</v>
      </c>
      <c r="E35" s="81">
        <v>8</v>
      </c>
      <c r="F35" s="82" t="s">
        <v>7</v>
      </c>
      <c r="G35" s="82">
        <v>113</v>
      </c>
      <c r="H35" s="82" t="s">
        <v>31</v>
      </c>
      <c r="I35" s="81">
        <v>8</v>
      </c>
      <c r="J35" s="81">
        <v>1</v>
      </c>
      <c r="K35" s="81">
        <v>1</v>
      </c>
      <c r="L35" s="81">
        <v>2009</v>
      </c>
      <c r="M35" s="81">
        <f t="shared" si="53"/>
        <v>4</v>
      </c>
      <c r="N35" s="86">
        <f>VLOOKUP(A35,complejidad!P:V,7,FALSE)</f>
        <v>-0.31047738813875331</v>
      </c>
      <c r="O35" s="81">
        <v>3</v>
      </c>
      <c r="P35" s="87">
        <v>45.955399515738399</v>
      </c>
      <c r="Q35" s="88">
        <v>9.5354901014002694E-2</v>
      </c>
      <c r="R35" s="81">
        <v>1916</v>
      </c>
      <c r="S35" s="81">
        <v>79</v>
      </c>
      <c r="T35" s="89">
        <f t="shared" si="1"/>
        <v>4.1231732776617951E-2</v>
      </c>
      <c r="U35" s="90">
        <f>VLOOKUP(A35,socioeconomico!I:P,8,FALSE)</f>
        <v>-2.243309098937261</v>
      </c>
      <c r="V35" s="81">
        <v>10</v>
      </c>
      <c r="W35" s="83">
        <v>0.90709180868609129</v>
      </c>
      <c r="X35" s="83">
        <v>0.92102335928809786</v>
      </c>
      <c r="Y35" s="83">
        <v>0.85729847494553379</v>
      </c>
      <c r="Z35" s="83">
        <v>0.90375203915171287</v>
      </c>
      <c r="AA35" s="83">
        <v>0.90789473684210531</v>
      </c>
      <c r="AB35" s="83">
        <v>0.8571428571428571</v>
      </c>
      <c r="AC35" s="91">
        <v>0.87420289855072464</v>
      </c>
      <c r="AD35" s="81">
        <f t="shared" si="54"/>
        <v>0.8794181845866631</v>
      </c>
      <c r="AE35" s="82">
        <f t="shared" si="3"/>
        <v>0.80275641655890118</v>
      </c>
      <c r="AF35" s="84">
        <v>94.849368318756078</v>
      </c>
      <c r="AG35" s="84">
        <v>90.559261159569004</v>
      </c>
      <c r="AH35" s="84">
        <v>93.343573988735287</v>
      </c>
      <c r="AI35" s="84">
        <v>92.53807106598984</v>
      </c>
      <c r="AJ35" s="84">
        <v>93.333333333333329</v>
      </c>
      <c r="AK35" s="84">
        <v>89.189189189189193</v>
      </c>
      <c r="AL35" s="84">
        <v>90.031813361611881</v>
      </c>
      <c r="AM35" s="84">
        <f t="shared" si="55"/>
        <v>91.18857603121954</v>
      </c>
      <c r="AN35" s="84">
        <f t="shared" si="5"/>
        <v>0.52050219531268949</v>
      </c>
      <c r="AO35" s="81">
        <v>4.5</v>
      </c>
      <c r="AP35" s="82">
        <f t="shared" si="56"/>
        <v>1.8179176811057871</v>
      </c>
      <c r="AQ35" s="81">
        <v>4.5</v>
      </c>
      <c r="AR35" s="82">
        <f t="shared" si="40"/>
        <v>1.6711665937103672</v>
      </c>
      <c r="AS35" s="81">
        <v>4.5</v>
      </c>
      <c r="AT35" s="82">
        <f t="shared" si="41"/>
        <v>1.3847682483473189</v>
      </c>
      <c r="AU35" s="81">
        <v>4.5</v>
      </c>
      <c r="AV35" s="82">
        <f t="shared" si="46"/>
        <v>1.2122921072647797</v>
      </c>
      <c r="AW35" s="81">
        <v>4.5</v>
      </c>
      <c r="AX35" s="82">
        <f t="shared" si="47"/>
        <v>1.1339867716628336</v>
      </c>
      <c r="AY35" s="81">
        <v>4.5</v>
      </c>
      <c r="AZ35" s="82">
        <f t="shared" si="48"/>
        <v>1.3992255565719089</v>
      </c>
      <c r="BA35" s="81">
        <f t="shared" si="49"/>
        <v>1.3205546779633714</v>
      </c>
      <c r="BB35" s="82">
        <v>3.97</v>
      </c>
      <c r="BC35" s="82">
        <v>3.8299999999999996</v>
      </c>
      <c r="BD35" s="82">
        <v>3.9416666666666669</v>
      </c>
      <c r="BE35" s="82">
        <v>3.75</v>
      </c>
      <c r="BF35" s="81">
        <f t="shared" si="57"/>
        <v>3.8455000000000004</v>
      </c>
      <c r="BG35" s="82">
        <f t="shared" si="58"/>
        <v>1.1125117546304431</v>
      </c>
      <c r="BH35" s="82">
        <f t="shared" si="15"/>
        <v>1.2165332162969071</v>
      </c>
      <c r="BI35" s="85">
        <v>0.54200000000000004</v>
      </c>
      <c r="BJ35" s="82">
        <f t="shared" si="16"/>
        <v>0.78101356224269081</v>
      </c>
      <c r="BK35" s="92">
        <f t="shared" si="17"/>
        <v>-0.61248927754249083</v>
      </c>
      <c r="BL35" s="92">
        <f t="shared" si="18"/>
        <v>0.83351113202197791</v>
      </c>
      <c r="BM35" s="85">
        <v>0.54379777742812097</v>
      </c>
      <c r="BN35" s="92">
        <f t="shared" si="50"/>
        <v>0.66816986894747332</v>
      </c>
      <c r="BO35" s="92">
        <f t="shared" si="51"/>
        <v>-0.60917783390480573</v>
      </c>
      <c r="BP35" s="92">
        <f t="shared" si="52"/>
        <v>0.73735670059908842</v>
      </c>
      <c r="BQ35" s="86"/>
      <c r="BR35" s="86"/>
      <c r="BS35" s="92"/>
      <c r="BT35" s="92"/>
      <c r="BU35" s="92">
        <v>0.63665807662056773</v>
      </c>
      <c r="BV35" s="92">
        <f t="shared" si="22"/>
        <v>0.47616861189969495</v>
      </c>
      <c r="BW35" s="92">
        <f t="shared" si="23"/>
        <v>-0.45152253891959554</v>
      </c>
      <c r="BX35" s="92">
        <f t="shared" si="24"/>
        <v>0.51391190354084626</v>
      </c>
      <c r="BY35" s="86">
        <f>(BL35*0.2)+(BP35*0.3)+(BX35*0.5)</f>
        <v>0.64486518835454532</v>
      </c>
      <c r="BZ35" s="80">
        <v>0.55796986966971573</v>
      </c>
      <c r="CA35" s="80">
        <v>1.597845959422582</v>
      </c>
      <c r="CB35" s="80">
        <v>0.60173950278116961</v>
      </c>
      <c r="CC35" s="80">
        <v>1.4901928184768083</v>
      </c>
      <c r="CD35" s="80">
        <v>0.51603240392017302</v>
      </c>
      <c r="CE35" s="82">
        <f t="shared" si="44"/>
        <v>0.27330324687798291</v>
      </c>
      <c r="CF35" s="80">
        <f t="shared" si="45"/>
        <v>0.9032786608665504</v>
      </c>
      <c r="CG35" s="84">
        <f t="shared" si="27"/>
        <v>0.96719191578503938</v>
      </c>
      <c r="CH35" s="84">
        <f>VLOOKUP(A35,'CALCULO FINAL'!A:L,7,FALSE)</f>
        <v>94.505494505494497</v>
      </c>
      <c r="CI35" s="84">
        <f>VLOOKUP(A35,'CALCULO FINAL'!A:L,10,FALSE)</f>
        <v>64.102564102564102</v>
      </c>
      <c r="CJ35" s="84">
        <f>VLOOKUP(A35,'CALCULO FINAL'!A:L,8,FALSE)</f>
        <v>95.454545454545453</v>
      </c>
      <c r="CK35" s="84">
        <f>VLOOKUP(A35,'CALCULO FINAL'!A:L,9,FALSE)</f>
        <v>95.238095238095227</v>
      </c>
      <c r="CL35" s="84">
        <f>VLOOKUP(A35,'CALCULO FINAL'!A:L,11,FALSE)</f>
        <v>1.5813597274407973</v>
      </c>
      <c r="CM35" s="84">
        <f>VLOOKUP(A35,'CALCULO FINAL'!A:L,12,FALSE)</f>
        <v>94.780219780219781</v>
      </c>
      <c r="CN35" s="84">
        <f t="shared" si="28"/>
        <v>86.973443223443212</v>
      </c>
      <c r="CO35" s="81">
        <v>34</v>
      </c>
      <c r="CP35" s="81">
        <v>34</v>
      </c>
      <c r="CQ35" s="81">
        <v>27</v>
      </c>
      <c r="CR35" s="81">
        <v>26</v>
      </c>
      <c r="CS35" s="81">
        <v>17</v>
      </c>
      <c r="CT35" s="81">
        <v>34</v>
      </c>
    </row>
    <row r="36" spans="1:98" ht="14.5" customHeight="1">
      <c r="A36" s="79">
        <v>111001016098</v>
      </c>
      <c r="B36" s="80" t="s">
        <v>464</v>
      </c>
      <c r="C36" s="81" t="s">
        <v>460</v>
      </c>
      <c r="D36" s="81" t="s">
        <v>6</v>
      </c>
      <c r="E36" s="81">
        <v>8</v>
      </c>
      <c r="F36" s="82" t="s">
        <v>7</v>
      </c>
      <c r="G36" s="82">
        <v>45</v>
      </c>
      <c r="H36" s="82" t="s">
        <v>64</v>
      </c>
      <c r="I36" s="81">
        <v>8</v>
      </c>
      <c r="J36" s="81">
        <v>1</v>
      </c>
      <c r="K36" s="81">
        <v>1</v>
      </c>
      <c r="L36" s="81">
        <v>811</v>
      </c>
      <c r="M36" s="81">
        <f t="shared" si="53"/>
        <v>1</v>
      </c>
      <c r="N36" s="86">
        <f>VLOOKUP(A36,complejidad!P:V,7,FALSE)</f>
        <v>-1.4952519086589622</v>
      </c>
      <c r="O36" s="81">
        <v>1</v>
      </c>
      <c r="P36" s="87">
        <v>36.068919540229828</v>
      </c>
      <c r="Q36" s="88">
        <v>0.20536904761904701</v>
      </c>
      <c r="R36" s="81">
        <v>737</v>
      </c>
      <c r="S36" s="81">
        <v>72</v>
      </c>
      <c r="T36" s="89">
        <f t="shared" si="1"/>
        <v>9.7693351424694708E-2</v>
      </c>
      <c r="U36" s="90">
        <f>VLOOKUP(A36,socioeconomico!I:P,8,FALSE)</f>
        <v>0.14409464849273657</v>
      </c>
      <c r="V36" s="81">
        <v>5</v>
      </c>
      <c r="W36" s="83">
        <v>0.80991735537190079</v>
      </c>
      <c r="X36" s="83">
        <v>0.81872749099639852</v>
      </c>
      <c r="Y36" s="83">
        <v>0.82625000000000004</v>
      </c>
      <c r="Z36" s="83">
        <v>0.8227684346701164</v>
      </c>
      <c r="AA36" s="83">
        <v>0.80998613037447986</v>
      </c>
      <c r="AB36" s="83">
        <v>0.76995940460081191</v>
      </c>
      <c r="AC36" s="91">
        <v>0.79113018597997142</v>
      </c>
      <c r="AD36" s="81">
        <f t="shared" si="54"/>
        <v>0.79786639821960781</v>
      </c>
      <c r="AE36" s="82">
        <f t="shared" si="3"/>
        <v>-0.81480538632306165</v>
      </c>
      <c r="AF36" s="84">
        <v>79.911209766925637</v>
      </c>
      <c r="AG36" s="84">
        <v>81.510710259301007</v>
      </c>
      <c r="AH36" s="84">
        <v>87.292161520190021</v>
      </c>
      <c r="AI36" s="84">
        <v>74.81572481572482</v>
      </c>
      <c r="AJ36" s="84">
        <v>82.317073170731703</v>
      </c>
      <c r="AK36" s="84">
        <v>79.501385041551245</v>
      </c>
      <c r="AL36" s="84">
        <v>77.223719676549862</v>
      </c>
      <c r="AM36" s="84">
        <f t="shared" si="55"/>
        <v>79.457451671876839</v>
      </c>
      <c r="AN36" s="84">
        <f t="shared" si="5"/>
        <v>-2.0115274100416682</v>
      </c>
      <c r="AO36" s="81">
        <v>4.5</v>
      </c>
      <c r="AP36" s="82">
        <f t="shared" si="56"/>
        <v>1.8179176811057871</v>
      </c>
      <c r="AQ36" s="81">
        <v>4.5</v>
      </c>
      <c r="AR36" s="82">
        <f t="shared" si="40"/>
        <v>1.6711665937103672</v>
      </c>
      <c r="AS36" s="81">
        <v>4.5</v>
      </c>
      <c r="AT36" s="82">
        <f t="shared" si="41"/>
        <v>1.3847682483473189</v>
      </c>
      <c r="AU36" s="81">
        <v>4.5</v>
      </c>
      <c r="AV36" s="82">
        <f t="shared" si="46"/>
        <v>1.2122921072647797</v>
      </c>
      <c r="AW36" s="81">
        <v>4.5</v>
      </c>
      <c r="AX36" s="82">
        <f t="shared" si="47"/>
        <v>1.1339867716628336</v>
      </c>
      <c r="AY36" s="81">
        <v>4.5</v>
      </c>
      <c r="AZ36" s="82">
        <f t="shared" si="48"/>
        <v>1.3992255565719089</v>
      </c>
      <c r="BA36" s="81">
        <f t="shared" si="49"/>
        <v>1.3205546779633714</v>
      </c>
      <c r="BB36" s="82">
        <v>3.6500000000000004</v>
      </c>
      <c r="BC36" s="82">
        <v>3.7166666666666668</v>
      </c>
      <c r="BD36" s="82">
        <v>4.04</v>
      </c>
      <c r="BE36" s="82">
        <v>3.5833333333333335</v>
      </c>
      <c r="BF36" s="81">
        <f t="shared" si="57"/>
        <v>3.7536666666666667</v>
      </c>
      <c r="BG36" s="82">
        <f t="shared" si="58"/>
        <v>0.93066039909340148</v>
      </c>
      <c r="BH36" s="82">
        <f t="shared" si="15"/>
        <v>1.1256075385283864</v>
      </c>
      <c r="BI36" s="85">
        <v>0.57499999999999996</v>
      </c>
      <c r="BJ36" s="82">
        <f t="shared" si="16"/>
        <v>1.252883949955178</v>
      </c>
      <c r="BK36" s="92">
        <f t="shared" si="17"/>
        <v>-0.55338523818478669</v>
      </c>
      <c r="BL36" s="92">
        <f t="shared" si="18"/>
        <v>1.2578989957812583</v>
      </c>
      <c r="BM36" s="85">
        <v>0.58701242831217393</v>
      </c>
      <c r="BN36" s="92">
        <f t="shared" si="50"/>
        <v>1.1985628821514218</v>
      </c>
      <c r="BO36" s="92">
        <f t="shared" si="51"/>
        <v>-0.53270928678503549</v>
      </c>
      <c r="BP36" s="92">
        <f t="shared" si="52"/>
        <v>1.2126466659477</v>
      </c>
      <c r="BQ36" s="86">
        <v>0.66501617762205822</v>
      </c>
      <c r="BR36" s="92">
        <f>((BQ36-(AVERAGE(BQ$2:BQ$392)))/(_xlfn.STDEV.P(BQ$2:BQ$392)))</f>
        <v>1.9756743778673227</v>
      </c>
      <c r="BS36" s="92">
        <f>LN(BQ36)</f>
        <v>-0.4079439113709703</v>
      </c>
      <c r="BT36" s="92">
        <f>((BS36-(AVERAGE(BS$2:BS$392)))/(_xlfn.STDEV.P(BS$2:BS$392)))</f>
        <v>1.8789831675285222</v>
      </c>
      <c r="BU36" s="92">
        <v>0.67286517175371729</v>
      </c>
      <c r="BV36" s="92">
        <f t="shared" si="22"/>
        <v>1.5462654978177168</v>
      </c>
      <c r="BW36" s="92">
        <f t="shared" si="23"/>
        <v>-0.39621030855549949</v>
      </c>
      <c r="BX36" s="92">
        <f t="shared" si="24"/>
        <v>1.5649598746379347</v>
      </c>
      <c r="BY36" s="92">
        <f>(BL36*0.1)+(BP36*0.2)+(BT36*0.3)+(BX36*0.4)</f>
        <v>1.5579981328813965</v>
      </c>
      <c r="BZ36" s="80">
        <v>0.52011463844987038</v>
      </c>
      <c r="CA36" s="80">
        <v>0.2322674576278681</v>
      </c>
      <c r="CB36" s="80">
        <v>0.54396086860670212</v>
      </c>
      <c r="CC36" s="80">
        <v>-0.40010353782885388</v>
      </c>
      <c r="CD36" s="80">
        <v>0.622185171597749</v>
      </c>
      <c r="CE36" s="82">
        <f t="shared" si="44"/>
        <v>1.5366100929186175</v>
      </c>
      <c r="CF36" s="80">
        <f t="shared" si="45"/>
        <v>0.69472747663622625</v>
      </c>
      <c r="CG36" s="84">
        <f t="shared" si="27"/>
        <v>0.49110287090830479</v>
      </c>
      <c r="CH36" s="84">
        <f>VLOOKUP(A36,'CALCULO FINAL'!A:L,7,FALSE)</f>
        <v>84.615384615384613</v>
      </c>
      <c r="CI36" s="84">
        <f>VLOOKUP(A36,'CALCULO FINAL'!A:L,10,FALSE)</f>
        <v>97.368421052631575</v>
      </c>
      <c r="CJ36" s="84">
        <f>VLOOKUP(A36,'CALCULO FINAL'!A:L,8,FALSE)</f>
        <v>88.63636363636364</v>
      </c>
      <c r="CK36" s="84">
        <f>VLOOKUP(A36,'CALCULO FINAL'!A:L,9,FALSE)</f>
        <v>68.571428571428569</v>
      </c>
      <c r="CL36" s="84">
        <f>VLOOKUP(A36,'CALCULO FINAL'!A:L,11,FALSE)</f>
        <v>0.97635673497982955</v>
      </c>
      <c r="CM36" s="84">
        <f>VLOOKUP(A36,'CALCULO FINAL'!A:L,12,FALSE)</f>
        <v>79.395604395604394</v>
      </c>
      <c r="CN36" s="84">
        <f t="shared" si="28"/>
        <v>86.498698669751292</v>
      </c>
      <c r="CO36" s="81">
        <v>35</v>
      </c>
      <c r="CP36" s="81">
        <v>51</v>
      </c>
      <c r="CQ36" s="81">
        <v>44</v>
      </c>
      <c r="CR36" s="81">
        <v>37</v>
      </c>
      <c r="CS36" s="81">
        <v>66</v>
      </c>
      <c r="CT36" s="81">
        <v>48</v>
      </c>
    </row>
    <row r="37" spans="1:98" ht="14.5" customHeight="1">
      <c r="A37" s="79">
        <v>111001010740</v>
      </c>
      <c r="B37" s="80" t="s">
        <v>583</v>
      </c>
      <c r="C37" s="81" t="s">
        <v>460</v>
      </c>
      <c r="D37" s="81" t="s">
        <v>6</v>
      </c>
      <c r="E37" s="81">
        <v>10</v>
      </c>
      <c r="F37" s="82" t="s">
        <v>18</v>
      </c>
      <c r="G37" s="82">
        <v>26</v>
      </c>
      <c r="H37" s="82" t="s">
        <v>36</v>
      </c>
      <c r="I37" s="81">
        <v>10</v>
      </c>
      <c r="J37" s="81">
        <v>4</v>
      </c>
      <c r="K37" s="81">
        <v>3</v>
      </c>
      <c r="L37" s="81">
        <v>4262</v>
      </c>
      <c r="M37" s="81">
        <f t="shared" si="53"/>
        <v>6</v>
      </c>
      <c r="N37" s="86">
        <f>VLOOKUP(A37,complejidad!P:V,7,FALSE)</f>
        <v>1.9668522933360815</v>
      </c>
      <c r="O37" s="81">
        <v>6</v>
      </c>
      <c r="P37" s="87">
        <v>43.389459207459097</v>
      </c>
      <c r="Q37" s="88">
        <v>0.102543052606747</v>
      </c>
      <c r="R37" s="81">
        <v>4212</v>
      </c>
      <c r="S37" s="81">
        <v>111</v>
      </c>
      <c r="T37" s="89">
        <f t="shared" si="1"/>
        <v>2.6353276353276354E-2</v>
      </c>
      <c r="U37" s="90">
        <f>VLOOKUP(A37,socioeconomico!I:P,8,FALSE)</f>
        <v>-1.9682365650918419</v>
      </c>
      <c r="V37" s="81">
        <v>10</v>
      </c>
      <c r="W37" s="83">
        <v>0.9602089032578961</v>
      </c>
      <c r="X37" s="83">
        <v>0.93406036013187932</v>
      </c>
      <c r="Y37" s="83">
        <v>0.93629441624365484</v>
      </c>
      <c r="Z37" s="83">
        <v>0.92600422832980978</v>
      </c>
      <c r="AA37" s="83">
        <v>0.92097955061853065</v>
      </c>
      <c r="AB37" s="83">
        <v>0.90511927097292955</v>
      </c>
      <c r="AC37" s="91">
        <v>0.89525537982888259</v>
      </c>
      <c r="AD37" s="81">
        <f t="shared" si="54"/>
        <v>0.91158241768944026</v>
      </c>
      <c r="AE37" s="82">
        <f t="shared" si="3"/>
        <v>1.4407269283496973</v>
      </c>
      <c r="AF37" s="84">
        <v>93.449967996586309</v>
      </c>
      <c r="AG37" s="84">
        <v>96.09586393505991</v>
      </c>
      <c r="AH37" s="84">
        <v>93.275189350470512</v>
      </c>
      <c r="AI37" s="84">
        <v>95.578738201689021</v>
      </c>
      <c r="AJ37" s="84">
        <v>91.551040634291383</v>
      </c>
      <c r="AK37" s="84">
        <v>96.358748778103617</v>
      </c>
      <c r="AL37" s="84">
        <v>89.900788603408799</v>
      </c>
      <c r="AM37" s="84">
        <f t="shared" si="55"/>
        <v>93.03446156770724</v>
      </c>
      <c r="AN37" s="84">
        <f t="shared" si="5"/>
        <v>0.91891556843152522</v>
      </c>
      <c r="AO37" s="81">
        <v>4.5</v>
      </c>
      <c r="AP37" s="82">
        <f t="shared" si="56"/>
        <v>1.8179176811057871</v>
      </c>
      <c r="AQ37" s="81">
        <v>4.5</v>
      </c>
      <c r="AR37" s="82">
        <f t="shared" si="40"/>
        <v>1.6711665937103672</v>
      </c>
      <c r="AS37" s="81">
        <v>4.5</v>
      </c>
      <c r="AT37" s="82">
        <f t="shared" si="41"/>
        <v>1.3847682483473189</v>
      </c>
      <c r="AU37" s="81">
        <v>4.5</v>
      </c>
      <c r="AV37" s="82">
        <f t="shared" si="46"/>
        <v>1.2122921072647797</v>
      </c>
      <c r="AW37" s="81">
        <v>4.5</v>
      </c>
      <c r="AX37" s="82">
        <f t="shared" si="47"/>
        <v>1.1339867716628336</v>
      </c>
      <c r="AY37" s="81">
        <v>4.5</v>
      </c>
      <c r="AZ37" s="82">
        <f t="shared" si="48"/>
        <v>1.3992255565719089</v>
      </c>
      <c r="BA37" s="81">
        <f t="shared" si="49"/>
        <v>1.3205546779633714</v>
      </c>
      <c r="BB37" s="82">
        <v>3.895</v>
      </c>
      <c r="BC37" s="82">
        <v>3.9299999999999997</v>
      </c>
      <c r="BD37" s="82">
        <v>3.8149999999999999</v>
      </c>
      <c r="BE37" s="82">
        <v>3.6300000000000003</v>
      </c>
      <c r="BF37" s="81">
        <f t="shared" si="57"/>
        <v>3.7720000000000002</v>
      </c>
      <c r="BG37" s="82">
        <f t="shared" si="58"/>
        <v>0.96696466244925394</v>
      </c>
      <c r="BH37" s="82">
        <f t="shared" si="15"/>
        <v>1.1437596702063126</v>
      </c>
      <c r="BI37" s="85">
        <v>0.55500000000000005</v>
      </c>
      <c r="BJ37" s="82">
        <f t="shared" si="16"/>
        <v>0.96690189679609551</v>
      </c>
      <c r="BK37" s="92">
        <f t="shared" si="17"/>
        <v>-0.5887871652357024</v>
      </c>
      <c r="BL37" s="92">
        <f t="shared" si="18"/>
        <v>1.0037006642057766</v>
      </c>
      <c r="BM37" s="85">
        <v>0.50892592292867078</v>
      </c>
      <c r="BN37" s="92">
        <f t="shared" si="50"/>
        <v>0.24017178020673219</v>
      </c>
      <c r="BO37" s="92">
        <f t="shared" si="51"/>
        <v>-0.67545280754406578</v>
      </c>
      <c r="BP37" s="92">
        <f t="shared" si="52"/>
        <v>0.32542485265712523</v>
      </c>
      <c r="BQ37" s="86">
        <v>0.528436423060058</v>
      </c>
      <c r="BR37" s="92">
        <f>((BQ37-(AVERAGE(BQ$2:BQ$392)))/(_xlfn.STDEV.P(BQ$2:BQ$392)))</f>
        <v>-1.6729564045686331</v>
      </c>
      <c r="BS37" s="92">
        <f>LN(BQ37)</f>
        <v>-0.63783277786163617</v>
      </c>
      <c r="BT37" s="92">
        <f>((BS37-(AVERAGE(BS$2:BS$392)))/(_xlfn.STDEV.P(BS$2:BS$392)))</f>
        <v>-1.7231886074040301</v>
      </c>
      <c r="BU37" s="92">
        <v>0.62256032355452517</v>
      </c>
      <c r="BV37" s="92">
        <f t="shared" si="22"/>
        <v>5.9511003800078115E-2</v>
      </c>
      <c r="BW37" s="92">
        <f t="shared" si="23"/>
        <v>-0.47391475002981631</v>
      </c>
      <c r="BX37" s="92">
        <f t="shared" si="24"/>
        <v>8.8413096118820603E-2</v>
      </c>
      <c r="BY37" s="92">
        <f>(BL37*0.1)+(BP37*0.2)+(BT37*0.3)+(BX37*0.4)</f>
        <v>-0.31613630682167804</v>
      </c>
      <c r="BZ37" s="80">
        <v>0.53196629520589389</v>
      </c>
      <c r="CA37" s="80">
        <v>0.65980064538426031</v>
      </c>
      <c r="CB37" s="80">
        <v>0.53849492490102124</v>
      </c>
      <c r="CC37" s="80">
        <v>-0.57892835115727759</v>
      </c>
      <c r="CD37" s="80">
        <v>0.68631296572245604</v>
      </c>
      <c r="CE37" s="82">
        <f t="shared" si="44"/>
        <v>2.2997845547027187</v>
      </c>
      <c r="CF37" s="80">
        <f t="shared" si="45"/>
        <v>1.1081739010810281</v>
      </c>
      <c r="CG37" s="84">
        <f t="shared" si="27"/>
        <v>0.96583984648322796</v>
      </c>
      <c r="CH37" s="84">
        <f>VLOOKUP(A37,'CALCULO FINAL'!A:L,7,FALSE)</f>
        <v>94.230769230769226</v>
      </c>
      <c r="CI37" s="84">
        <f>VLOOKUP(A37,'CALCULO FINAL'!A:L,10,FALSE)</f>
        <v>61.53846153846154</v>
      </c>
      <c r="CJ37" s="84">
        <f>VLOOKUP(A37,'CALCULO FINAL'!A:L,8,FALSE)</f>
        <v>91.17647058823529</v>
      </c>
      <c r="CK37" s="84">
        <f>VLOOKUP(A37,'CALCULO FINAL'!A:L,9,FALSE)</f>
        <v>100</v>
      </c>
      <c r="CL37" s="84">
        <f>VLOOKUP(A37,'CALCULO FINAL'!A:L,11,FALSE)</f>
        <v>1.5901341908946223</v>
      </c>
      <c r="CM37" s="84">
        <f>VLOOKUP(A37,'CALCULO FINAL'!A:L,12,FALSE)</f>
        <v>95.604395604395606</v>
      </c>
      <c r="CN37" s="84">
        <f t="shared" si="28"/>
        <v>86.401098901098905</v>
      </c>
      <c r="CO37" s="81">
        <v>36</v>
      </c>
      <c r="CP37" s="81">
        <v>54</v>
      </c>
      <c r="CQ37" s="81">
        <v>39</v>
      </c>
      <c r="CR37" s="81">
        <v>32</v>
      </c>
      <c r="CS37" s="81">
        <v>27</v>
      </c>
      <c r="CT37" s="81">
        <v>6</v>
      </c>
    </row>
    <row r="38" spans="1:98" ht="14.5" customHeight="1">
      <c r="A38" s="79">
        <v>111001011274</v>
      </c>
      <c r="B38" s="80" t="s">
        <v>109</v>
      </c>
      <c r="C38" s="81" t="s">
        <v>460</v>
      </c>
      <c r="D38" s="81" t="s">
        <v>6</v>
      </c>
      <c r="E38" s="81">
        <v>16</v>
      </c>
      <c r="F38" s="82" t="s">
        <v>23</v>
      </c>
      <c r="G38" s="82">
        <v>41</v>
      </c>
      <c r="H38" s="82" t="s">
        <v>76</v>
      </c>
      <c r="I38" s="81">
        <v>16</v>
      </c>
      <c r="J38" s="81">
        <v>2</v>
      </c>
      <c r="K38" s="81">
        <v>2</v>
      </c>
      <c r="L38" s="81">
        <v>2372</v>
      </c>
      <c r="M38" s="81">
        <f t="shared" si="53"/>
        <v>4</v>
      </c>
      <c r="N38" s="86">
        <f>VLOOKUP(A38,complejidad!P:V,7,FALSE)</f>
        <v>0.48111538958178901</v>
      </c>
      <c r="O38" s="81">
        <v>4</v>
      </c>
      <c r="P38" s="87">
        <v>42.052396313363921</v>
      </c>
      <c r="Q38" s="88">
        <v>0.17171133051245899</v>
      </c>
      <c r="R38" s="81">
        <v>1784</v>
      </c>
      <c r="S38" s="81">
        <v>115</v>
      </c>
      <c r="T38" s="89">
        <f t="shared" si="1"/>
        <v>6.4461883408071755E-2</v>
      </c>
      <c r="U38" s="90">
        <f>VLOOKUP(A38,socioeconomico!I:P,8,FALSE)</f>
        <v>-0.97192144416423254</v>
      </c>
      <c r="V38" s="81">
        <v>9</v>
      </c>
      <c r="W38" s="83">
        <v>0.89605734767025091</v>
      </c>
      <c r="X38" s="83">
        <v>0.90819672131147544</v>
      </c>
      <c r="Y38" s="83">
        <v>0.87481734047735027</v>
      </c>
      <c r="Z38" s="83">
        <v>0.87846696923852752</v>
      </c>
      <c r="AA38" s="83">
        <v>0.88456937799043067</v>
      </c>
      <c r="AB38" s="83">
        <v>0.88258064516129031</v>
      </c>
      <c r="AC38" s="91">
        <v>0.85494223363286259</v>
      </c>
      <c r="AD38" s="81">
        <f t="shared" si="54"/>
        <v>0.87329348641178162</v>
      </c>
      <c r="AE38" s="82">
        <f t="shared" si="3"/>
        <v>0.68127437106110511</v>
      </c>
      <c r="AF38" s="84">
        <v>83.561151079136692</v>
      </c>
      <c r="AG38" s="84">
        <v>84.788213627992633</v>
      </c>
      <c r="AH38" s="84">
        <v>88.730527013589651</v>
      </c>
      <c r="AI38" s="84">
        <v>84.929577464788736</v>
      </c>
      <c r="AJ38" s="84">
        <v>93.766937669376688</v>
      </c>
      <c r="AK38" s="84">
        <v>94.309799789251841</v>
      </c>
      <c r="AL38" s="84">
        <v>93.760932944606409</v>
      </c>
      <c r="AM38" s="84">
        <f t="shared" si="55"/>
        <v>92.071606685647495</v>
      </c>
      <c r="AN38" s="84">
        <f t="shared" si="5"/>
        <v>0.71109430660220707</v>
      </c>
      <c r="AO38" s="81">
        <v>4</v>
      </c>
      <c r="AP38" s="82">
        <f t="shared" si="56"/>
        <v>0.23005906138063265</v>
      </c>
      <c r="AQ38" s="81">
        <v>4</v>
      </c>
      <c r="AR38" s="82">
        <f t="shared" si="40"/>
        <v>0.1365178344157767</v>
      </c>
      <c r="AS38" s="81">
        <v>4.5</v>
      </c>
      <c r="AT38" s="82">
        <f t="shared" si="41"/>
        <v>1.3847682483473189</v>
      </c>
      <c r="AU38" s="81">
        <v>4.5</v>
      </c>
      <c r="AV38" s="82">
        <f t="shared" si="46"/>
        <v>1.2122921072647797</v>
      </c>
      <c r="AW38" s="81">
        <v>4.5</v>
      </c>
      <c r="AX38" s="82">
        <f t="shared" si="47"/>
        <v>1.1339867716628336</v>
      </c>
      <c r="AY38" s="81">
        <v>4</v>
      </c>
      <c r="AZ38" s="82">
        <f t="shared" si="48"/>
        <v>5.8790989771929411E-2</v>
      </c>
      <c r="BA38" s="81">
        <f t="shared" si="49"/>
        <v>0.76495943199391858</v>
      </c>
      <c r="BB38" s="82">
        <v>3.6799999999999997</v>
      </c>
      <c r="BC38" s="82">
        <v>3.5250000000000004</v>
      </c>
      <c r="BD38" s="82">
        <v>3.69</v>
      </c>
      <c r="BE38" s="82">
        <v>3.4366666666666661</v>
      </c>
      <c r="BF38" s="81">
        <f t="shared" si="57"/>
        <v>3.554666666666666</v>
      </c>
      <c r="BG38" s="82">
        <f t="shared" si="58"/>
        <v>0.53659412230351466</v>
      </c>
      <c r="BH38" s="82">
        <f t="shared" si="15"/>
        <v>0.65077677714871662</v>
      </c>
      <c r="BI38" s="85">
        <v>0.45100000000000001</v>
      </c>
      <c r="BJ38" s="82">
        <f t="shared" si="16"/>
        <v>-0.52020477963114131</v>
      </c>
      <c r="BK38" s="92">
        <f t="shared" si="17"/>
        <v>-0.79628793947945864</v>
      </c>
      <c r="BL38" s="92">
        <f t="shared" si="18"/>
        <v>-0.48622813366793111</v>
      </c>
      <c r="BM38" s="85">
        <v>0.53512252146174799</v>
      </c>
      <c r="BN38" s="92">
        <f t="shared" si="50"/>
        <v>0.56169451722785413</v>
      </c>
      <c r="BO38" s="92">
        <f t="shared" si="51"/>
        <v>-0.62525954622735991</v>
      </c>
      <c r="BP38" s="92">
        <f t="shared" si="52"/>
        <v>0.63740087849406823</v>
      </c>
      <c r="BQ38" s="86"/>
      <c r="BR38" s="86"/>
      <c r="BS38" s="92"/>
      <c r="BT38" s="92"/>
      <c r="BU38" s="92">
        <v>0.62016371395514192</v>
      </c>
      <c r="BV38" s="92">
        <f t="shared" si="22"/>
        <v>-1.132054067014447E-2</v>
      </c>
      <c r="BW38" s="92">
        <f t="shared" si="23"/>
        <v>-0.47777178103296586</v>
      </c>
      <c r="BX38" s="92">
        <f t="shared" si="24"/>
        <v>1.512144644868979E-2</v>
      </c>
      <c r="BY38" s="86">
        <f>(BL38*0.2)+(BP38*0.3)+(BX38*0.5)</f>
        <v>0.10153536003897914</v>
      </c>
      <c r="BZ38" s="80">
        <v>0.53276642866533508</v>
      </c>
      <c r="CA38" s="80">
        <v>0.68866442498803426</v>
      </c>
      <c r="CB38" s="80">
        <v>0.58728459011537859</v>
      </c>
      <c r="CC38" s="80">
        <v>1.0172832536651171</v>
      </c>
      <c r="CD38" s="80">
        <v>0.64573200164607603</v>
      </c>
      <c r="CE38" s="82">
        <f t="shared" si="44"/>
        <v>1.8168370926795543</v>
      </c>
      <c r="CF38" s="80">
        <f t="shared" si="45"/>
        <v>1.3513364074369192</v>
      </c>
      <c r="CG38" s="84">
        <f t="shared" si="27"/>
        <v>0.68104344421675966</v>
      </c>
      <c r="CH38" s="84">
        <f>VLOOKUP(A38,'CALCULO FINAL'!A:L,7,FALSE)</f>
        <v>90.384615384615387</v>
      </c>
      <c r="CI38" s="84">
        <f>VLOOKUP(A38,'CALCULO FINAL'!A:L,10,FALSE)</f>
        <v>76.31578947368422</v>
      </c>
      <c r="CJ38" s="84">
        <f>VLOOKUP(A38,'CALCULO FINAL'!A:L,8,FALSE)</f>
        <v>80</v>
      </c>
      <c r="CK38" s="84">
        <f>VLOOKUP(A38,'CALCULO FINAL'!A:L,9,FALSE)</f>
        <v>93.421052631578945</v>
      </c>
      <c r="CL38" s="84">
        <f>VLOOKUP(A38,'CALCULO FINAL'!A:L,11,FALSE)</f>
        <v>1.2693863568736996</v>
      </c>
      <c r="CM38" s="84">
        <f>VLOOKUP(A38,'CALCULO FINAL'!A:L,12,FALSE)</f>
        <v>86.538461538461547</v>
      </c>
      <c r="CN38" s="84">
        <f t="shared" si="28"/>
        <v>85.905870445344135</v>
      </c>
      <c r="CO38" s="81">
        <v>37</v>
      </c>
      <c r="CP38" s="81">
        <v>77</v>
      </c>
      <c r="CQ38" s="81">
        <v>119</v>
      </c>
      <c r="CR38" s="81">
        <v>126</v>
      </c>
      <c r="CS38" s="81">
        <v>113</v>
      </c>
      <c r="CT38" s="81">
        <v>123</v>
      </c>
    </row>
    <row r="39" spans="1:98" ht="14.5" customHeight="1">
      <c r="A39" s="79">
        <v>111001098817</v>
      </c>
      <c r="B39" s="80" t="s">
        <v>730</v>
      </c>
      <c r="C39" s="81" t="s">
        <v>697</v>
      </c>
      <c r="D39" s="81" t="s">
        <v>6</v>
      </c>
      <c r="E39" s="81">
        <v>4</v>
      </c>
      <c r="F39" s="82" t="s">
        <v>42</v>
      </c>
      <c r="G39" s="82">
        <v>51</v>
      </c>
      <c r="H39" s="82" t="s">
        <v>65</v>
      </c>
      <c r="I39" s="81">
        <v>4</v>
      </c>
      <c r="J39" s="81">
        <v>1</v>
      </c>
      <c r="K39" s="81">
        <v>1</v>
      </c>
      <c r="L39" s="81">
        <v>1446</v>
      </c>
      <c r="M39" s="81">
        <f t="shared" si="53"/>
        <v>2</v>
      </c>
      <c r="N39" s="86">
        <f>VLOOKUP(A39,complejidad!P:V,7,FALSE)</f>
        <v>-1.0721496448257501</v>
      </c>
      <c r="O39" s="81">
        <v>1</v>
      </c>
      <c r="P39" s="87">
        <v>41.18847947761185</v>
      </c>
      <c r="Q39" s="88">
        <v>0.16583888888888801</v>
      </c>
      <c r="R39" s="81">
        <v>1446</v>
      </c>
      <c r="S39" s="81">
        <v>100</v>
      </c>
      <c r="T39" s="89">
        <f t="shared" si="1"/>
        <v>6.9156293222683268E-2</v>
      </c>
      <c r="U39" s="90">
        <f>VLOOKUP(A39,socioeconomico!I:P,8,FALSE)</f>
        <v>-0.9170693475977042</v>
      </c>
      <c r="V39" s="81">
        <v>9</v>
      </c>
      <c r="W39" s="83">
        <v>0.92008303061754027</v>
      </c>
      <c r="X39" s="83">
        <v>0.93036649214659684</v>
      </c>
      <c r="Y39" s="83">
        <v>0.90436153441933786</v>
      </c>
      <c r="Z39" s="83">
        <v>0.90976253298153031</v>
      </c>
      <c r="AA39" s="83">
        <v>0.92484848484848481</v>
      </c>
      <c r="AB39" s="83">
        <v>0.92579750346740641</v>
      </c>
      <c r="AC39" s="91">
        <v>0.92868098159509205</v>
      </c>
      <c r="AD39" s="81">
        <f t="shared" si="54"/>
        <v>0.92192390070423946</v>
      </c>
      <c r="AE39" s="82">
        <f t="shared" si="3"/>
        <v>1.645847976644103</v>
      </c>
      <c r="AF39" s="84">
        <v>94.70359572400389</v>
      </c>
      <c r="AG39" s="84">
        <v>94.744121715076062</v>
      </c>
      <c r="AH39" s="84">
        <v>95.706952869808674</v>
      </c>
      <c r="AI39" s="84">
        <v>96.645600388915895</v>
      </c>
      <c r="AJ39" s="84">
        <v>91.409266409266408</v>
      </c>
      <c r="AK39" s="84">
        <v>92.691029900332225</v>
      </c>
      <c r="AL39" s="84">
        <v>98.365807668133257</v>
      </c>
      <c r="AM39" s="84">
        <f t="shared" si="55"/>
        <v>95.031888402694563</v>
      </c>
      <c r="AN39" s="84">
        <f t="shared" si="5"/>
        <v>1.3500374051623167</v>
      </c>
      <c r="AO39" s="81">
        <v>4</v>
      </c>
      <c r="AP39" s="82">
        <f t="shared" si="56"/>
        <v>0.23005906138063265</v>
      </c>
      <c r="AQ39" s="81">
        <v>4</v>
      </c>
      <c r="AR39" s="82">
        <f t="shared" si="40"/>
        <v>0.1365178344157767</v>
      </c>
      <c r="AS39" s="81">
        <v>4</v>
      </c>
      <c r="AT39" s="82">
        <f t="shared" si="41"/>
        <v>-0.10476865036838212</v>
      </c>
      <c r="AU39" s="81">
        <v>4.5</v>
      </c>
      <c r="AV39" s="82">
        <f t="shared" si="46"/>
        <v>1.2122921072647797</v>
      </c>
      <c r="AW39" s="81">
        <v>4.5</v>
      </c>
      <c r="AX39" s="82">
        <f t="shared" si="47"/>
        <v>1.1339867716628336</v>
      </c>
      <c r="AY39" s="81">
        <v>4</v>
      </c>
      <c r="AZ39" s="82">
        <f t="shared" si="48"/>
        <v>5.8790989771929411E-2</v>
      </c>
      <c r="BA39" s="81">
        <f t="shared" si="49"/>
        <v>0.5415288971865635</v>
      </c>
      <c r="BB39" s="82">
        <v>3.5916666666666668</v>
      </c>
      <c r="BC39" s="82">
        <v>3.3450000000000002</v>
      </c>
      <c r="BD39" s="82">
        <v>3.5033333333333334</v>
      </c>
      <c r="BE39" s="82">
        <v>3.2150000000000003</v>
      </c>
      <c r="BF39" s="81">
        <f t="shared" si="57"/>
        <v>3.3651666666666671</v>
      </c>
      <c r="BG39" s="82">
        <f t="shared" si="58"/>
        <v>0.16134005470711843</v>
      </c>
      <c r="BH39" s="82">
        <f t="shared" si="15"/>
        <v>0.35143447594684096</v>
      </c>
      <c r="BI39" s="85">
        <v>0.55500000000000005</v>
      </c>
      <c r="BJ39" s="82">
        <f t="shared" si="16"/>
        <v>0.96690189679609551</v>
      </c>
      <c r="BK39" s="92">
        <f t="shared" si="17"/>
        <v>-0.5887871652357024</v>
      </c>
      <c r="BL39" s="92">
        <f t="shared" si="18"/>
        <v>1.0037006642057766</v>
      </c>
      <c r="BM39" s="85">
        <v>0.60386338843220588</v>
      </c>
      <c r="BN39" s="92">
        <f t="shared" si="50"/>
        <v>1.4053823595879842</v>
      </c>
      <c r="BO39" s="92">
        <f t="shared" si="51"/>
        <v>-0.50440728472181873</v>
      </c>
      <c r="BP39" s="92">
        <f t="shared" si="52"/>
        <v>1.3885576527074421</v>
      </c>
      <c r="BQ39" s="86">
        <v>0.61063798997323737</v>
      </c>
      <c r="BR39" s="92">
        <f>((BQ39-(AVERAGE(BQ$2:BQ$392)))/(_xlfn.STDEV.P(BQ$2:BQ$392)))</f>
        <v>0.52299985824442863</v>
      </c>
      <c r="BS39" s="92">
        <f>LN(BQ39)</f>
        <v>-0.49325098316962224</v>
      </c>
      <c r="BT39" s="92">
        <f>((BS39-(AVERAGE(BS$2:BS$392)))/(_xlfn.STDEV.P(BS$2:BS$392)))</f>
        <v>0.54229065637672369</v>
      </c>
      <c r="BU39" s="92">
        <v>0.66215939609508767</v>
      </c>
      <c r="BV39" s="92">
        <f t="shared" si="22"/>
        <v>1.2298574249936771</v>
      </c>
      <c r="BW39" s="92">
        <f t="shared" si="23"/>
        <v>-0.41224897242805414</v>
      </c>
      <c r="BX39" s="92">
        <f t="shared" si="24"/>
        <v>1.2601917426824547</v>
      </c>
      <c r="BY39" s="92">
        <f>(BL39*0.1)+(BP39*0.2)+(BT39*0.3)+(BX39*0.4)</f>
        <v>1.0448454909480651</v>
      </c>
      <c r="BZ39" s="80">
        <v>0.54834574433591643</v>
      </c>
      <c r="CA39" s="80">
        <v>1.2506680864863751</v>
      </c>
      <c r="CB39" s="80">
        <v>0.54601266520438452</v>
      </c>
      <c r="CC39" s="80">
        <v>-0.33297658531613233</v>
      </c>
      <c r="CD39" s="80">
        <v>0.458963445999159</v>
      </c>
      <c r="CE39" s="82">
        <f t="shared" si="44"/>
        <v>-0.40586515179252669</v>
      </c>
      <c r="CF39" s="80">
        <f t="shared" si="45"/>
        <v>-5.2691934193828033E-2</v>
      </c>
      <c r="CG39" s="84">
        <f t="shared" si="27"/>
        <v>0.67422210529350246</v>
      </c>
      <c r="CH39" s="84">
        <f>VLOOKUP(A39,'CALCULO FINAL'!A:L,7,FALSE)</f>
        <v>89.835164835164832</v>
      </c>
      <c r="CI39" s="84">
        <f>VLOOKUP(A39,'CALCULO FINAL'!A:L,10,FALSE)</f>
        <v>73.68421052631578</v>
      </c>
      <c r="CJ39" s="84">
        <f>VLOOKUP(A39,'CALCULO FINAL'!A:L,8,FALSE)</f>
        <v>96.666666666666671</v>
      </c>
      <c r="CK39" s="84">
        <f>VLOOKUP(A39,'CALCULO FINAL'!A:L,9,FALSE)</f>
        <v>80</v>
      </c>
      <c r="CL39" s="84">
        <f>VLOOKUP(A39,'CALCULO FINAL'!A:L,11,FALSE)</f>
        <v>1.3279086103406668</v>
      </c>
      <c r="CM39" s="84">
        <f>VLOOKUP(A39,'CALCULO FINAL'!A:L,12,FALSE)</f>
        <v>88.186813186813183</v>
      </c>
      <c r="CN39" s="84">
        <f t="shared" si="28"/>
        <v>85.385338345864653</v>
      </c>
      <c r="CO39" s="81">
        <v>38</v>
      </c>
      <c r="CP39" s="81">
        <v>30</v>
      </c>
      <c r="CQ39" s="81">
        <v>32</v>
      </c>
      <c r="CR39" s="81">
        <v>38</v>
      </c>
      <c r="CS39" s="81">
        <v>18</v>
      </c>
      <c r="CT39" s="81">
        <v>14</v>
      </c>
    </row>
    <row r="40" spans="1:98" ht="14.5" customHeight="1">
      <c r="A40" s="79">
        <v>111001015601</v>
      </c>
      <c r="B40" s="80" t="s">
        <v>657</v>
      </c>
      <c r="C40" s="81" t="s">
        <v>460</v>
      </c>
      <c r="D40" s="81" t="s">
        <v>6</v>
      </c>
      <c r="E40" s="81">
        <v>8</v>
      </c>
      <c r="F40" s="82" t="s">
        <v>7</v>
      </c>
      <c r="G40" s="82">
        <v>45</v>
      </c>
      <c r="H40" s="82" t="s">
        <v>64</v>
      </c>
      <c r="I40" s="81">
        <v>8</v>
      </c>
      <c r="J40" s="81">
        <v>2</v>
      </c>
      <c r="K40" s="81">
        <v>2</v>
      </c>
      <c r="L40" s="81">
        <v>2606</v>
      </c>
      <c r="M40" s="81">
        <f t="shared" si="53"/>
        <v>5</v>
      </c>
      <c r="N40" s="86">
        <f>VLOOKUP(A40,complejidad!P:V,7,FALSE)</f>
        <v>0.65577919136838758</v>
      </c>
      <c r="O40" s="81">
        <v>5</v>
      </c>
      <c r="P40" s="87">
        <v>41.365423476968772</v>
      </c>
      <c r="Q40" s="88">
        <v>0.17727587700303099</v>
      </c>
      <c r="R40" s="81">
        <v>2512</v>
      </c>
      <c r="S40" s="81">
        <v>226</v>
      </c>
      <c r="T40" s="89">
        <f t="shared" si="1"/>
        <v>8.9968152866242032E-2</v>
      </c>
      <c r="U40" s="90">
        <f>VLOOKUP(A40,socioeconomico!I:P,8,FALSE)</f>
        <v>-0.72867407799855155</v>
      </c>
      <c r="V40" s="81">
        <v>8</v>
      </c>
      <c r="W40" s="83">
        <v>0.88777660695468918</v>
      </c>
      <c r="X40" s="83">
        <v>0.86021505376344087</v>
      </c>
      <c r="Y40" s="83">
        <v>0.87645811240721105</v>
      </c>
      <c r="Z40" s="83">
        <v>0.86859688195991092</v>
      </c>
      <c r="AA40" s="83">
        <v>0.86656519533231857</v>
      </c>
      <c r="AB40" s="83">
        <v>0.82285165626500245</v>
      </c>
      <c r="AC40" s="91">
        <v>0.8054592720970537</v>
      </c>
      <c r="AD40" s="81">
        <f t="shared" si="54"/>
        <v>0.83859907829653813</v>
      </c>
      <c r="AE40" s="82">
        <f t="shared" si="3"/>
        <v>-6.8816073772404451E-3</v>
      </c>
      <c r="AF40" s="84">
        <v>82.623509369676313</v>
      </c>
      <c r="AG40" s="84">
        <v>82.219251336898395</v>
      </c>
      <c r="AH40" s="84">
        <v>89.712696941612606</v>
      </c>
      <c r="AI40" s="84">
        <v>87.773128777312877</v>
      </c>
      <c r="AJ40" s="84">
        <v>90.306867998051629</v>
      </c>
      <c r="AK40" s="84">
        <v>88.996763754045304</v>
      </c>
      <c r="AL40" s="84">
        <v>83.036773428232507</v>
      </c>
      <c r="AM40" s="84">
        <f t="shared" si="55"/>
        <v>87.358835577349595</v>
      </c>
      <c r="AN40" s="84">
        <f t="shared" si="5"/>
        <v>-0.30610367067143546</v>
      </c>
      <c r="AO40" s="81">
        <v>4.5</v>
      </c>
      <c r="AP40" s="82">
        <f t="shared" si="56"/>
        <v>1.8179176811057871</v>
      </c>
      <c r="AQ40" s="81">
        <v>4.5</v>
      </c>
      <c r="AR40" s="82">
        <f t="shared" si="40"/>
        <v>1.6711665937103672</v>
      </c>
      <c r="AS40" s="81">
        <v>4.5</v>
      </c>
      <c r="AT40" s="82">
        <f t="shared" si="41"/>
        <v>1.3847682483473189</v>
      </c>
      <c r="AU40" s="81">
        <v>4.5</v>
      </c>
      <c r="AV40" s="82">
        <f t="shared" si="46"/>
        <v>1.2122921072647797</v>
      </c>
      <c r="AW40" s="81">
        <v>4.5</v>
      </c>
      <c r="AX40" s="82">
        <f t="shared" si="47"/>
        <v>1.1339867716628336</v>
      </c>
      <c r="AY40" s="81">
        <v>4.5</v>
      </c>
      <c r="AZ40" s="82">
        <f t="shared" si="48"/>
        <v>1.3992255565719089</v>
      </c>
      <c r="BA40" s="81">
        <f t="shared" si="49"/>
        <v>1.3205546779633714</v>
      </c>
      <c r="BB40" s="82">
        <v>3.6133333333333333</v>
      </c>
      <c r="BC40" s="82">
        <v>3.6216666666666666</v>
      </c>
      <c r="BD40" s="82">
        <v>3.6916666666666664</v>
      </c>
      <c r="BE40" s="82">
        <v>3.58</v>
      </c>
      <c r="BF40" s="81">
        <f t="shared" si="57"/>
        <v>3.6251666666666669</v>
      </c>
      <c r="BG40" s="82">
        <f t="shared" si="58"/>
        <v>0.67620051684465676</v>
      </c>
      <c r="BH40" s="82">
        <f t="shared" si="15"/>
        <v>0.99837759740401411</v>
      </c>
      <c r="BI40" s="85">
        <v>0.55300000000000005</v>
      </c>
      <c r="BJ40" s="82">
        <f t="shared" si="16"/>
        <v>0.93830369148018711</v>
      </c>
      <c r="BK40" s="92">
        <f t="shared" si="17"/>
        <v>-0.5923972774598022</v>
      </c>
      <c r="BL40" s="92">
        <f t="shared" si="18"/>
        <v>0.97777878422318154</v>
      </c>
      <c r="BM40" s="85">
        <v>0.51431777971675441</v>
      </c>
      <c r="BN40" s="92">
        <f t="shared" si="50"/>
        <v>0.30634848440524187</v>
      </c>
      <c r="BO40" s="92">
        <f t="shared" si="51"/>
        <v>-0.66491395608765047</v>
      </c>
      <c r="BP40" s="92">
        <f t="shared" si="52"/>
        <v>0.39092904401685308</v>
      </c>
      <c r="BQ40" s="86">
        <v>0.56452396200858235</v>
      </c>
      <c r="BR40" s="92">
        <f>((BQ40-(AVERAGE(BQ$2:BQ$392)))/(_xlfn.STDEV.P(BQ$2:BQ$392)))</f>
        <v>-0.7089035265107001</v>
      </c>
      <c r="BS40" s="92">
        <f>LN(BQ40)</f>
        <v>-0.57177244809388239</v>
      </c>
      <c r="BT40" s="92">
        <f>((BS40-(AVERAGE(BS$2:BS$392)))/(_xlfn.STDEV.P(BS$2:BS$392)))</f>
        <v>-0.68807690771760266</v>
      </c>
      <c r="BU40" s="92">
        <v>0.60397998804161968</v>
      </c>
      <c r="BV40" s="92">
        <f t="shared" si="22"/>
        <v>-0.48962885673152401</v>
      </c>
      <c r="BW40" s="92">
        <f t="shared" si="23"/>
        <v>-0.50421421397763599</v>
      </c>
      <c r="BX40" s="92">
        <f t="shared" si="24"/>
        <v>-0.48734004017772387</v>
      </c>
      <c r="BY40" s="92">
        <f>(BL40*0.1)+(BP40*0.2)+(BT40*0.3)+(BX40*0.4)</f>
        <v>-0.22539540116068157</v>
      </c>
      <c r="BZ40" s="80">
        <v>0.54057290433068195</v>
      </c>
      <c r="CA40" s="80">
        <v>0.97027293720318741</v>
      </c>
      <c r="CB40" s="80">
        <v>0.59292086915784836</v>
      </c>
      <c r="CC40" s="80">
        <v>1.2016807890054506</v>
      </c>
      <c r="CD40" s="80">
        <v>0.47532952675678097</v>
      </c>
      <c r="CE40" s="82">
        <f t="shared" si="44"/>
        <v>-0.21109508299171806</v>
      </c>
      <c r="CF40" s="80">
        <f t="shared" si="45"/>
        <v>0.4490112826464136</v>
      </c>
      <c r="CG40" s="84">
        <f t="shared" si="27"/>
        <v>0.48801762413163907</v>
      </c>
      <c r="CH40" s="84">
        <f>VLOOKUP(A40,'CALCULO FINAL'!A:L,7,FALSE)</f>
        <v>84.340659340659343</v>
      </c>
      <c r="CI40" s="84">
        <f>VLOOKUP(A40,'CALCULO FINAL'!A:L,10,FALSE)</f>
        <v>84.210526315789465</v>
      </c>
      <c r="CJ40" s="84">
        <f>VLOOKUP(A40,'CALCULO FINAL'!A:L,8,FALSE)</f>
        <v>86.36363636363636</v>
      </c>
      <c r="CK40" s="84">
        <f>VLOOKUP(A40,'CALCULO FINAL'!A:L,9,FALSE)</f>
        <v>90.697674418604649</v>
      </c>
      <c r="CL40" s="84">
        <f>VLOOKUP(A40,'CALCULO FINAL'!A:L,11,FALSE)</f>
        <v>1.3351164703369345</v>
      </c>
      <c r="CM40" s="84">
        <f>VLOOKUP(A40,'CALCULO FINAL'!A:L,12,FALSE)</f>
        <v>88.461538461538453</v>
      </c>
      <c r="CN40" s="84">
        <f t="shared" si="28"/>
        <v>85.338345864661648</v>
      </c>
      <c r="CO40" s="81">
        <v>39</v>
      </c>
      <c r="CP40" s="81">
        <v>22</v>
      </c>
      <c r="CQ40" s="81">
        <v>20</v>
      </c>
      <c r="CR40" s="81">
        <v>25</v>
      </c>
      <c r="CS40" s="81">
        <v>26</v>
      </c>
      <c r="CT40" s="81">
        <v>38</v>
      </c>
    </row>
    <row r="41" spans="1:98" ht="14.5" customHeight="1">
      <c r="A41" s="79">
        <v>111001009148</v>
      </c>
      <c r="B41" s="80" t="s">
        <v>71</v>
      </c>
      <c r="C41" s="81" t="s">
        <v>460</v>
      </c>
      <c r="D41" s="81" t="s">
        <v>6</v>
      </c>
      <c r="E41" s="81">
        <v>12</v>
      </c>
      <c r="F41" s="82" t="s">
        <v>10</v>
      </c>
      <c r="G41" s="82">
        <v>98</v>
      </c>
      <c r="H41" s="82" t="s">
        <v>11</v>
      </c>
      <c r="I41" s="81">
        <v>12</v>
      </c>
      <c r="J41" s="81">
        <v>2</v>
      </c>
      <c r="K41" s="81">
        <v>2</v>
      </c>
      <c r="L41" s="81">
        <v>1491</v>
      </c>
      <c r="M41" s="81">
        <f t="shared" si="53"/>
        <v>2</v>
      </c>
      <c r="N41" s="86">
        <f>VLOOKUP(A41,complejidad!P:V,7,FALSE)</f>
        <v>-0.28055686710520772</v>
      </c>
      <c r="O41" s="81">
        <v>3</v>
      </c>
      <c r="P41" s="87">
        <v>37.595949926362195</v>
      </c>
      <c r="Q41" s="88">
        <v>0.18092641261497999</v>
      </c>
      <c r="R41" s="81">
        <v>1491</v>
      </c>
      <c r="S41" s="81">
        <v>127</v>
      </c>
      <c r="T41" s="89">
        <f t="shared" si="1"/>
        <v>8.5177733065057007E-2</v>
      </c>
      <c r="U41" s="90">
        <f>VLOOKUP(A41,socioeconomico!I:P,8,FALSE)</f>
        <v>-0.31531699554541009</v>
      </c>
      <c r="V41" s="81">
        <v>7</v>
      </c>
      <c r="W41" s="83">
        <v>0.86123032904148789</v>
      </c>
      <c r="X41" s="83">
        <v>0.83321454027084818</v>
      </c>
      <c r="Y41" s="83">
        <v>0.8262108262108262</v>
      </c>
      <c r="Z41" s="83">
        <v>0.84892086330935257</v>
      </c>
      <c r="AA41" s="83">
        <v>0.83979517190929043</v>
      </c>
      <c r="AB41" s="83">
        <v>0.82427401340282946</v>
      </c>
      <c r="AC41" s="91">
        <v>0.80659340659340661</v>
      </c>
      <c r="AD41" s="81">
        <f t="shared" si="54"/>
        <v>0.82596477182807304</v>
      </c>
      <c r="AE41" s="82">
        <f t="shared" si="3"/>
        <v>-0.25748030618820272</v>
      </c>
      <c r="AF41" s="84">
        <v>88.706091596264997</v>
      </c>
      <c r="AG41" s="84">
        <v>87.776332899869956</v>
      </c>
      <c r="AH41" s="84">
        <v>85.945945945945951</v>
      </c>
      <c r="AI41" s="84">
        <v>89.722042663219142</v>
      </c>
      <c r="AJ41" s="84">
        <v>89.974126778783955</v>
      </c>
      <c r="AK41" s="84">
        <v>88.691650230111776</v>
      </c>
      <c r="AL41" s="84">
        <v>87.82263401720715</v>
      </c>
      <c r="AM41" s="84">
        <f t="shared" si="55"/>
        <v>88.567429112524337</v>
      </c>
      <c r="AN41" s="84">
        <f t="shared" si="5"/>
        <v>-4.5242518904240775E-2</v>
      </c>
      <c r="AO41" s="81">
        <v>4.5</v>
      </c>
      <c r="AP41" s="82">
        <f t="shared" si="56"/>
        <v>1.8179176811057871</v>
      </c>
      <c r="AQ41" s="81">
        <v>4.5</v>
      </c>
      <c r="AR41" s="82">
        <f t="shared" si="40"/>
        <v>1.6711665937103672</v>
      </c>
      <c r="AS41" s="81">
        <v>4.5</v>
      </c>
      <c r="AT41" s="82">
        <f t="shared" si="41"/>
        <v>1.3847682483473189</v>
      </c>
      <c r="AU41" s="81">
        <v>4.5</v>
      </c>
      <c r="AV41" s="82">
        <f t="shared" si="46"/>
        <v>1.2122921072647797</v>
      </c>
      <c r="AW41" s="81">
        <v>4.5</v>
      </c>
      <c r="AX41" s="82">
        <f t="shared" si="47"/>
        <v>1.1339867716628336</v>
      </c>
      <c r="AY41" s="81">
        <v>4.5</v>
      </c>
      <c r="AZ41" s="82">
        <f t="shared" si="48"/>
        <v>1.3992255565719089</v>
      </c>
      <c r="BA41" s="81">
        <f t="shared" si="49"/>
        <v>1.3205546779633714</v>
      </c>
      <c r="BB41" s="82">
        <v>3.6583333333333332</v>
      </c>
      <c r="BC41" s="82">
        <v>3.6633333333333336</v>
      </c>
      <c r="BD41" s="82">
        <v>3.4833333333333329</v>
      </c>
      <c r="BE41" s="82">
        <v>3.5950000000000002</v>
      </c>
      <c r="BF41" s="81">
        <f t="shared" si="57"/>
        <v>3.5815000000000001</v>
      </c>
      <c r="BG41" s="82">
        <f t="shared" si="58"/>
        <v>0.58973036230617248</v>
      </c>
      <c r="BH41" s="82">
        <f t="shared" si="15"/>
        <v>0.95514252013477197</v>
      </c>
      <c r="BI41" s="85">
        <v>0.50600000000000001</v>
      </c>
      <c r="BJ41" s="82">
        <f t="shared" si="16"/>
        <v>0.26624586655633931</v>
      </c>
      <c r="BK41" s="92">
        <f t="shared" si="17"/>
        <v>-0.68121860969467152</v>
      </c>
      <c r="BL41" s="92">
        <f t="shared" si="18"/>
        <v>0.34001026868607809</v>
      </c>
      <c r="BM41" s="85">
        <v>0.51168120561890029</v>
      </c>
      <c r="BN41" s="92">
        <f t="shared" si="50"/>
        <v>0.27398861450722145</v>
      </c>
      <c r="BO41" s="92">
        <f t="shared" si="51"/>
        <v>-0.67005349314228568</v>
      </c>
      <c r="BP41" s="92">
        <f t="shared" si="52"/>
        <v>0.35898427089622031</v>
      </c>
      <c r="BQ41" s="86">
        <v>0.55344212636204804</v>
      </c>
      <c r="BR41" s="92">
        <f>((BQ41-(AVERAGE(BQ$2:BQ$392)))/(_xlfn.STDEV.P(BQ$2:BQ$392)))</f>
        <v>-1.0049468661367529</v>
      </c>
      <c r="BS41" s="92">
        <f>LN(BQ41)</f>
        <v>-0.59159809171832323</v>
      </c>
      <c r="BT41" s="92">
        <f>((BS41-(AVERAGE(BS$2:BS$392)))/(_xlfn.STDEV.P(BS$2:BS$392)))</f>
        <v>-0.99872863685095747</v>
      </c>
      <c r="BU41" s="92">
        <v>0.5945598296285064</v>
      </c>
      <c r="BV41" s="92">
        <f t="shared" si="22"/>
        <v>-0.76804064717360621</v>
      </c>
      <c r="BW41" s="92">
        <f t="shared" si="23"/>
        <v>-0.51993392934730676</v>
      </c>
      <c r="BX41" s="92">
        <f t="shared" si="24"/>
        <v>-0.78604748402437352</v>
      </c>
      <c r="BY41" s="92">
        <f>(BL41*0.1)+(BP41*0.2)+(BT41*0.3)+(BX41*0.4)</f>
        <v>-0.50823970361718485</v>
      </c>
      <c r="BZ41" s="80">
        <v>0.53638617752157369</v>
      </c>
      <c r="CA41" s="80">
        <v>0.81924218295412732</v>
      </c>
      <c r="CB41" s="80">
        <v>0.55877727964241974</v>
      </c>
      <c r="CC41" s="80">
        <v>8.4632873727246302E-2</v>
      </c>
      <c r="CD41" s="80">
        <v>0.52709360117618598</v>
      </c>
      <c r="CE41" s="82">
        <f t="shared" si="44"/>
        <v>0.40494075878318492</v>
      </c>
      <c r="CF41" s="80">
        <f t="shared" si="45"/>
        <v>0.39170867810059184</v>
      </c>
      <c r="CG41" s="84">
        <f t="shared" si="27"/>
        <v>0.42516452874125643</v>
      </c>
      <c r="CH41" s="84">
        <f>VLOOKUP(A41,'CALCULO FINAL'!A:L,7,FALSE)</f>
        <v>82.417582417582409</v>
      </c>
      <c r="CI41" s="84">
        <f>VLOOKUP(A41,'CALCULO FINAL'!A:L,10,FALSE)</f>
        <v>92.10526315789474</v>
      </c>
      <c r="CJ41" s="84">
        <f>VLOOKUP(A41,'CALCULO FINAL'!A:L,8,FALSE)</f>
        <v>77.777777777777786</v>
      </c>
      <c r="CK41" s="84">
        <f>VLOOKUP(A41,'CALCULO FINAL'!A:L,9,FALSE)</f>
        <v>88.888888888888886</v>
      </c>
      <c r="CL41" s="84">
        <f>VLOOKUP(A41,'CALCULO FINAL'!A:L,11,FALSE)</f>
        <v>1.1473546799888159</v>
      </c>
      <c r="CM41" s="84">
        <f>VLOOKUP(A41,'CALCULO FINAL'!A:L,12,FALSE)</f>
        <v>84.340659340659343</v>
      </c>
      <c r="CN41" s="84">
        <f t="shared" si="28"/>
        <v>85.320271833429729</v>
      </c>
      <c r="CO41" s="81">
        <v>40</v>
      </c>
      <c r="CP41" s="81">
        <v>43</v>
      </c>
      <c r="CQ41" s="81">
        <v>54</v>
      </c>
      <c r="CR41" s="81">
        <v>45</v>
      </c>
      <c r="CS41" s="81">
        <v>36</v>
      </c>
      <c r="CT41" s="81">
        <v>35</v>
      </c>
    </row>
    <row r="42" spans="1:98" ht="14.5" customHeight="1">
      <c r="A42" s="79">
        <v>111001098612</v>
      </c>
      <c r="B42" s="80" t="s">
        <v>738</v>
      </c>
      <c r="C42" s="81" t="s">
        <v>697</v>
      </c>
      <c r="D42" s="81" t="s">
        <v>6</v>
      </c>
      <c r="E42" s="81">
        <v>1</v>
      </c>
      <c r="F42" s="82" t="s">
        <v>52</v>
      </c>
      <c r="G42" s="82">
        <v>9</v>
      </c>
      <c r="H42" s="82" t="s">
        <v>53</v>
      </c>
      <c r="I42" s="81">
        <v>1</v>
      </c>
      <c r="J42" s="81">
        <v>1</v>
      </c>
      <c r="K42" s="81">
        <v>1</v>
      </c>
      <c r="L42" s="81">
        <v>1218</v>
      </c>
      <c r="M42" s="81">
        <f t="shared" si="53"/>
        <v>2</v>
      </c>
      <c r="N42" s="86">
        <f>VLOOKUP(A42,complejidad!P:V,7,FALSE)</f>
        <v>-1.0721496448257501</v>
      </c>
      <c r="O42" s="81">
        <v>1</v>
      </c>
      <c r="P42" s="87">
        <v>40.937372421281076</v>
      </c>
      <c r="Q42" s="88">
        <v>0.18788524590163899</v>
      </c>
      <c r="R42" s="81">
        <v>1218</v>
      </c>
      <c r="S42" s="81">
        <v>77</v>
      </c>
      <c r="T42" s="89">
        <f t="shared" si="1"/>
        <v>6.3218390804597707E-2</v>
      </c>
      <c r="U42" s="90">
        <f>VLOOKUP(A42,socioeconomico!I:P,8,FALSE)</f>
        <v>-0.70004267088638172</v>
      </c>
      <c r="V42" s="81">
        <v>8</v>
      </c>
      <c r="W42" s="83">
        <v>0.94746215494211927</v>
      </c>
      <c r="X42" s="83">
        <v>0.93683274021352314</v>
      </c>
      <c r="Y42" s="83">
        <v>0.9125109361329834</v>
      </c>
      <c r="Z42" s="83">
        <v>0.93380406001765226</v>
      </c>
      <c r="AA42" s="83">
        <v>0.93810786914235189</v>
      </c>
      <c r="AB42" s="83">
        <v>0.93257443082311731</v>
      </c>
      <c r="AC42" s="91">
        <v>0.95652173913043481</v>
      </c>
      <c r="AD42" s="81">
        <f t="shared" si="54"/>
        <v>0.93904340588932633</v>
      </c>
      <c r="AE42" s="82">
        <f t="shared" si="3"/>
        <v>1.9854096086480708</v>
      </c>
      <c r="AF42" s="84">
        <v>96.554424432263119</v>
      </c>
      <c r="AG42" s="84">
        <v>97.003154574132495</v>
      </c>
      <c r="AH42" s="84">
        <v>91.828478964401299</v>
      </c>
      <c r="AI42" s="84">
        <v>90.032414910858989</v>
      </c>
      <c r="AJ42" s="84">
        <v>96.423248882265284</v>
      </c>
      <c r="AK42" s="84">
        <v>94.344262295081975</v>
      </c>
      <c r="AL42" s="84">
        <v>95.284552845528452</v>
      </c>
      <c r="AM42" s="84">
        <f t="shared" si="55"/>
        <v>94.143791336951054</v>
      </c>
      <c r="AN42" s="84">
        <f t="shared" si="5"/>
        <v>1.1583517666838501</v>
      </c>
      <c r="AO42" s="81">
        <v>4</v>
      </c>
      <c r="AP42" s="82">
        <f t="shared" si="56"/>
        <v>0.23005906138063265</v>
      </c>
      <c r="AQ42" s="81">
        <v>4</v>
      </c>
      <c r="AR42" s="82">
        <f t="shared" si="40"/>
        <v>0.1365178344157767</v>
      </c>
      <c r="AS42" s="81">
        <v>4</v>
      </c>
      <c r="AT42" s="82">
        <f t="shared" si="41"/>
        <v>-0.10476865036838212</v>
      </c>
      <c r="AU42" s="81">
        <v>4</v>
      </c>
      <c r="AV42" s="82">
        <f t="shared" si="46"/>
        <v>-0.23979404319523176</v>
      </c>
      <c r="AW42" s="81">
        <v>4</v>
      </c>
      <c r="AX42" s="82">
        <f t="shared" si="47"/>
        <v>-0.2179191660846721</v>
      </c>
      <c r="AY42" s="81">
        <v>3.5</v>
      </c>
      <c r="AZ42" s="82">
        <f t="shared" si="48"/>
        <v>-1.2816435770280501</v>
      </c>
      <c r="BA42" s="81">
        <f t="shared" si="49"/>
        <v>-0.48899518738230907</v>
      </c>
      <c r="BB42" s="82">
        <v>3.9483333333333328</v>
      </c>
      <c r="BC42" s="82">
        <v>3.5716666666666668</v>
      </c>
      <c r="BD42" s="82">
        <v>3.6633333333333336</v>
      </c>
      <c r="BE42" s="82">
        <v>3.2716666666666669</v>
      </c>
      <c r="BF42" s="81">
        <f t="shared" si="57"/>
        <v>3.5168333333333335</v>
      </c>
      <c r="BG42" s="82">
        <f t="shared" si="58"/>
        <v>0.46167532428734881</v>
      </c>
      <c r="BH42" s="82">
        <f t="shared" si="15"/>
        <v>-1.3659931547480131E-2</v>
      </c>
      <c r="BI42" s="85">
        <v>0.628</v>
      </c>
      <c r="BJ42" s="82">
        <f t="shared" si="16"/>
        <v>2.010736390826751</v>
      </c>
      <c r="BK42" s="92">
        <f t="shared" si="17"/>
        <v>-0.46521511251393838</v>
      </c>
      <c r="BL42" s="92">
        <f t="shared" si="18"/>
        <v>1.8909916183409239</v>
      </c>
      <c r="BM42" s="85">
        <v>0.89194209183031947</v>
      </c>
      <c r="BN42" s="92">
        <f t="shared" si="50"/>
        <v>4.941102963814739</v>
      </c>
      <c r="BO42" s="92">
        <f t="shared" si="51"/>
        <v>-0.11435406798222388</v>
      </c>
      <c r="BP42" s="92">
        <f t="shared" si="52"/>
        <v>3.8129319458126654</v>
      </c>
      <c r="BQ42" s="86">
        <v>0.60030977610978564</v>
      </c>
      <c r="BR42" s="92">
        <f>((BQ42-(AVERAGE(BQ$2:BQ$392)))/(_xlfn.STDEV.P(BQ$2:BQ$392)))</f>
        <v>0.24708898733518828</v>
      </c>
      <c r="BS42" s="92">
        <f>LN(BQ42)</f>
        <v>-0.51030946348332229</v>
      </c>
      <c r="BT42" s="92">
        <f>((BS42-(AVERAGE(BS$2:BS$392)))/(_xlfn.STDEV.P(BS$2:BS$392)))</f>
        <v>0.2749981282640242</v>
      </c>
      <c r="BU42" s="92">
        <v>0.61322314468888772</v>
      </c>
      <c r="BV42" s="92">
        <f t="shared" si="22"/>
        <v>-0.21644833484982842</v>
      </c>
      <c r="BW42" s="92">
        <f t="shared" si="23"/>
        <v>-0.48902638858573227</v>
      </c>
      <c r="BX42" s="92">
        <f t="shared" si="24"/>
        <v>-0.19873961747809715</v>
      </c>
      <c r="BY42" s="92">
        <f>(BL42*0.1)+(BP42*0.2)+(BT42*0.3)+(BX42*0.4)</f>
        <v>0.95468914248459369</v>
      </c>
      <c r="BZ42" s="80">
        <v>0.52826550351772117</v>
      </c>
      <c r="CA42" s="80">
        <v>0.52629937208230637</v>
      </c>
      <c r="CB42" s="80">
        <v>0.58129729605020319</v>
      </c>
      <c r="CC42" s="80">
        <v>0.82140184668417959</v>
      </c>
      <c r="CD42" s="80">
        <v>0.456945551672157</v>
      </c>
      <c r="CE42" s="82">
        <f t="shared" si="44"/>
        <v>-0.42987978441737812</v>
      </c>
      <c r="CF42" s="80">
        <f t="shared" si="45"/>
        <v>0.13674053621302609</v>
      </c>
      <c r="CG42" s="84">
        <f t="shared" si="27"/>
        <v>0.52256891597995259</v>
      </c>
      <c r="CH42" s="84">
        <f>VLOOKUP(A42,'CALCULO FINAL'!A:L,7,FALSE)</f>
        <v>85.714285714285708</v>
      </c>
      <c r="CI42" s="84">
        <f>VLOOKUP(A42,'CALCULO FINAL'!A:L,10,FALSE)</f>
        <v>86.842105263157904</v>
      </c>
      <c r="CJ42" s="84">
        <f>VLOOKUP(A42,'CALCULO FINAL'!A:L,8,FALSE)</f>
        <v>91.666666666666657</v>
      </c>
      <c r="CK42" s="84">
        <f>VLOOKUP(A42,'CALCULO FINAL'!A:L,9,FALSE)</f>
        <v>70</v>
      </c>
      <c r="CL42" s="84">
        <f>VLOOKUP(A42,'CALCULO FINAL'!A:L,11,FALSE)</f>
        <v>1.0569036823582476</v>
      </c>
      <c r="CM42" s="84">
        <f>VLOOKUP(A42,'CALCULO FINAL'!A:L,12,FALSE)</f>
        <v>81.043956043956044</v>
      </c>
      <c r="CN42" s="84">
        <f t="shared" si="28"/>
        <v>84.828658183921348</v>
      </c>
      <c r="CO42" s="81">
        <v>41</v>
      </c>
      <c r="CP42" s="81">
        <v>32</v>
      </c>
      <c r="CQ42" s="81">
        <v>31</v>
      </c>
      <c r="CR42" s="81">
        <v>27</v>
      </c>
      <c r="CS42" s="81">
        <v>12</v>
      </c>
      <c r="CT42" s="81">
        <v>74</v>
      </c>
    </row>
    <row r="43" spans="1:98" ht="14.5" customHeight="1">
      <c r="A43" s="79">
        <v>111001094897</v>
      </c>
      <c r="B43" s="80" t="s">
        <v>590</v>
      </c>
      <c r="C43" s="81" t="s">
        <v>460</v>
      </c>
      <c r="D43" s="81" t="s">
        <v>6</v>
      </c>
      <c r="E43" s="81">
        <v>13</v>
      </c>
      <c r="F43" s="82" t="s">
        <v>61</v>
      </c>
      <c r="G43" s="82">
        <v>100</v>
      </c>
      <c r="H43" s="82" t="s">
        <v>62</v>
      </c>
      <c r="I43" s="81">
        <v>2</v>
      </c>
      <c r="J43" s="81">
        <v>1</v>
      </c>
      <c r="K43" s="81">
        <v>1</v>
      </c>
      <c r="L43" s="81">
        <v>1495</v>
      </c>
      <c r="M43" s="81">
        <f t="shared" si="53"/>
        <v>2</v>
      </c>
      <c r="N43" s="86">
        <f>VLOOKUP(A43,complejidad!P:V,7,FALSE)</f>
        <v>-1.0721496448257501</v>
      </c>
      <c r="O43" s="81">
        <v>1</v>
      </c>
      <c r="P43" s="87">
        <v>40.583120124804829</v>
      </c>
      <c r="Q43" s="88">
        <v>0.14689307330195001</v>
      </c>
      <c r="R43" s="81">
        <v>1470</v>
      </c>
      <c r="S43" s="81">
        <v>101</v>
      </c>
      <c r="T43" s="89">
        <f t="shared" si="1"/>
        <v>6.8707482993197275E-2</v>
      </c>
      <c r="U43" s="90">
        <f>VLOOKUP(A43,socioeconomico!I:P,8,FALSE)</f>
        <v>-1.0418086273710658</v>
      </c>
      <c r="V43" s="81">
        <v>9</v>
      </c>
      <c r="W43" s="83">
        <v>0.92240696753760887</v>
      </c>
      <c r="X43" s="83">
        <v>0.8413173652694611</v>
      </c>
      <c r="Y43" s="83">
        <v>0.86255572065378905</v>
      </c>
      <c r="Z43" s="83">
        <v>0.86871717929482373</v>
      </c>
      <c r="AA43" s="83">
        <v>0.85597014925373138</v>
      </c>
      <c r="AB43" s="83">
        <v>0.84206529992406987</v>
      </c>
      <c r="AC43" s="91">
        <v>0.78030303030303028</v>
      </c>
      <c r="AD43" s="81">
        <f t="shared" si="54"/>
        <v>0.83236441288227536</v>
      </c>
      <c r="AE43" s="82">
        <f t="shared" si="3"/>
        <v>-0.13054482895854899</v>
      </c>
      <c r="AF43" s="84">
        <v>91.921664626682983</v>
      </c>
      <c r="AG43" s="84">
        <v>91.568914956011724</v>
      </c>
      <c r="AH43" s="84">
        <v>91.599115696389092</v>
      </c>
      <c r="AI43" s="84">
        <v>93.333333333333329</v>
      </c>
      <c r="AJ43" s="84">
        <v>93.28125</v>
      </c>
      <c r="AK43" s="84">
        <v>93.53233830845771</v>
      </c>
      <c r="AL43" s="84">
        <v>91.608391608391599</v>
      </c>
      <c r="AM43" s="84">
        <f t="shared" si="55"/>
        <v>92.681763629270819</v>
      </c>
      <c r="AN43" s="84">
        <f t="shared" si="5"/>
        <v>0.8427897347506943</v>
      </c>
      <c r="AO43" s="81">
        <v>4.5</v>
      </c>
      <c r="AP43" s="82">
        <f t="shared" si="56"/>
        <v>1.8179176811057871</v>
      </c>
      <c r="AQ43" s="81">
        <v>4.5</v>
      </c>
      <c r="AR43" s="82">
        <f t="shared" si="40"/>
        <v>1.6711665937103672</v>
      </c>
      <c r="AS43" s="81">
        <v>4.5</v>
      </c>
      <c r="AT43" s="82">
        <f t="shared" si="41"/>
        <v>1.3847682483473189</v>
      </c>
      <c r="AU43" s="81">
        <v>4.5</v>
      </c>
      <c r="AV43" s="82">
        <f t="shared" si="46"/>
        <v>1.2122921072647797</v>
      </c>
      <c r="AW43" s="81">
        <v>4.5</v>
      </c>
      <c r="AX43" s="82">
        <f t="shared" si="47"/>
        <v>1.1339867716628336</v>
      </c>
      <c r="AY43" s="81">
        <v>4.5</v>
      </c>
      <c r="AZ43" s="82">
        <f t="shared" si="48"/>
        <v>1.3992255565719089</v>
      </c>
      <c r="BA43" s="81">
        <f t="shared" si="49"/>
        <v>1.3205546779633714</v>
      </c>
      <c r="BB43" s="82">
        <v>3.74</v>
      </c>
      <c r="BC43" s="82">
        <v>3.7083333333333326</v>
      </c>
      <c r="BD43" s="82">
        <v>3.7383333333333333</v>
      </c>
      <c r="BE43" s="82">
        <v>3.5166666666666671</v>
      </c>
      <c r="BF43" s="81">
        <f t="shared" si="57"/>
        <v>3.6438333333333333</v>
      </c>
      <c r="BG43" s="82">
        <f t="shared" si="58"/>
        <v>0.71316485771606919</v>
      </c>
      <c r="BH43" s="82">
        <f t="shared" si="15"/>
        <v>1.0168597678397204</v>
      </c>
      <c r="BI43" s="85">
        <v>0.44800000000000001</v>
      </c>
      <c r="BJ43" s="82">
        <f t="shared" si="16"/>
        <v>-0.56310208760500391</v>
      </c>
      <c r="BK43" s="92">
        <f t="shared" si="17"/>
        <v>-0.80296204656715187</v>
      </c>
      <c r="BL43" s="92">
        <f t="shared" si="18"/>
        <v>-0.53415057822886447</v>
      </c>
      <c r="BM43" s="85">
        <v>0.5401107369237087</v>
      </c>
      <c r="BN43" s="92">
        <f t="shared" si="50"/>
        <v>0.62291714833225542</v>
      </c>
      <c r="BO43" s="92">
        <f t="shared" si="51"/>
        <v>-0.61598109207022422</v>
      </c>
      <c r="BP43" s="92">
        <f t="shared" si="52"/>
        <v>0.69507107520810452</v>
      </c>
      <c r="BQ43" s="86">
        <v>0.57468087543071333</v>
      </c>
      <c r="BR43" s="92">
        <f>((BQ43-(AVERAGE(BQ$2:BQ$392)))/(_xlfn.STDEV.P(BQ$2:BQ$392)))</f>
        <v>-0.43756882478006237</v>
      </c>
      <c r="BS43" s="92">
        <f>LN(BQ43)</f>
        <v>-0.55394039150481234</v>
      </c>
      <c r="BT43" s="92">
        <f>((BS43-(AVERAGE(BS$2:BS$392)))/(_xlfn.STDEV.P(BS$2:BS$392)))</f>
        <v>-0.40866306782746475</v>
      </c>
      <c r="BU43" s="92">
        <v>0.57918856120167606</v>
      </c>
      <c r="BV43" s="92">
        <f t="shared" si="22"/>
        <v>-1.2223368677257331</v>
      </c>
      <c r="BW43" s="92">
        <f t="shared" si="23"/>
        <v>-0.54612718741214905</v>
      </c>
      <c r="BX43" s="92">
        <f t="shared" si="24"/>
        <v>-1.2837741271963201</v>
      </c>
      <c r="BY43" s="92">
        <f>(BL43*0.1)+(BP43*0.2)+(BT43*0.3)+(BX43*0.4)</f>
        <v>-0.55050941400803299</v>
      </c>
      <c r="BZ43" s="80">
        <v>0.53100741014388853</v>
      </c>
      <c r="CA43" s="80">
        <v>0.6252101070578121</v>
      </c>
      <c r="CB43" s="80">
        <v>0.58270098751969013</v>
      </c>
      <c r="CC43" s="80">
        <v>0.86732527336360488</v>
      </c>
      <c r="CD43" s="80">
        <v>0.59863358779331399</v>
      </c>
      <c r="CE43" s="82">
        <f t="shared" si="44"/>
        <v>1.2563265194783786</v>
      </c>
      <c r="CF43" s="80">
        <f t="shared" si="45"/>
        <v>1.0134028631598331</v>
      </c>
      <c r="CG43" s="84">
        <f t="shared" si="27"/>
        <v>0.65532217828785333</v>
      </c>
      <c r="CH43" s="84">
        <f>VLOOKUP(A43,'CALCULO FINAL'!A:L,7,FALSE)</f>
        <v>89.285714285714292</v>
      </c>
      <c r="CI43" s="84">
        <f>VLOOKUP(A43,'CALCULO FINAL'!A:L,10,FALSE)</f>
        <v>71.05263157894737</v>
      </c>
      <c r="CJ43" s="84">
        <f>VLOOKUP(A43,'CALCULO FINAL'!A:L,8,FALSE)</f>
        <v>100</v>
      </c>
      <c r="CK43" s="84">
        <f>VLOOKUP(A43,'CALCULO FINAL'!A:L,9,FALSE)</f>
        <v>78.571428571428569</v>
      </c>
      <c r="CL43" s="84">
        <f>VLOOKUP(A43,'CALCULO FINAL'!A:L,11,FALSE)</f>
        <v>1.3623018083266727</v>
      </c>
      <c r="CM43" s="84">
        <f>VLOOKUP(A43,'CALCULO FINAL'!A:L,12,FALSE)</f>
        <v>89.285714285714292</v>
      </c>
      <c r="CN43" s="84">
        <f t="shared" si="28"/>
        <v>84.727443609022572</v>
      </c>
      <c r="CO43" s="81">
        <v>42</v>
      </c>
      <c r="CP43" s="81">
        <v>70</v>
      </c>
      <c r="CQ43" s="81">
        <v>65</v>
      </c>
      <c r="CR43" s="81">
        <v>59</v>
      </c>
      <c r="CS43" s="81">
        <v>65</v>
      </c>
      <c r="CT43" s="81">
        <v>88</v>
      </c>
    </row>
    <row r="44" spans="1:98" ht="14.5" customHeight="1">
      <c r="A44" s="79">
        <v>211850000876</v>
      </c>
      <c r="B44" s="80" t="s">
        <v>390</v>
      </c>
      <c r="C44" s="81" t="s">
        <v>460</v>
      </c>
      <c r="D44" s="81" t="s">
        <v>391</v>
      </c>
      <c r="E44" s="81">
        <v>5</v>
      </c>
      <c r="F44" s="82" t="s">
        <v>33</v>
      </c>
      <c r="G44" s="82" t="s">
        <v>392</v>
      </c>
      <c r="H44" s="82" t="s">
        <v>393</v>
      </c>
      <c r="I44" s="81">
        <v>5</v>
      </c>
      <c r="J44" s="81">
        <v>1</v>
      </c>
      <c r="K44" s="81">
        <v>1</v>
      </c>
      <c r="L44" s="81">
        <v>601</v>
      </c>
      <c r="M44" s="81">
        <f t="shared" si="53"/>
        <v>1</v>
      </c>
      <c r="N44" s="86">
        <f>VLOOKUP(A44,complejidad!P:V,7,FALSE)</f>
        <v>-1.4952519086589622</v>
      </c>
      <c r="O44" s="81">
        <v>1</v>
      </c>
      <c r="P44" s="87">
        <v>35.747233009708708</v>
      </c>
      <c r="Q44" s="88">
        <v>0.245161870503597</v>
      </c>
      <c r="R44" s="81">
        <v>577</v>
      </c>
      <c r="S44" s="81">
        <v>62</v>
      </c>
      <c r="T44" s="89">
        <f t="shared" si="1"/>
        <v>0.10745233968804159</v>
      </c>
      <c r="U44" s="90">
        <f>VLOOKUP(A44,socioeconomico!I:P,8,FALSE)</f>
        <v>0.6147381227669807</v>
      </c>
      <c r="V44" s="81">
        <v>3</v>
      </c>
      <c r="W44" s="83">
        <v>0.94223107569721121</v>
      </c>
      <c r="X44" s="83">
        <v>0.84742647058823528</v>
      </c>
      <c r="Y44" s="83">
        <v>0.90569744597249513</v>
      </c>
      <c r="Z44" s="83">
        <v>0.91411042944785281</v>
      </c>
      <c r="AA44" s="83">
        <v>0.92323232323232318</v>
      </c>
      <c r="AB44" s="83">
        <v>0.9576271186440678</v>
      </c>
      <c r="AC44" s="91">
        <v>0.88700564971751417</v>
      </c>
      <c r="AD44" s="81">
        <f t="shared" si="54"/>
        <v>0.91784124823716329</v>
      </c>
      <c r="AE44" s="82">
        <f t="shared" si="3"/>
        <v>1.5648694600551389</v>
      </c>
      <c r="AF44" s="84">
        <v>93.162393162393158</v>
      </c>
      <c r="AG44" s="84">
        <v>80.740740740740748</v>
      </c>
      <c r="AH44" s="84">
        <v>81.031613976705486</v>
      </c>
      <c r="AI44" s="84">
        <v>82.740213523131672</v>
      </c>
      <c r="AJ44" s="84">
        <v>87.665198237885463</v>
      </c>
      <c r="AK44" s="84">
        <v>89.710610932475888</v>
      </c>
      <c r="AL44" s="84">
        <v>96.846011131725419</v>
      </c>
      <c r="AM44" s="84">
        <f t="shared" si="55"/>
        <v>89.528689146353997</v>
      </c>
      <c r="AN44" s="84">
        <f t="shared" si="5"/>
        <v>0.16223451309587053</v>
      </c>
      <c r="AO44" s="81">
        <v>4</v>
      </c>
      <c r="AP44" s="82">
        <f t="shared" si="56"/>
        <v>0.23005906138063265</v>
      </c>
      <c r="AQ44" s="81">
        <v>4</v>
      </c>
      <c r="AR44" s="82">
        <f t="shared" si="40"/>
        <v>0.1365178344157767</v>
      </c>
      <c r="AS44" s="81">
        <v>4</v>
      </c>
      <c r="AT44" s="82">
        <f t="shared" si="41"/>
        <v>-0.10476865036838212</v>
      </c>
      <c r="AU44" s="81">
        <v>4</v>
      </c>
      <c r="AV44" s="82">
        <f t="shared" si="46"/>
        <v>-0.23979404319523176</v>
      </c>
      <c r="AW44" s="81">
        <v>4</v>
      </c>
      <c r="AX44" s="82">
        <f t="shared" si="47"/>
        <v>-0.2179191660846721</v>
      </c>
      <c r="AY44" s="81">
        <v>4</v>
      </c>
      <c r="AZ44" s="82">
        <f t="shared" si="48"/>
        <v>5.8790989771929411E-2</v>
      </c>
      <c r="BA44" s="81">
        <f t="shared" si="49"/>
        <v>-8.6864817342315201E-2</v>
      </c>
      <c r="BB44" s="82">
        <v>3.24</v>
      </c>
      <c r="BC44" s="82">
        <v>3.5399999999999996</v>
      </c>
      <c r="BD44" s="82">
        <v>3.4133333333333336</v>
      </c>
      <c r="BE44" s="82">
        <v>3.356666666666666</v>
      </c>
      <c r="BF44" s="81">
        <f t="shared" si="57"/>
        <v>3.3986666666666663</v>
      </c>
      <c r="BG44" s="82">
        <f t="shared" si="58"/>
        <v>0.22767784502099203</v>
      </c>
      <c r="BH44" s="82">
        <f t="shared" si="15"/>
        <v>7.0406513839338408E-2</v>
      </c>
      <c r="BI44" s="85"/>
      <c r="BJ44" s="92"/>
      <c r="BK44" s="92"/>
      <c r="BL44" s="92"/>
      <c r="BM44" s="85"/>
      <c r="BN44" s="92"/>
      <c r="BO44" s="92"/>
      <c r="BP44" s="92"/>
      <c r="BQ44" s="86"/>
      <c r="BR44" s="86"/>
      <c r="BS44" s="92"/>
      <c r="BT44" s="92"/>
      <c r="BU44" s="92">
        <v>0.64895158276552434</v>
      </c>
      <c r="BV44" s="92">
        <f t="shared" si="22"/>
        <v>0.83950189214088711</v>
      </c>
      <c r="BW44" s="92">
        <f t="shared" si="23"/>
        <v>-0.43239716788759525</v>
      </c>
      <c r="BX44" s="92">
        <f t="shared" si="24"/>
        <v>0.87733392227598705</v>
      </c>
      <c r="BY44" s="86">
        <f>BX44</f>
        <v>0.87733392227598705</v>
      </c>
      <c r="BZ44" s="80">
        <v>0.51879478064648066</v>
      </c>
      <c r="CA44" s="80">
        <v>0.18465529456201105</v>
      </c>
      <c r="CB44" s="80">
        <v>0.58452467069003544</v>
      </c>
      <c r="CC44" s="80">
        <v>0.9269892252934876</v>
      </c>
      <c r="CD44" s="80">
        <v>0.46649585566825602</v>
      </c>
      <c r="CE44" s="82">
        <f t="shared" si="44"/>
        <v>-0.31622316778834453</v>
      </c>
      <c r="CF44" s="80">
        <f t="shared" si="45"/>
        <v>0.15691624260627621</v>
      </c>
      <c r="CG44" s="84">
        <f t="shared" si="27"/>
        <v>0.38037252417382827</v>
      </c>
      <c r="CH44" s="84">
        <f>VLOOKUP(A44,'CALCULO FINAL'!A:L,7,FALSE)</f>
        <v>80.494505494505503</v>
      </c>
      <c r="CI44" s="84">
        <f>VLOOKUP(A44,'CALCULO FINAL'!A:L,10,FALSE)</f>
        <v>100</v>
      </c>
      <c r="CJ44" s="84">
        <f>VLOOKUP(A44,'CALCULO FINAL'!A:L,8,FALSE)</f>
        <v>87.804878048780495</v>
      </c>
      <c r="CK44" s="84">
        <f>VLOOKUP(A44,'CALCULO FINAL'!A:L,9,FALSE)</f>
        <v>64.285714285714292</v>
      </c>
      <c r="CL44" s="84">
        <f>VLOOKUP(A44,'CALCULO FINAL'!A:L,11,FALSE)</f>
        <v>0.88389778883150161</v>
      </c>
      <c r="CM44" s="84">
        <f>VLOOKUP(A44,'CALCULO FINAL'!A:L,12,FALSE)</f>
        <v>76.64835164835165</v>
      </c>
      <c r="CN44" s="84">
        <f t="shared" si="28"/>
        <v>84.409340659340671</v>
      </c>
      <c r="CO44" s="81">
        <v>43</v>
      </c>
      <c r="CP44" s="81"/>
      <c r="CQ44" s="81"/>
      <c r="CR44" s="81"/>
      <c r="CS44" s="81"/>
      <c r="CT44" s="81"/>
    </row>
    <row r="45" spans="1:98" ht="14.5" customHeight="1">
      <c r="A45" s="79">
        <v>111001019526</v>
      </c>
      <c r="B45" s="80" t="s">
        <v>87</v>
      </c>
      <c r="C45" s="81" t="s">
        <v>460</v>
      </c>
      <c r="D45" s="81" t="s">
        <v>6</v>
      </c>
      <c r="E45" s="81">
        <v>14</v>
      </c>
      <c r="F45" s="82" t="s">
        <v>13</v>
      </c>
      <c r="G45" s="82">
        <v>102</v>
      </c>
      <c r="H45" s="82" t="s">
        <v>88</v>
      </c>
      <c r="I45" s="81">
        <v>14</v>
      </c>
      <c r="J45" s="81">
        <v>2</v>
      </c>
      <c r="K45" s="81">
        <v>2</v>
      </c>
      <c r="L45" s="81">
        <v>1727</v>
      </c>
      <c r="M45" s="81">
        <f t="shared" si="53"/>
        <v>3</v>
      </c>
      <c r="N45" s="86">
        <f>VLOOKUP(A45,complejidad!P:V,7,FALSE)</f>
        <v>0.17629507564424984</v>
      </c>
      <c r="O45" s="81">
        <v>4</v>
      </c>
      <c r="P45" s="87">
        <v>35.277341935483783</v>
      </c>
      <c r="Q45" s="88">
        <v>0.181850961538461</v>
      </c>
      <c r="R45" s="81">
        <v>1678</v>
      </c>
      <c r="S45" s="81">
        <v>226</v>
      </c>
      <c r="T45" s="89">
        <f t="shared" si="1"/>
        <v>0.13468414779499405</v>
      </c>
      <c r="U45" s="90">
        <f>VLOOKUP(A45,socioeconomico!I:P,8,FALSE)</f>
        <v>0.16375159203306144</v>
      </c>
      <c r="V45" s="81">
        <v>5</v>
      </c>
      <c r="W45" s="83">
        <v>0.88093769278223322</v>
      </c>
      <c r="X45" s="83">
        <v>0.90162907268170422</v>
      </c>
      <c r="Y45" s="83">
        <v>0.88875000000000004</v>
      </c>
      <c r="Z45" s="83">
        <v>0.8217005076142132</v>
      </c>
      <c r="AA45" s="83">
        <v>0.83581081081081077</v>
      </c>
      <c r="AB45" s="83">
        <v>0.83584131326949385</v>
      </c>
      <c r="AC45" s="91">
        <v>0.83892176199868507</v>
      </c>
      <c r="AD45" s="81">
        <f t="shared" si="54"/>
        <v>0.83992909522127301</v>
      </c>
      <c r="AE45" s="82">
        <f t="shared" si="3"/>
        <v>1.9498986727155436E-2</v>
      </c>
      <c r="AF45" s="84">
        <v>80.570585341859328</v>
      </c>
      <c r="AG45" s="84">
        <v>79.462875197472343</v>
      </c>
      <c r="AH45" s="84">
        <v>83.342776203966011</v>
      </c>
      <c r="AI45" s="84">
        <v>85.410513880685173</v>
      </c>
      <c r="AJ45" s="84">
        <v>82.280701754385959</v>
      </c>
      <c r="AK45" s="84">
        <v>75.445434298440986</v>
      </c>
      <c r="AL45" s="84">
        <v>81.5509693558474</v>
      </c>
      <c r="AM45" s="84">
        <f t="shared" si="55"/>
        <v>80.928644434741045</v>
      </c>
      <c r="AN45" s="84">
        <f t="shared" si="5"/>
        <v>-1.6939872053136737</v>
      </c>
      <c r="AO45" s="81">
        <v>4.5</v>
      </c>
      <c r="AP45" s="82">
        <f t="shared" si="56"/>
        <v>1.8179176811057871</v>
      </c>
      <c r="AQ45" s="81">
        <v>4.5</v>
      </c>
      <c r="AR45" s="82">
        <f t="shared" si="40"/>
        <v>1.6711665937103672</v>
      </c>
      <c r="AS45" s="81">
        <v>4.5</v>
      </c>
      <c r="AT45" s="82">
        <f t="shared" si="41"/>
        <v>1.3847682483473189</v>
      </c>
      <c r="AU45" s="81">
        <v>4.5</v>
      </c>
      <c r="AV45" s="82">
        <f t="shared" si="46"/>
        <v>1.2122921072647797</v>
      </c>
      <c r="AW45" s="81">
        <v>4.5</v>
      </c>
      <c r="AX45" s="82">
        <f t="shared" si="47"/>
        <v>1.1339867716628336</v>
      </c>
      <c r="AY45" s="81">
        <v>4.5</v>
      </c>
      <c r="AZ45" s="82">
        <f t="shared" si="48"/>
        <v>1.3992255565719089</v>
      </c>
      <c r="BA45" s="81">
        <f t="shared" si="49"/>
        <v>1.3205546779633714</v>
      </c>
      <c r="BB45" s="82">
        <v>3.5166666666666671</v>
      </c>
      <c r="BC45" s="82">
        <v>3.5533333333333332</v>
      </c>
      <c r="BD45" s="82">
        <v>3.4766666666666666</v>
      </c>
      <c r="BE45" s="82">
        <v>3.355</v>
      </c>
      <c r="BF45" s="81">
        <f t="shared" si="57"/>
        <v>3.4473333333333334</v>
      </c>
      <c r="BG45" s="82">
        <f t="shared" si="58"/>
        <v>0.3240491622928911</v>
      </c>
      <c r="BH45" s="82">
        <f t="shared" si="15"/>
        <v>0.8223019201281313</v>
      </c>
      <c r="BI45" s="85">
        <v>0.50600000000000001</v>
      </c>
      <c r="BJ45" s="82">
        <f t="shared" ref="BJ45:BJ58" si="59">((BI45-(AVERAGE(BI$2:BI$392)))/(_xlfn.STDEV.P(BI$2:BI$392)))</f>
        <v>0.26624586655633931</v>
      </c>
      <c r="BK45" s="92">
        <f t="shared" ref="BK45:BK58" si="60">LN(BI45)</f>
        <v>-0.68121860969467152</v>
      </c>
      <c r="BL45" s="92">
        <f t="shared" ref="BL45:BL58" si="61">((BK45-(AVERAGE(BK$2:BK$392)))/(_xlfn.STDEV.P(BK$2:BK$392)))</f>
        <v>0.34001026868607809</v>
      </c>
      <c r="BM45" s="85">
        <v>0.52912331890643005</v>
      </c>
      <c r="BN45" s="92">
        <f>((BM45-(AVERAGE(BM$2:BM$392)))/(_xlfn.STDEV.P(BM$2:BM$392)))</f>
        <v>0.48806358292566115</v>
      </c>
      <c r="BO45" s="92">
        <f>LN(BM45)</f>
        <v>-0.6365337572660017</v>
      </c>
      <c r="BP45" s="92">
        <f>((BO45-(AVERAGE(BO$2:BO$392)))/(_xlfn.STDEV.P(BO$2:BO$392)))</f>
        <v>0.56732606243281747</v>
      </c>
      <c r="BQ45" s="86">
        <v>0.57543317701366847</v>
      </c>
      <c r="BR45" s="92">
        <f>((BQ45-(AVERAGE(BQ$2:BQ$392)))/(_xlfn.STDEV.P(BQ$2:BQ$392)))</f>
        <v>-0.41747162426855183</v>
      </c>
      <c r="BS45" s="92">
        <f>LN(BQ45)</f>
        <v>-0.55263217048334123</v>
      </c>
      <c r="BT45" s="92">
        <f>((BS45-(AVERAGE(BS$2:BS$392)))/(_xlfn.STDEV.P(BS$2:BS$392)))</f>
        <v>-0.38816430722694661</v>
      </c>
      <c r="BU45" s="92">
        <v>0.63005100984065809</v>
      </c>
      <c r="BV45" s="92">
        <f t="shared" si="22"/>
        <v>0.2808974486032903</v>
      </c>
      <c r="BW45" s="92">
        <f t="shared" si="23"/>
        <v>-0.46195449487324575</v>
      </c>
      <c r="BX45" s="92">
        <f t="shared" si="24"/>
        <v>0.31568293921444213</v>
      </c>
      <c r="BY45" s="92">
        <f>(BL45*0.1)+(BP45*0.2)+(BT45*0.3)+(BX45*0.4)</f>
        <v>0.1572901228728642</v>
      </c>
      <c r="BZ45" s="80">
        <v>0.51307023590183898</v>
      </c>
      <c r="CA45" s="80">
        <v>-2.1850252595931357E-2</v>
      </c>
      <c r="CB45" s="80">
        <v>0.61157459897539301</v>
      </c>
      <c r="CC45" s="80">
        <v>1.8119596232046311</v>
      </c>
      <c r="CD45" s="80">
        <v>0.57724509387325496</v>
      </c>
      <c r="CE45" s="82">
        <f t="shared" si="44"/>
        <v>1.0017855274076</v>
      </c>
      <c r="CF45" s="80">
        <f t="shared" si="45"/>
        <v>1.040110600146003</v>
      </c>
      <c r="CG45" s="84">
        <f t="shared" si="27"/>
        <v>0.35151502311810928</v>
      </c>
      <c r="CH45" s="84">
        <f>VLOOKUP(A45,'CALCULO FINAL'!A:L,7,FALSE)</f>
        <v>79.395604395604394</v>
      </c>
      <c r="CI45" s="84">
        <f>VLOOKUP(A45,'CALCULO FINAL'!A:L,10,FALSE)</f>
        <v>94.73684210526315</v>
      </c>
      <c r="CJ45" s="84">
        <f>VLOOKUP(A45,'CALCULO FINAL'!A:L,8,FALSE)</f>
        <v>87.5</v>
      </c>
      <c r="CK45" s="84">
        <f>VLOOKUP(A45,'CALCULO FINAL'!A:L,9,FALSE)</f>
        <v>77.631578947368425</v>
      </c>
      <c r="CL45" s="84">
        <f>VLOOKUP(A45,'CALCULO FINAL'!A:L,11,FALSE)</f>
        <v>1.1195439275105088</v>
      </c>
      <c r="CM45" s="84">
        <f>VLOOKUP(A45,'CALCULO FINAL'!A:L,12,FALSE)</f>
        <v>83.241758241758248</v>
      </c>
      <c r="CN45" s="84">
        <f t="shared" si="28"/>
        <v>84.192452284557547</v>
      </c>
      <c r="CO45" s="81">
        <v>44</v>
      </c>
      <c r="CP45" s="81">
        <v>58</v>
      </c>
      <c r="CQ45" s="81">
        <v>34</v>
      </c>
      <c r="CR45" s="81">
        <v>34</v>
      </c>
      <c r="CS45" s="81">
        <v>44</v>
      </c>
      <c r="CT45" s="81">
        <v>73</v>
      </c>
    </row>
    <row r="46" spans="1:98" ht="14.5" customHeight="1">
      <c r="A46" s="79">
        <v>111001009971</v>
      </c>
      <c r="B46" s="80" t="s">
        <v>72</v>
      </c>
      <c r="C46" s="81" t="s">
        <v>460</v>
      </c>
      <c r="D46" s="81" t="s">
        <v>6</v>
      </c>
      <c r="E46" s="81">
        <v>10</v>
      </c>
      <c r="F46" s="82" t="s">
        <v>18</v>
      </c>
      <c r="G46" s="82">
        <v>26</v>
      </c>
      <c r="H46" s="82" t="s">
        <v>36</v>
      </c>
      <c r="I46" s="81">
        <v>10</v>
      </c>
      <c r="J46" s="81">
        <v>3</v>
      </c>
      <c r="K46" s="81">
        <v>3</v>
      </c>
      <c r="L46" s="81">
        <v>2770</v>
      </c>
      <c r="M46" s="81">
        <f t="shared" si="53"/>
        <v>5</v>
      </c>
      <c r="N46" s="86">
        <f>VLOOKUP(A46,complejidad!P:V,7,FALSE)</f>
        <v>1.4521871793795478</v>
      </c>
      <c r="O46" s="81">
        <v>6</v>
      </c>
      <c r="P46" s="87">
        <v>37.807091757387184</v>
      </c>
      <c r="Q46" s="88">
        <v>0.18914776632302399</v>
      </c>
      <c r="R46" s="81">
        <v>2318</v>
      </c>
      <c r="S46" s="81">
        <v>219</v>
      </c>
      <c r="T46" s="89">
        <f t="shared" si="1"/>
        <v>9.4477998274374461E-2</v>
      </c>
      <c r="U46" s="90">
        <f>VLOOKUP(A46,socioeconomico!I:P,8,FALSE)</f>
        <v>-0.21444331692960808</v>
      </c>
      <c r="V46" s="81">
        <v>6</v>
      </c>
      <c r="W46" s="83">
        <v>0.87944408532643825</v>
      </c>
      <c r="X46" s="83">
        <v>0.83232729711602949</v>
      </c>
      <c r="Y46" s="83">
        <v>0.82022886674049467</v>
      </c>
      <c r="Z46" s="83">
        <v>0.8256496227996647</v>
      </c>
      <c r="AA46" s="83">
        <v>0.81838666065795407</v>
      </c>
      <c r="AB46" s="83">
        <v>0.81531100478468899</v>
      </c>
      <c r="AC46" s="91">
        <v>0.8037470725995316</v>
      </c>
      <c r="AD46" s="81">
        <f t="shared" si="54"/>
        <v>0.81449953520162177</v>
      </c>
      <c r="AE46" s="82">
        <f t="shared" si="3"/>
        <v>-0.48489076099392109</v>
      </c>
      <c r="AF46" s="84">
        <v>91.31143089872387</v>
      </c>
      <c r="AG46" s="84">
        <v>90.496894409937894</v>
      </c>
      <c r="AH46" s="84">
        <v>85.723192019950119</v>
      </c>
      <c r="AI46" s="84">
        <v>86.921739130434787</v>
      </c>
      <c r="AJ46" s="84">
        <v>88.928012519561818</v>
      </c>
      <c r="AK46" s="84">
        <v>86.923402454506984</v>
      </c>
      <c r="AL46" s="84">
        <v>89.738973897389741</v>
      </c>
      <c r="AM46" s="84">
        <f t="shared" si="55"/>
        <v>88.048725358316261</v>
      </c>
      <c r="AN46" s="84">
        <f t="shared" si="5"/>
        <v>-0.15719881753620643</v>
      </c>
      <c r="AO46" s="81">
        <v>4.5</v>
      </c>
      <c r="AP46" s="82">
        <f t="shared" si="56"/>
        <v>1.8179176811057871</v>
      </c>
      <c r="AQ46" s="81"/>
      <c r="AR46" s="82"/>
      <c r="AS46" s="81" t="s">
        <v>650</v>
      </c>
      <c r="AT46" s="82"/>
      <c r="AU46" s="81"/>
      <c r="AV46" s="82"/>
      <c r="AW46" s="81">
        <v>4.5</v>
      </c>
      <c r="AX46" s="82">
        <f t="shared" si="47"/>
        <v>1.1339867716628336</v>
      </c>
      <c r="AY46" s="81">
        <v>4.5</v>
      </c>
      <c r="AZ46" s="82">
        <f t="shared" si="48"/>
        <v>1.3992255565719089</v>
      </c>
      <c r="BA46" s="81">
        <f>(AX46*0.4)+(AZ46*0.6)</f>
        <v>1.2931300426082788</v>
      </c>
      <c r="BB46" s="82">
        <v>3.4916666666666667</v>
      </c>
      <c r="BC46" s="82">
        <v>3.6050000000000004</v>
      </c>
      <c r="BD46" s="82">
        <v>3.64</v>
      </c>
      <c r="BE46" s="82">
        <v>3.5800000000000005</v>
      </c>
      <c r="BF46" s="81">
        <f t="shared" si="57"/>
        <v>3.5941666666666672</v>
      </c>
      <c r="BG46" s="82">
        <f t="shared" si="58"/>
        <v>0.61481330789748923</v>
      </c>
      <c r="BH46" s="82">
        <f t="shared" si="15"/>
        <v>0.95397167525288395</v>
      </c>
      <c r="BI46" s="85">
        <v>0.50600000000000001</v>
      </c>
      <c r="BJ46" s="82">
        <f t="shared" si="59"/>
        <v>0.26624586655633931</v>
      </c>
      <c r="BK46" s="92">
        <f t="shared" si="60"/>
        <v>-0.68121860969467152</v>
      </c>
      <c r="BL46" s="92">
        <f t="shared" si="61"/>
        <v>0.34001026868607809</v>
      </c>
      <c r="BM46" s="85">
        <v>0.59166153468517546</v>
      </c>
      <c r="BN46" s="92">
        <f>((BM46-(AVERAGE(BM$2:BM$392)))/(_xlfn.STDEV.P(BM$2:BM$392)))</f>
        <v>1.2556234735813505</v>
      </c>
      <c r="BO46" s="92">
        <f>LN(BM46)</f>
        <v>-0.52482053954988239</v>
      </c>
      <c r="BP46" s="92">
        <f>((BO46-(AVERAGE(BO$2:BO$392)))/(_xlfn.STDEV.P(BO$2:BO$392)))</f>
        <v>1.2616791445453022</v>
      </c>
      <c r="BQ46" s="86">
        <v>0.56693449741679902</v>
      </c>
      <c r="BR46" s="92">
        <f>((BQ46-(AVERAGE(BQ$2:BQ$392)))/(_xlfn.STDEV.P(BQ$2:BQ$392)))</f>
        <v>-0.64450779142700121</v>
      </c>
      <c r="BS46" s="92">
        <f>LN(BQ46)</f>
        <v>-0.56751150676599005</v>
      </c>
      <c r="BT46" s="92">
        <f>((BS46-(AVERAGE(BS$2:BS$392)))/(_xlfn.STDEV.P(BS$2:BS$392)))</f>
        <v>-0.62131141872163764</v>
      </c>
      <c r="BU46" s="92">
        <v>0.59852537927891414</v>
      </c>
      <c r="BV46" s="92">
        <f t="shared" si="22"/>
        <v>-0.65083924462393172</v>
      </c>
      <c r="BW46" s="92">
        <f t="shared" si="23"/>
        <v>-0.51328635007295198</v>
      </c>
      <c r="BX46" s="92">
        <f t="shared" si="24"/>
        <v>-0.65972958537834547</v>
      </c>
      <c r="BY46" s="92">
        <f>(BL46*0.1)+(BP46*0.2)+(BT46*0.3)+(BX46*0.4)</f>
        <v>-0.16394840399016128</v>
      </c>
      <c r="BZ46" s="80">
        <v>0.53936773001127891</v>
      </c>
      <c r="CA46" s="80">
        <v>0.92679783248294256</v>
      </c>
      <c r="CB46" s="80">
        <v>0.57470556972789077</v>
      </c>
      <c r="CC46" s="80">
        <v>0.60574572350192668</v>
      </c>
      <c r="CD46" s="80">
        <v>0.39529271100562602</v>
      </c>
      <c r="CE46" s="82">
        <f t="shared" si="44"/>
        <v>-1.1636002270953318</v>
      </c>
      <c r="CF46" s="80">
        <f t="shared" si="45"/>
        <v>-0.2147168300004994</v>
      </c>
      <c r="CG46" s="84">
        <f t="shared" si="27"/>
        <v>0.3493914860613434</v>
      </c>
      <c r="CH46" s="84">
        <f>VLOOKUP(A46,'CALCULO FINAL'!A:L,7,FALSE)</f>
        <v>79.120879120879124</v>
      </c>
      <c r="CI46" s="84">
        <f>VLOOKUP(A46,'CALCULO FINAL'!A:L,10,FALSE)</f>
        <v>94.73684210526315</v>
      </c>
      <c r="CJ46" s="84">
        <f>VLOOKUP(A46,'CALCULO FINAL'!A:L,8,FALSE)</f>
        <v>64.705882352941174</v>
      </c>
      <c r="CK46" s="84">
        <f>VLOOKUP(A46,'CALCULO FINAL'!A:L,9,FALSE)</f>
        <v>93.150684931506845</v>
      </c>
      <c r="CL46" s="84">
        <f>VLOOKUP(A46,'CALCULO FINAL'!A:L,11,FALSE)</f>
        <v>0.98825825044795634</v>
      </c>
      <c r="CM46" s="84">
        <f>VLOOKUP(A46,'CALCULO FINAL'!A:L,12,FALSE)</f>
        <v>79.670329670329664</v>
      </c>
      <c r="CN46" s="84">
        <f t="shared" si="28"/>
        <v>83.162232504337766</v>
      </c>
      <c r="CO46" s="81">
        <v>45</v>
      </c>
      <c r="CP46" s="81">
        <v>56</v>
      </c>
      <c r="CQ46" s="81">
        <v>30</v>
      </c>
      <c r="CR46" s="81">
        <v>22</v>
      </c>
      <c r="CS46" s="81">
        <v>22</v>
      </c>
      <c r="CT46" s="81">
        <v>27</v>
      </c>
    </row>
    <row r="47" spans="1:98" ht="14.5" customHeight="1">
      <c r="A47" s="79">
        <v>111001011908</v>
      </c>
      <c r="B47" s="80" t="s">
        <v>655</v>
      </c>
      <c r="C47" s="81" t="s">
        <v>460</v>
      </c>
      <c r="D47" s="81" t="s">
        <v>6</v>
      </c>
      <c r="E47" s="81">
        <v>15</v>
      </c>
      <c r="F47" s="82" t="s">
        <v>40</v>
      </c>
      <c r="G47" s="82">
        <v>35</v>
      </c>
      <c r="H47" s="82" t="s">
        <v>41</v>
      </c>
      <c r="I47" s="81">
        <v>15</v>
      </c>
      <c r="J47" s="81">
        <v>2</v>
      </c>
      <c r="K47" s="81">
        <v>2</v>
      </c>
      <c r="L47" s="81">
        <v>2516</v>
      </c>
      <c r="M47" s="81">
        <f t="shared" si="53"/>
        <v>5</v>
      </c>
      <c r="N47" s="86">
        <f>VLOOKUP(A47,complejidad!P:V,7,FALSE)</f>
        <v>0.65577919136838758</v>
      </c>
      <c r="O47" s="81">
        <v>5</v>
      </c>
      <c r="P47" s="87">
        <v>43.937347622237034</v>
      </c>
      <c r="Q47" s="88">
        <v>0.12193265993266</v>
      </c>
      <c r="R47" s="81">
        <v>2200</v>
      </c>
      <c r="S47" s="81">
        <v>128</v>
      </c>
      <c r="T47" s="89">
        <f t="shared" si="1"/>
        <v>5.8181818181818182E-2</v>
      </c>
      <c r="U47" s="90">
        <f>VLOOKUP(A47,socioeconomico!I:P,8,FALSE)</f>
        <v>-1.6907533079103916</v>
      </c>
      <c r="V47" s="81">
        <v>10</v>
      </c>
      <c r="W47" s="83">
        <v>0.92620363062352018</v>
      </c>
      <c r="X47" s="83">
        <v>0.92084327764518692</v>
      </c>
      <c r="Y47" s="83">
        <v>0.9235695986336464</v>
      </c>
      <c r="Z47" s="83">
        <v>0.89901583226358583</v>
      </c>
      <c r="AA47" s="83">
        <v>0.92099959693671907</v>
      </c>
      <c r="AB47" s="83">
        <v>0.91693145710394919</v>
      </c>
      <c r="AC47" s="91">
        <v>0.92920353982300885</v>
      </c>
      <c r="AD47" s="81">
        <f t="shared" si="54"/>
        <v>0.91940318031313628</v>
      </c>
      <c r="AE47" s="82">
        <f t="shared" si="3"/>
        <v>1.5958500403384261</v>
      </c>
      <c r="AF47" s="84">
        <v>85.365853658536579</v>
      </c>
      <c r="AG47" s="84">
        <v>85.463182897862239</v>
      </c>
      <c r="AH47" s="84">
        <v>87.121212121212125</v>
      </c>
      <c r="AI47" s="84">
        <v>83.179216204315281</v>
      </c>
      <c r="AJ47" s="84">
        <v>83.704292527821949</v>
      </c>
      <c r="AK47" s="84">
        <v>89.284403669724767</v>
      </c>
      <c r="AL47" s="84">
        <v>89.705288655631804</v>
      </c>
      <c r="AM47" s="84">
        <f t="shared" si="55"/>
        <v>87.162549662453628</v>
      </c>
      <c r="AN47" s="84">
        <f t="shared" si="5"/>
        <v>-0.34846975020539245</v>
      </c>
      <c r="AO47" s="81">
        <v>4.5</v>
      </c>
      <c r="AP47" s="82">
        <f t="shared" si="56"/>
        <v>1.8179176811057871</v>
      </c>
      <c r="AQ47" s="81"/>
      <c r="AR47" s="82"/>
      <c r="AS47" s="81" t="s">
        <v>650</v>
      </c>
      <c r="AT47" s="82"/>
      <c r="AU47" s="81"/>
      <c r="AV47" s="82"/>
      <c r="AW47" s="81"/>
      <c r="AX47" s="82"/>
      <c r="AY47" s="81">
        <v>4.5</v>
      </c>
      <c r="AZ47" s="82">
        <f t="shared" si="48"/>
        <v>1.3992255565719089</v>
      </c>
      <c r="BA47" s="81">
        <f>AZ47</f>
        <v>1.3992255565719089</v>
      </c>
      <c r="BB47" s="82">
        <v>3.8149999999999995</v>
      </c>
      <c r="BC47" s="82">
        <v>3.9183333333333334</v>
      </c>
      <c r="BD47" s="82">
        <v>3.8933333333333331</v>
      </c>
      <c r="BE47" s="82">
        <v>3.7533333333333325</v>
      </c>
      <c r="BF47" s="81">
        <f t="shared" si="57"/>
        <v>3.8344999999999998</v>
      </c>
      <c r="BG47" s="82">
        <f t="shared" si="58"/>
        <v>1.0907291966169306</v>
      </c>
      <c r="BH47" s="82">
        <f t="shared" si="15"/>
        <v>1.2449773765944196</v>
      </c>
      <c r="BI47" s="85">
        <v>0.56000000000000005</v>
      </c>
      <c r="BJ47" s="82">
        <f t="shared" si="59"/>
        <v>1.0383974100858666</v>
      </c>
      <c r="BK47" s="92">
        <f t="shared" si="60"/>
        <v>-0.57981849525294205</v>
      </c>
      <c r="BL47" s="92">
        <f t="shared" si="61"/>
        <v>1.0680988802348053</v>
      </c>
      <c r="BM47" s="85">
        <v>0.5397306943210719</v>
      </c>
      <c r="BN47" s="92">
        <f>((BM47-(AVERAGE(BM$2:BM$392)))/(_xlfn.STDEV.P(BM$2:BM$392)))</f>
        <v>0.61825271307627638</v>
      </c>
      <c r="BO47" s="92">
        <f>LN(BM47)</f>
        <v>-0.61668497804335243</v>
      </c>
      <c r="BP47" s="92">
        <f>((BO47-(AVERAGE(BO$2:BO$392)))/(_xlfn.STDEV.P(BO$2:BO$392)))</f>
        <v>0.6906960746048697</v>
      </c>
      <c r="BQ47" s="86"/>
      <c r="BR47" s="86"/>
      <c r="BS47" s="92"/>
      <c r="BT47" s="92"/>
      <c r="BU47" s="92">
        <v>0.52863074819609257</v>
      </c>
      <c r="BV47" s="92">
        <f t="shared" si="22"/>
        <v>-2.7165677099721037</v>
      </c>
      <c r="BW47" s="92">
        <f t="shared" si="23"/>
        <v>-0.6374651093851047</v>
      </c>
      <c r="BX47" s="92">
        <f t="shared" si="24"/>
        <v>-3.0193855270977519</v>
      </c>
      <c r="BY47" s="86">
        <f>(BL47*0.2)+(BP47*0.3)+(BX47*0.5)</f>
        <v>-1.088864165120454</v>
      </c>
      <c r="BZ47" s="80">
        <v>0.55957403496256974</v>
      </c>
      <c r="CA47" s="80">
        <v>1.6557141474287416</v>
      </c>
      <c r="CB47" s="80">
        <v>0.59392491645781109</v>
      </c>
      <c r="CC47" s="80">
        <v>1.2345293839886251</v>
      </c>
      <c r="CD47" s="80">
        <v>0.52629324985491799</v>
      </c>
      <c r="CE47" s="82">
        <f t="shared" si="44"/>
        <v>0.3954159077075487</v>
      </c>
      <c r="CF47" s="80">
        <f t="shared" si="45"/>
        <v>0.89920959853611027</v>
      </c>
      <c r="CG47" s="84">
        <f t="shared" si="27"/>
        <v>0.75470440374079606</v>
      </c>
      <c r="CH47" s="84">
        <f>VLOOKUP(A47,'CALCULO FINAL'!A:L,7,FALSE)</f>
        <v>91.483516483516482</v>
      </c>
      <c r="CI47" s="84">
        <f>VLOOKUP(A47,'CALCULO FINAL'!A:L,10,FALSE)</f>
        <v>48.717948717948715</v>
      </c>
      <c r="CJ47" s="84">
        <f>VLOOKUP(A47,'CALCULO FINAL'!A:L,8,FALSE)</f>
        <v>100</v>
      </c>
      <c r="CK47" s="84">
        <f>VLOOKUP(A47,'CALCULO FINAL'!A:L,9,FALSE)</f>
        <v>100</v>
      </c>
      <c r="CL47" s="84">
        <f>VLOOKUP(A47,'CALCULO FINAL'!A:L,11,FALSE)</f>
        <v>1.7495049806856313</v>
      </c>
      <c r="CM47" s="84">
        <f>VLOOKUP(A47,'CALCULO FINAL'!A:L,12,FALSE)</f>
        <v>99.45054945054946</v>
      </c>
      <c r="CN47" s="84">
        <f t="shared" si="28"/>
        <v>82.783882783882788</v>
      </c>
      <c r="CO47" s="81">
        <v>46</v>
      </c>
      <c r="CP47" s="81">
        <v>24</v>
      </c>
      <c r="CQ47" s="81">
        <v>26</v>
      </c>
      <c r="CR47" s="81">
        <v>28</v>
      </c>
      <c r="CS47" s="81">
        <v>30</v>
      </c>
      <c r="CT47" s="81">
        <v>37</v>
      </c>
    </row>
    <row r="48" spans="1:98" ht="14.5" customHeight="1">
      <c r="A48" s="79">
        <v>111001098876</v>
      </c>
      <c r="B48" s="80" t="s">
        <v>732</v>
      </c>
      <c r="C48" s="81" t="s">
        <v>697</v>
      </c>
      <c r="D48" s="81" t="s">
        <v>6</v>
      </c>
      <c r="E48" s="81">
        <v>7</v>
      </c>
      <c r="F48" s="82" t="s">
        <v>15</v>
      </c>
      <c r="G48" s="82">
        <v>85</v>
      </c>
      <c r="H48" s="82" t="s">
        <v>16</v>
      </c>
      <c r="I48" s="81">
        <v>7</v>
      </c>
      <c r="J48" s="81">
        <v>1</v>
      </c>
      <c r="K48" s="81">
        <v>1</v>
      </c>
      <c r="L48" s="81">
        <v>1464</v>
      </c>
      <c r="M48" s="81">
        <f t="shared" si="53"/>
        <v>2</v>
      </c>
      <c r="N48" s="86">
        <f>VLOOKUP(A48,complejidad!P:V,7,FALSE)</f>
        <v>-1.0721496448257501</v>
      </c>
      <c r="O48" s="81">
        <v>1</v>
      </c>
      <c r="P48" s="87">
        <v>43.008782287822783</v>
      </c>
      <c r="Q48" s="88">
        <v>0.15140199335548099</v>
      </c>
      <c r="R48" s="81">
        <v>1464</v>
      </c>
      <c r="S48" s="81">
        <v>113</v>
      </c>
      <c r="T48" s="89">
        <f t="shared" si="1"/>
        <v>7.7185792349726778E-2</v>
      </c>
      <c r="U48" s="90">
        <f>VLOOKUP(A48,socioeconomico!I:P,8,FALSE)</f>
        <v>-1.2157225875771618</v>
      </c>
      <c r="V48" s="81">
        <v>10</v>
      </c>
      <c r="W48" s="83">
        <v>0.96599583622484386</v>
      </c>
      <c r="X48" s="83">
        <v>0.97461212976022571</v>
      </c>
      <c r="Y48" s="83">
        <v>0.96309192200557103</v>
      </c>
      <c r="Z48" s="83">
        <v>0.96129486277269527</v>
      </c>
      <c r="AA48" s="83">
        <v>0.96984924623115576</v>
      </c>
      <c r="AB48" s="83">
        <v>0.95474137931034486</v>
      </c>
      <c r="AC48" s="91">
        <v>0.96296296296296291</v>
      </c>
      <c r="AD48" s="81">
        <f t="shared" si="54"/>
        <v>0.96204750457916766</v>
      </c>
      <c r="AE48" s="82">
        <f t="shared" si="3"/>
        <v>2.4416908626592813</v>
      </c>
      <c r="AF48" s="84">
        <v>90.006752194463203</v>
      </c>
      <c r="AG48" s="84">
        <v>93.158953722334005</v>
      </c>
      <c r="AH48" s="84">
        <v>95.434369055168048</v>
      </c>
      <c r="AI48" s="84">
        <v>96.807817589576544</v>
      </c>
      <c r="AJ48" s="84">
        <v>96.433121019108285</v>
      </c>
      <c r="AK48" s="84">
        <v>98</v>
      </c>
      <c r="AL48" s="84">
        <v>95.674628792769539</v>
      </c>
      <c r="AM48" s="84">
        <f t="shared" si="55"/>
        <v>96.553622385605806</v>
      </c>
      <c r="AN48" s="84">
        <f t="shared" si="5"/>
        <v>1.6784863567017716</v>
      </c>
      <c r="AO48" s="81">
        <v>4</v>
      </c>
      <c r="AP48" s="82">
        <f t="shared" si="56"/>
        <v>0.23005906138063265</v>
      </c>
      <c r="AQ48" s="81">
        <v>4</v>
      </c>
      <c r="AR48" s="82">
        <f>((AQ48-(AVERAGE(AQ$2:AQ$384)))/(_xlfn.STDEV.P(AQ$2:AQ$384)))</f>
        <v>0.1365178344157767</v>
      </c>
      <c r="AS48" s="81">
        <v>4.5</v>
      </c>
      <c r="AT48" s="82">
        <f>((AS48-(AVERAGE(AS$2:AS$384)))/(_xlfn.STDEV.P(AS$2:AS$384)))</f>
        <v>1.3847682483473189</v>
      </c>
      <c r="AU48" s="81">
        <v>4.5</v>
      </c>
      <c r="AV48" s="82">
        <f>((AU48-(AVERAGE(AU$2:AU$384)))/(_xlfn.STDEV.P(AU$2:AU$384)))</f>
        <v>1.2122921072647797</v>
      </c>
      <c r="AW48" s="81">
        <v>4.5</v>
      </c>
      <c r="AX48" s="82">
        <f>((AW48-(AVERAGE(AW$2:AW$384)))/(_xlfn.STDEV.P(AW$2:AW$384)))</f>
        <v>1.1339867716628336</v>
      </c>
      <c r="AY48" s="81">
        <v>4</v>
      </c>
      <c r="AZ48" s="82">
        <f t="shared" si="48"/>
        <v>5.8790989771929411E-2</v>
      </c>
      <c r="BA48" s="81">
        <f>(AR48*0.1)+(AT48*0.15)+(AV48*0.2)+(AX48*0.25)+(AZ48*0.3)</f>
        <v>0.76495943199391858</v>
      </c>
      <c r="BB48" s="82">
        <v>3.42</v>
      </c>
      <c r="BC48" s="82">
        <v>3.4366666666666661</v>
      </c>
      <c r="BD48" s="82">
        <v>3.4749999999999996</v>
      </c>
      <c r="BE48" s="82">
        <v>3.2766666666666668</v>
      </c>
      <c r="BF48" s="81">
        <f t="shared" si="57"/>
        <v>3.3825000000000003</v>
      </c>
      <c r="BG48" s="82">
        <f t="shared" si="58"/>
        <v>0.19566408551628742</v>
      </c>
      <c r="BH48" s="82">
        <f t="shared" si="15"/>
        <v>0.48031175875510301</v>
      </c>
      <c r="BI48" s="85">
        <v>0.54900000000000004</v>
      </c>
      <c r="BJ48" s="82">
        <f t="shared" si="59"/>
        <v>0.8811072808483702</v>
      </c>
      <c r="BK48" s="92">
        <f t="shared" si="60"/>
        <v>-0.59965683747260634</v>
      </c>
      <c r="BL48" s="92">
        <f t="shared" si="61"/>
        <v>0.92565258102037695</v>
      </c>
      <c r="BM48" s="85">
        <v>0.57692806021107224</v>
      </c>
      <c r="BN48" s="92">
        <f>((BM48-(AVERAGE(BM$2:BM$392)))/(_xlfn.STDEV.P(BM$2:BM$392)))</f>
        <v>1.0747928580049377</v>
      </c>
      <c r="BO48" s="92">
        <f>LN(BM48)</f>
        <v>-0.55003769925738477</v>
      </c>
      <c r="BP48" s="92">
        <f>((BO48-(AVERAGE(BO$2:BO$392)))/(_xlfn.STDEV.P(BO$2:BO$392)))</f>
        <v>1.1049419837777938</v>
      </c>
      <c r="BQ48" s="86">
        <v>0.62977825227059292</v>
      </c>
      <c r="BR48" s="92">
        <f>((BQ48-(AVERAGE(BQ$2:BQ$392)))/(_xlfn.STDEV.P(BQ$2:BQ$392)))</f>
        <v>1.0343183214089522</v>
      </c>
      <c r="BS48" s="92">
        <f>LN(BQ48)</f>
        <v>-0.46238750207911078</v>
      </c>
      <c r="BT48" s="92">
        <f>((BS48-(AVERAGE(BS$2:BS$392)))/(_xlfn.STDEV.P(BS$2:BS$392)))</f>
        <v>1.0258963314037002</v>
      </c>
      <c r="BU48" s="92">
        <v>0.61931031705038797</v>
      </c>
      <c r="BV48" s="92">
        <f t="shared" si="22"/>
        <v>-3.6542596371408796E-2</v>
      </c>
      <c r="BW48" s="92">
        <f t="shared" si="23"/>
        <v>-0.47914881196424491</v>
      </c>
      <c r="BX48" s="92">
        <f t="shared" si="24"/>
        <v>-1.1045019031578835E-2</v>
      </c>
      <c r="BY48" s="92">
        <f>(BL48*0.1)+(BP48*0.2)+(BT48*0.3)+(BX48*0.4)</f>
        <v>0.61690454666607486</v>
      </c>
      <c r="BZ48" s="80">
        <v>0.51926650289962994</v>
      </c>
      <c r="CA48" s="80">
        <v>0.20167206468759216</v>
      </c>
      <c r="CB48" s="80">
        <v>0.60315146495702032</v>
      </c>
      <c r="CC48" s="80">
        <v>1.5363868310973328</v>
      </c>
      <c r="CD48" s="80">
        <v>0.45100413595662803</v>
      </c>
      <c r="CE48" s="82">
        <f t="shared" si="44"/>
        <v>-0.50058760780074074</v>
      </c>
      <c r="CF48" s="80">
        <f t="shared" si="45"/>
        <v>0.25095665836634784</v>
      </c>
      <c r="CG48" s="84">
        <f t="shared" si="27"/>
        <v>0.86366068242673588</v>
      </c>
      <c r="CH48" s="84">
        <f>VLOOKUP(A48,'CALCULO FINAL'!A:L,7,FALSE)</f>
        <v>93.131868131868131</v>
      </c>
      <c r="CI48" s="84">
        <f>VLOOKUP(A48,'CALCULO FINAL'!A:L,10,FALSE)</f>
        <v>58.974358974358978</v>
      </c>
      <c r="CJ48" s="84">
        <f>VLOOKUP(A48,'CALCULO FINAL'!A:L,8,FALSE)</f>
        <v>87.5</v>
      </c>
      <c r="CK48" s="84">
        <f>VLOOKUP(A48,'CALCULO FINAL'!A:L,9,FALSE)</f>
        <v>82.857142857142861</v>
      </c>
      <c r="CL48" s="84">
        <f>VLOOKUP(A48,'CALCULO FINAL'!A:L,11,FALSE)</f>
        <v>1.2139671572612021</v>
      </c>
      <c r="CM48" s="84">
        <f>VLOOKUP(A48,'CALCULO FINAL'!A:L,12,FALSE)</f>
        <v>85.439560439560438</v>
      </c>
      <c r="CN48" s="84">
        <f t="shared" si="28"/>
        <v>82.669413919413927</v>
      </c>
      <c r="CO48" s="81">
        <v>47</v>
      </c>
      <c r="CP48" s="81">
        <v>20</v>
      </c>
      <c r="CQ48" s="81">
        <v>33</v>
      </c>
      <c r="CR48" s="81">
        <v>30</v>
      </c>
      <c r="CS48" s="81">
        <v>24</v>
      </c>
      <c r="CT48" s="81">
        <v>23</v>
      </c>
    </row>
    <row r="49" spans="1:98" ht="14.5" customHeight="1">
      <c r="A49" s="79">
        <v>111001015806</v>
      </c>
      <c r="B49" s="80" t="s">
        <v>91</v>
      </c>
      <c r="C49" s="81" t="s">
        <v>460</v>
      </c>
      <c r="D49" s="81" t="s">
        <v>6</v>
      </c>
      <c r="E49" s="81">
        <v>10</v>
      </c>
      <c r="F49" s="82" t="s">
        <v>18</v>
      </c>
      <c r="G49" s="82">
        <v>29</v>
      </c>
      <c r="H49" s="82" t="s">
        <v>92</v>
      </c>
      <c r="I49" s="81">
        <v>10</v>
      </c>
      <c r="J49" s="81">
        <v>3</v>
      </c>
      <c r="K49" s="81">
        <v>3</v>
      </c>
      <c r="L49" s="81">
        <v>1508</v>
      </c>
      <c r="M49" s="81">
        <f t="shared" si="53"/>
        <v>3</v>
      </c>
      <c r="N49" s="86">
        <f>VLOOKUP(A49,complejidad!P:V,7,FALSE)</f>
        <v>0.97270306365541048</v>
      </c>
      <c r="O49" s="81">
        <v>5</v>
      </c>
      <c r="P49" s="87">
        <v>40.638726287262713</v>
      </c>
      <c r="Q49" s="88">
        <v>0.17102312543798201</v>
      </c>
      <c r="R49" s="81">
        <v>1425</v>
      </c>
      <c r="S49" s="81">
        <v>107</v>
      </c>
      <c r="T49" s="89">
        <f t="shared" si="1"/>
        <v>7.508771929824562E-2</v>
      </c>
      <c r="U49" s="90">
        <f>VLOOKUP(A49,socioeconomico!I:P,8,FALSE)</f>
        <v>-0.78085689270531344</v>
      </c>
      <c r="V49" s="81">
        <v>8</v>
      </c>
      <c r="W49" s="83">
        <v>0.85841924398625424</v>
      </c>
      <c r="X49" s="83">
        <v>0.86950549450549453</v>
      </c>
      <c r="Y49" s="83">
        <v>0.82365145228215764</v>
      </c>
      <c r="Z49" s="83">
        <v>0.85124610591900307</v>
      </c>
      <c r="AA49" s="83">
        <v>0.83058823529411763</v>
      </c>
      <c r="AB49" s="83">
        <v>0.80079999999999996</v>
      </c>
      <c r="AC49" s="91">
        <v>0.784167289021658</v>
      </c>
      <c r="AD49" s="81">
        <f t="shared" si="54"/>
        <v>0.81161989488138708</v>
      </c>
      <c r="AE49" s="82">
        <f t="shared" si="3"/>
        <v>-0.54200779540301802</v>
      </c>
      <c r="AF49" s="84">
        <v>88.705416116248344</v>
      </c>
      <c r="AG49" s="84">
        <v>90.111329404060243</v>
      </c>
      <c r="AH49" s="84">
        <v>91.812080536912759</v>
      </c>
      <c r="AI49" s="84">
        <v>85.254691689008041</v>
      </c>
      <c r="AJ49" s="84">
        <v>89.259259259259267</v>
      </c>
      <c r="AK49" s="84">
        <v>83.148558758314863</v>
      </c>
      <c r="AL49" s="84">
        <v>83.815887156644393</v>
      </c>
      <c r="AM49" s="84">
        <f t="shared" si="55"/>
        <v>85.753169495466366</v>
      </c>
      <c r="AN49" s="84">
        <f t="shared" si="5"/>
        <v>-0.6526684100012865</v>
      </c>
      <c r="AO49" s="81">
        <v>4</v>
      </c>
      <c r="AP49" s="82">
        <f t="shared" si="56"/>
        <v>0.23005906138063265</v>
      </c>
      <c r="AQ49" s="81">
        <v>4</v>
      </c>
      <c r="AR49" s="82">
        <f>((AQ49-(AVERAGE(AQ$2:AQ$384)))/(_xlfn.STDEV.P(AQ$2:AQ$384)))</f>
        <v>0.1365178344157767</v>
      </c>
      <c r="AS49" s="81">
        <v>4.5</v>
      </c>
      <c r="AT49" s="82">
        <f>((AS49-(AVERAGE(AS$2:AS$384)))/(_xlfn.STDEV.P(AS$2:AS$384)))</f>
        <v>1.3847682483473189</v>
      </c>
      <c r="AU49" s="81">
        <v>4.5</v>
      </c>
      <c r="AV49" s="82">
        <f>((AU49-(AVERAGE(AU$2:AU$384)))/(_xlfn.STDEV.P(AU$2:AU$384)))</f>
        <v>1.2122921072647797</v>
      </c>
      <c r="AW49" s="81">
        <v>4.5</v>
      </c>
      <c r="AX49" s="82">
        <f>((AW49-(AVERAGE(AW$2:AW$384)))/(_xlfn.STDEV.P(AW$2:AW$384)))</f>
        <v>1.1339867716628336</v>
      </c>
      <c r="AY49" s="81">
        <v>4.5</v>
      </c>
      <c r="AZ49" s="82">
        <f t="shared" si="48"/>
        <v>1.3992255565719089</v>
      </c>
      <c r="BA49" s="81">
        <f>(AR49*0.1)+(AT49*0.15)+(AV49*0.2)+(AX49*0.25)+(AZ49*0.3)</f>
        <v>1.1670898020339124</v>
      </c>
      <c r="BB49" s="82">
        <v>3.75</v>
      </c>
      <c r="BC49" s="82">
        <v>3.8950000000000009</v>
      </c>
      <c r="BD49" s="82">
        <v>3.7900000000000005</v>
      </c>
      <c r="BE49" s="82">
        <v>3.7166666666666672</v>
      </c>
      <c r="BF49" s="81">
        <f t="shared" si="57"/>
        <v>3.7776666666666676</v>
      </c>
      <c r="BG49" s="82">
        <f t="shared" si="58"/>
        <v>0.97818598021379144</v>
      </c>
      <c r="BH49" s="82">
        <f t="shared" si="15"/>
        <v>1.0726378911238519</v>
      </c>
      <c r="BI49" s="85">
        <v>0.48299999999999998</v>
      </c>
      <c r="BJ49" s="82">
        <f t="shared" si="59"/>
        <v>-6.263349457660744E-2</v>
      </c>
      <c r="BK49" s="92">
        <f t="shared" si="60"/>
        <v>-0.72773862532956435</v>
      </c>
      <c r="BL49" s="92">
        <f t="shared" si="61"/>
        <v>5.9801368729792718E-3</v>
      </c>
      <c r="BM49" s="85"/>
      <c r="BN49" s="92"/>
      <c r="BO49" s="92"/>
      <c r="BP49" s="92"/>
      <c r="BQ49" s="86"/>
      <c r="BR49" s="86"/>
      <c r="BS49" s="92"/>
      <c r="BT49" s="92"/>
      <c r="BU49" s="92">
        <v>0.58278904994677005</v>
      </c>
      <c r="BV49" s="92">
        <f t="shared" si="22"/>
        <v>-1.1159248018104959</v>
      </c>
      <c r="BW49" s="92">
        <f t="shared" si="23"/>
        <v>-0.53992999353565807</v>
      </c>
      <c r="BX49" s="92">
        <f t="shared" si="24"/>
        <v>-1.1660144923469329</v>
      </c>
      <c r="BY49" s="86">
        <f>(BL49*0.4)+(BX49*0.6)</f>
        <v>-0.69721664065896805</v>
      </c>
      <c r="BZ49" s="80">
        <v>0.51215813252968667</v>
      </c>
      <c r="CA49" s="80">
        <v>-5.4753201971463959E-2</v>
      </c>
      <c r="CB49" s="80">
        <v>0.60394352964446429</v>
      </c>
      <c r="CC49" s="80">
        <v>1.5623001641836201</v>
      </c>
      <c r="CD49" s="80">
        <v>0.62908297895572296</v>
      </c>
      <c r="CE49" s="82">
        <f t="shared" si="44"/>
        <v>1.6186997778947612</v>
      </c>
      <c r="CF49" s="80">
        <f t="shared" si="45"/>
        <v>1.2670892978081738</v>
      </c>
      <c r="CG49" s="84">
        <f t="shared" si="27"/>
        <v>0.45821850203003855</v>
      </c>
      <c r="CH49" s="84">
        <f>VLOOKUP(A49,'CALCULO FINAL'!A:L,7,FALSE)</f>
        <v>83.516483516483518</v>
      </c>
      <c r="CI49" s="84">
        <f>VLOOKUP(A49,'CALCULO FINAL'!A:L,10,FALSE)</f>
        <v>81.578947368421055</v>
      </c>
      <c r="CJ49" s="84">
        <f>VLOOKUP(A49,'CALCULO FINAL'!A:L,8,FALSE)</f>
        <v>73.529411764705884</v>
      </c>
      <c r="CK49" s="84">
        <f>VLOOKUP(A49,'CALCULO FINAL'!A:L,9,FALSE)</f>
        <v>88.372093023255815</v>
      </c>
      <c r="CL49" s="84">
        <f>VLOOKUP(A49,'CALCULO FINAL'!A:L,11,FALSE)</f>
        <v>1.0612823627457284</v>
      </c>
      <c r="CM49" s="84">
        <f>VLOOKUP(A49,'CALCULO FINAL'!A:L,12,FALSE)</f>
        <v>81.318681318681314</v>
      </c>
      <c r="CN49" s="84">
        <f t="shared" si="28"/>
        <v>82.482648930017348</v>
      </c>
      <c r="CO49" s="81">
        <v>48</v>
      </c>
      <c r="CP49" s="81">
        <v>107</v>
      </c>
      <c r="CQ49" s="81">
        <v>118</v>
      </c>
      <c r="CR49" s="81">
        <v>110</v>
      </c>
      <c r="CS49" s="81">
        <v>99</v>
      </c>
      <c r="CT49" s="81">
        <v>113</v>
      </c>
    </row>
    <row r="50" spans="1:98" ht="14.5" customHeight="1">
      <c r="A50" s="79">
        <v>111001098931</v>
      </c>
      <c r="B50" s="80" t="s">
        <v>734</v>
      </c>
      <c r="C50" s="81" t="s">
        <v>697</v>
      </c>
      <c r="D50" s="81" t="s">
        <v>6</v>
      </c>
      <c r="E50" s="81">
        <v>10</v>
      </c>
      <c r="F50" s="82" t="s">
        <v>18</v>
      </c>
      <c r="G50" s="82">
        <v>74</v>
      </c>
      <c r="H50" s="82" t="s">
        <v>18</v>
      </c>
      <c r="I50" s="81">
        <v>10</v>
      </c>
      <c r="J50" s="81">
        <v>1</v>
      </c>
      <c r="K50" s="81">
        <v>1</v>
      </c>
      <c r="L50" s="81">
        <v>1609</v>
      </c>
      <c r="M50" s="81">
        <f t="shared" si="53"/>
        <v>3</v>
      </c>
      <c r="N50" s="86">
        <f>VLOOKUP(A50,complejidad!P:V,7,FALSE)</f>
        <v>-0.61529770207629253</v>
      </c>
      <c r="O50" s="81">
        <v>2</v>
      </c>
      <c r="P50" s="87">
        <v>44.447885662431943</v>
      </c>
      <c r="Q50" s="88">
        <v>0.15604606525911699</v>
      </c>
      <c r="R50" s="81">
        <v>1609</v>
      </c>
      <c r="S50" s="81">
        <v>103</v>
      </c>
      <c r="T50" s="89">
        <f t="shared" si="1"/>
        <v>6.401491609695463E-2</v>
      </c>
      <c r="U50" s="90">
        <f>VLOOKUP(A50,socioeconomico!I:P,8,FALSE)</f>
        <v>-1.3820170040479627</v>
      </c>
      <c r="V50" s="81">
        <v>10</v>
      </c>
      <c r="W50" s="83">
        <v>0.9085585585585586</v>
      </c>
      <c r="X50" s="83">
        <v>0.90811295383236212</v>
      </c>
      <c r="Y50" s="83">
        <v>0.90510295434198751</v>
      </c>
      <c r="Z50" s="83">
        <v>0.90346975088967973</v>
      </c>
      <c r="AA50" s="83">
        <v>0.90150336962156563</v>
      </c>
      <c r="AB50" s="83">
        <v>0.90523690773067333</v>
      </c>
      <c r="AC50" s="91">
        <v>0.90342897130860744</v>
      </c>
      <c r="AD50" s="81">
        <f t="shared" si="54"/>
        <v>0.9036693503172144</v>
      </c>
      <c r="AE50" s="82">
        <f t="shared" si="3"/>
        <v>1.2837729719111062</v>
      </c>
      <c r="AF50" s="84">
        <v>91.42080745341616</v>
      </c>
      <c r="AG50" s="84">
        <v>93.455945252352436</v>
      </c>
      <c r="AH50" s="84">
        <v>94.204190815871598</v>
      </c>
      <c r="AI50" s="84">
        <v>93.976429506765598</v>
      </c>
      <c r="AJ50" s="84">
        <v>92.76287782034909</v>
      </c>
      <c r="AK50" s="84">
        <v>95.558809175207415</v>
      </c>
      <c r="AL50" s="84">
        <v>96.677927927927925</v>
      </c>
      <c r="AM50" s="84">
        <f t="shared" si="55"/>
        <v>94.962539743852048</v>
      </c>
      <c r="AN50" s="84">
        <f t="shared" si="5"/>
        <v>1.3350692868556495</v>
      </c>
      <c r="AO50" s="81">
        <v>4.5</v>
      </c>
      <c r="AP50" s="82">
        <f t="shared" si="56"/>
        <v>1.8179176811057871</v>
      </c>
      <c r="AQ50" s="81">
        <v>4.5</v>
      </c>
      <c r="AR50" s="82">
        <f>((AQ50-(AVERAGE(AQ$2:AQ$384)))/(_xlfn.STDEV.P(AQ$2:AQ$384)))</f>
        <v>1.6711665937103672</v>
      </c>
      <c r="AS50" s="81">
        <v>4.5</v>
      </c>
      <c r="AT50" s="82">
        <f>((AS50-(AVERAGE(AS$2:AS$384)))/(_xlfn.STDEV.P(AS$2:AS$384)))</f>
        <v>1.3847682483473189</v>
      </c>
      <c r="AU50" s="81">
        <v>4.5</v>
      </c>
      <c r="AV50" s="82">
        <f>((AU50-(AVERAGE(AU$2:AU$384)))/(_xlfn.STDEV.P(AU$2:AU$384)))</f>
        <v>1.2122921072647797</v>
      </c>
      <c r="AW50" s="81">
        <v>4.5</v>
      </c>
      <c r="AX50" s="82">
        <f>((AW50-(AVERAGE(AW$2:AW$384)))/(_xlfn.STDEV.P(AW$2:AW$384)))</f>
        <v>1.1339867716628336</v>
      </c>
      <c r="AY50" s="81">
        <v>4.5</v>
      </c>
      <c r="AZ50" s="82">
        <f t="shared" si="48"/>
        <v>1.3992255565719089</v>
      </c>
      <c r="BA50" s="81">
        <f>(AR50*0.1)+(AT50*0.15)+(AV50*0.2)+(AX50*0.25)+(AZ50*0.3)</f>
        <v>1.3205546779633714</v>
      </c>
      <c r="BB50" s="82">
        <v>3.4616666666666673</v>
      </c>
      <c r="BC50" s="82">
        <v>3.4983333333333335</v>
      </c>
      <c r="BD50" s="82">
        <v>3.6850000000000001</v>
      </c>
      <c r="BE50" s="82">
        <v>3.5116666666666663</v>
      </c>
      <c r="BF50" s="81">
        <f t="shared" si="57"/>
        <v>3.556</v>
      </c>
      <c r="BG50" s="82">
        <f t="shared" si="58"/>
        <v>0.53923443236575985</v>
      </c>
      <c r="BH50" s="82">
        <f t="shared" si="15"/>
        <v>0.92989455516456565</v>
      </c>
      <c r="BI50" s="85">
        <v>0.622</v>
      </c>
      <c r="BJ50" s="82">
        <f t="shared" si="59"/>
        <v>1.9249417748790258</v>
      </c>
      <c r="BK50" s="92">
        <f t="shared" si="60"/>
        <v>-0.4748151862429576</v>
      </c>
      <c r="BL50" s="92">
        <f t="shared" si="61"/>
        <v>1.8220597005555281</v>
      </c>
      <c r="BM50" s="85">
        <v>0.65927711309403003</v>
      </c>
      <c r="BN50" s="92">
        <f t="shared" ref="BN50:BN58" si="62">((BM50-(AVERAGE(BM$2:BM$392)))/(_xlfn.STDEV.P(BM$2:BM$392)))</f>
        <v>2.085500138974806</v>
      </c>
      <c r="BO50" s="92">
        <f t="shared" ref="BO50:BO58" si="63">LN(BM50)</f>
        <v>-0.41661132741350737</v>
      </c>
      <c r="BP50" s="92">
        <f t="shared" ref="BP50:BP58" si="64">((BO50-(AVERAGE(BO$2:BO$392)))/(_xlfn.STDEV.P(BO$2:BO$392)))</f>
        <v>1.9342530932322555</v>
      </c>
      <c r="BQ50" s="86">
        <v>0.57711449920554303</v>
      </c>
      <c r="BR50" s="92">
        <f t="shared" ref="BR50:BR57" si="65">((BQ50-(AVERAGE(BQ$2:BQ$392)))/(_xlfn.STDEV.P(BQ$2:BQ$392)))</f>
        <v>-0.37255630044080662</v>
      </c>
      <c r="BS50" s="92">
        <f t="shared" ref="BS50:BS57" si="66">LN(BQ50)</f>
        <v>-0.54971459332932093</v>
      </c>
      <c r="BT50" s="92">
        <f t="shared" ref="BT50:BT57" si="67">((BS50-(AVERAGE(BS$2:BS$392)))/(_xlfn.STDEV.P(BS$2:BS$392)))</f>
        <v>-0.34244824347913266</v>
      </c>
      <c r="BU50" s="92">
        <v>0.60206300708633076</v>
      </c>
      <c r="BV50" s="92">
        <f t="shared" si="22"/>
        <v>-0.54628502710573046</v>
      </c>
      <c r="BW50" s="92">
        <f t="shared" si="23"/>
        <v>-0.50739317621599456</v>
      </c>
      <c r="BX50" s="92">
        <f t="shared" si="24"/>
        <v>-0.54774696625586439</v>
      </c>
      <c r="BY50" s="92">
        <f t="shared" ref="BY50:BY57" si="68">(BL50*0.1)+(BP50*0.2)+(BT50*0.3)+(BX50*0.4)</f>
        <v>0.24722332915591838</v>
      </c>
      <c r="BZ50" s="80">
        <v>0.5388308932605983</v>
      </c>
      <c r="CA50" s="80">
        <v>0.90743214108231895</v>
      </c>
      <c r="CB50" s="80">
        <v>0.54871150454483808</v>
      </c>
      <c r="CC50" s="80">
        <v>-0.24468086416583629</v>
      </c>
      <c r="CD50" s="80">
        <v>0.50686766100884795</v>
      </c>
      <c r="CE50" s="82">
        <f t="shared" si="44"/>
        <v>0.16423513009326071</v>
      </c>
      <c r="CF50" s="80">
        <f t="shared" si="45"/>
        <v>0.19019973401334328</v>
      </c>
      <c r="CG50" s="84">
        <f t="shared" si="27"/>
        <v>0.84698044282428497</v>
      </c>
      <c r="CH50" s="84">
        <f>VLOOKUP(A50,'CALCULO FINAL'!A:L,7,FALSE)</f>
        <v>92.857142857142861</v>
      </c>
      <c r="CI50" s="84">
        <f>VLOOKUP(A50,'CALCULO FINAL'!A:L,10,FALSE)</f>
        <v>56.410256410256409</v>
      </c>
      <c r="CJ50" s="84">
        <f>VLOOKUP(A50,'CALCULO FINAL'!A:L,8,FALSE)</f>
        <v>88.235294117647058</v>
      </c>
      <c r="CK50" s="84">
        <f>VLOOKUP(A50,'CALCULO FINAL'!A:L,9,FALSE)</f>
        <v>87.179487179487182</v>
      </c>
      <c r="CL50" s="84">
        <f>VLOOKUP(A50,'CALCULO FINAL'!A:L,11,FALSE)</f>
        <v>1.3053505766469606</v>
      </c>
      <c r="CM50" s="84">
        <f>VLOOKUP(A50,'CALCULO FINAL'!A:L,12,FALSE)</f>
        <v>87.087912087912088</v>
      </c>
      <c r="CN50" s="84">
        <f t="shared" si="28"/>
        <v>82.303113553113562</v>
      </c>
      <c r="CO50" s="81">
        <v>49</v>
      </c>
      <c r="CP50" s="81">
        <v>28</v>
      </c>
      <c r="CQ50" s="81">
        <v>21</v>
      </c>
      <c r="CR50" s="81">
        <v>23</v>
      </c>
      <c r="CS50" s="81">
        <v>23</v>
      </c>
      <c r="CT50" s="81">
        <v>24</v>
      </c>
    </row>
    <row r="51" spans="1:98" ht="14.5" customHeight="1">
      <c r="A51" s="79">
        <v>111001020320</v>
      </c>
      <c r="B51" s="80" t="s">
        <v>273</v>
      </c>
      <c r="C51" s="81" t="s">
        <v>460</v>
      </c>
      <c r="D51" s="81" t="s">
        <v>6</v>
      </c>
      <c r="E51" s="81">
        <v>19</v>
      </c>
      <c r="F51" s="82" t="s">
        <v>20</v>
      </c>
      <c r="G51" s="82">
        <v>69</v>
      </c>
      <c r="H51" s="82" t="s">
        <v>103</v>
      </c>
      <c r="I51" s="81">
        <v>19</v>
      </c>
      <c r="J51" s="81">
        <v>1</v>
      </c>
      <c r="K51" s="81">
        <v>1</v>
      </c>
      <c r="L51" s="81">
        <v>2579</v>
      </c>
      <c r="M51" s="81">
        <f t="shared" si="53"/>
        <v>5</v>
      </c>
      <c r="N51" s="86">
        <f>VLOOKUP(A51,complejidad!P:V,7,FALSE)</f>
        <v>-0.13581358635215499</v>
      </c>
      <c r="O51" s="81">
        <v>3</v>
      </c>
      <c r="P51" s="87">
        <v>39.507387078330417</v>
      </c>
      <c r="Q51" s="88">
        <v>0.20537438236411901</v>
      </c>
      <c r="R51" s="81">
        <v>2186</v>
      </c>
      <c r="S51" s="81">
        <v>251</v>
      </c>
      <c r="T51" s="89">
        <f t="shared" si="1"/>
        <v>0.11482159194876487</v>
      </c>
      <c r="U51" s="90">
        <f>VLOOKUP(A51,socioeconomico!I:P,8,FALSE)</f>
        <v>-0.14223003473557103</v>
      </c>
      <c r="V51" s="81">
        <v>6</v>
      </c>
      <c r="W51" s="83">
        <v>0.88005997001499248</v>
      </c>
      <c r="X51" s="83">
        <v>0.90391282813273899</v>
      </c>
      <c r="Y51" s="83">
        <v>0.86429644466700051</v>
      </c>
      <c r="Z51" s="83">
        <v>0.88175182481751824</v>
      </c>
      <c r="AA51" s="83">
        <v>0.8868778280542986</v>
      </c>
      <c r="AB51" s="83">
        <v>0.90602284527518173</v>
      </c>
      <c r="AC51" s="91">
        <v>0.87380593262946205</v>
      </c>
      <c r="AD51" s="81">
        <f t="shared" si="54"/>
        <v>0.88471547490782143</v>
      </c>
      <c r="AE51" s="82">
        <f t="shared" si="3"/>
        <v>0.90782700868198885</v>
      </c>
      <c r="AF51" s="84">
        <v>85.91749644381224</v>
      </c>
      <c r="AG51" s="84">
        <v>89.014084507042256</v>
      </c>
      <c r="AH51" s="84">
        <v>89.506726457399097</v>
      </c>
      <c r="AI51" s="84">
        <v>85.720908669448306</v>
      </c>
      <c r="AJ51" s="84">
        <v>88.083592707870167</v>
      </c>
      <c r="AK51" s="84">
        <v>91.837686567164184</v>
      </c>
      <c r="AL51" s="84">
        <v>90.977092099111729</v>
      </c>
      <c r="AM51" s="84">
        <f t="shared" si="55"/>
        <v>89.678076759255759</v>
      </c>
      <c r="AN51" s="84">
        <f t="shared" si="5"/>
        <v>0.19447812819651825</v>
      </c>
      <c r="AO51" s="81">
        <v>3.5</v>
      </c>
      <c r="AP51" s="82">
        <f t="shared" si="56"/>
        <v>-1.3577995583445217</v>
      </c>
      <c r="AQ51" s="81"/>
      <c r="AR51" s="82"/>
      <c r="AS51" s="81" t="s">
        <v>650</v>
      </c>
      <c r="AT51" s="82"/>
      <c r="AU51" s="81"/>
      <c r="AV51" s="82"/>
      <c r="AW51" s="81"/>
      <c r="AX51" s="82"/>
      <c r="AY51" s="81"/>
      <c r="AZ51" s="82"/>
      <c r="BA51" s="81"/>
      <c r="BB51" s="82">
        <v>3.2433333333333336</v>
      </c>
      <c r="BC51" s="82">
        <v>3.2449999999999997</v>
      </c>
      <c r="BD51" s="82">
        <v>3.4583333333333335</v>
      </c>
      <c r="BE51" s="82">
        <v>3.4083333333333332</v>
      </c>
      <c r="BF51" s="81">
        <f t="shared" si="57"/>
        <v>3.3741666666666665</v>
      </c>
      <c r="BG51" s="82">
        <f t="shared" si="58"/>
        <v>0.17916214762726293</v>
      </c>
      <c r="BH51" s="82">
        <f t="shared" si="15"/>
        <v>0.17916214762726293</v>
      </c>
      <c r="BI51" s="85">
        <v>0.45500000000000002</v>
      </c>
      <c r="BJ51" s="82">
        <f t="shared" si="59"/>
        <v>-0.46300836899932446</v>
      </c>
      <c r="BK51" s="92">
        <f t="shared" si="60"/>
        <v>-0.78745786003118656</v>
      </c>
      <c r="BL51" s="92">
        <f t="shared" si="61"/>
        <v>-0.42282504659299591</v>
      </c>
      <c r="BM51" s="85">
        <v>0.46851501861892741</v>
      </c>
      <c r="BN51" s="92">
        <f t="shared" si="62"/>
        <v>-0.25580957946336624</v>
      </c>
      <c r="BO51" s="92">
        <f t="shared" si="63"/>
        <v>-0.7581871210001212</v>
      </c>
      <c r="BP51" s="92">
        <f t="shared" si="64"/>
        <v>-0.18880995965178016</v>
      </c>
      <c r="BQ51" s="86">
        <v>0.70796379614531424</v>
      </c>
      <c r="BR51" s="92">
        <f t="shared" si="65"/>
        <v>3.1229893915660387</v>
      </c>
      <c r="BS51" s="92">
        <f t="shared" si="66"/>
        <v>-0.34536232198385003</v>
      </c>
      <c r="BT51" s="92">
        <f t="shared" si="67"/>
        <v>2.8595858315981904</v>
      </c>
      <c r="BU51" s="92">
        <v>0.60245668532375829</v>
      </c>
      <c r="BV51" s="92">
        <f t="shared" si="22"/>
        <v>-0.53464990823260117</v>
      </c>
      <c r="BW51" s="92">
        <f t="shared" si="23"/>
        <v>-0.50673950778047483</v>
      </c>
      <c r="BX51" s="92">
        <f t="shared" si="24"/>
        <v>-0.53532589991301838</v>
      </c>
      <c r="BY51" s="92">
        <f t="shared" si="68"/>
        <v>0.56370089292459413</v>
      </c>
      <c r="BZ51" s="80">
        <v>0.49742278588396782</v>
      </c>
      <c r="CA51" s="80">
        <v>-0.58631177254327815</v>
      </c>
      <c r="CB51" s="80">
        <v>0.56009315037929508</v>
      </c>
      <c r="CC51" s="80">
        <v>0.12768314126686692</v>
      </c>
      <c r="CD51" s="80">
        <v>0.54284169640580904</v>
      </c>
      <c r="CE51" s="82">
        <f t="shared" si="44"/>
        <v>0.59235628219289893</v>
      </c>
      <c r="CF51" s="80">
        <f t="shared" si="45"/>
        <v>0.21722072896785391</v>
      </c>
      <c r="CG51" s="84">
        <f t="shared" si="27"/>
        <v>0.32498441866000088</v>
      </c>
      <c r="CH51" s="84">
        <f>VLOOKUP(A51,'CALCULO FINAL'!A:L,7,FALSE)</f>
        <v>76.64835164835165</v>
      </c>
      <c r="CI51" s="84">
        <f>VLOOKUP(A51,'CALCULO FINAL'!A:L,10,FALSE)</f>
        <v>89.473684210526315</v>
      </c>
      <c r="CJ51" s="84">
        <f>VLOOKUP(A51,'CALCULO FINAL'!A:L,8,FALSE)</f>
        <v>90.243902439024396</v>
      </c>
      <c r="CK51" s="84">
        <f>VLOOKUP(A51,'CALCULO FINAL'!A:L,9,FALSE)</f>
        <v>82.539682539682531</v>
      </c>
      <c r="CL51" s="84">
        <f>VLOOKUP(A51,'CALCULO FINAL'!A:L,11,FALSE)</f>
        <v>1.2577912424995652</v>
      </c>
      <c r="CM51" s="84">
        <f>VLOOKUP(A51,'CALCULO FINAL'!A:L,12,FALSE)</f>
        <v>85.989010989010993</v>
      </c>
      <c r="CN51" s="84">
        <f t="shared" si="28"/>
        <v>82.189849624060145</v>
      </c>
      <c r="CO51" s="81">
        <v>50</v>
      </c>
      <c r="CP51" s="81">
        <v>177</v>
      </c>
      <c r="CQ51" s="81">
        <v>228</v>
      </c>
      <c r="CR51" s="81">
        <v>233</v>
      </c>
      <c r="CS51" s="81">
        <v>210</v>
      </c>
      <c r="CT51" s="81">
        <v>174</v>
      </c>
    </row>
    <row r="52" spans="1:98" ht="14.5" customHeight="1">
      <c r="A52" s="79">
        <v>111001016101</v>
      </c>
      <c r="B52" s="80" t="s">
        <v>46</v>
      </c>
      <c r="C52" s="81" t="s">
        <v>460</v>
      </c>
      <c r="D52" s="81" t="s">
        <v>6</v>
      </c>
      <c r="E52" s="81">
        <v>8</v>
      </c>
      <c r="F52" s="82" t="s">
        <v>7</v>
      </c>
      <c r="G52" s="82">
        <v>47</v>
      </c>
      <c r="H52" s="82" t="s">
        <v>47</v>
      </c>
      <c r="I52" s="81">
        <v>8</v>
      </c>
      <c r="J52" s="81">
        <v>1</v>
      </c>
      <c r="K52" s="81">
        <v>1</v>
      </c>
      <c r="L52" s="81">
        <v>1535</v>
      </c>
      <c r="M52" s="81">
        <f t="shared" si="53"/>
        <v>3</v>
      </c>
      <c r="N52" s="86">
        <f>VLOOKUP(A52,complejidad!P:V,7,FALSE)</f>
        <v>-0.61529770207629253</v>
      </c>
      <c r="O52" s="81">
        <v>2</v>
      </c>
      <c r="P52" s="87">
        <v>43.767397260273896</v>
      </c>
      <c r="Q52" s="88">
        <v>0.13673101673101601</v>
      </c>
      <c r="R52" s="81">
        <v>1485</v>
      </c>
      <c r="S52" s="81">
        <v>53</v>
      </c>
      <c r="T52" s="89">
        <f t="shared" si="1"/>
        <v>3.5690235690235689E-2</v>
      </c>
      <c r="U52" s="90">
        <f>VLOOKUP(A52,socioeconomico!I:P,8,FALSE)</f>
        <v>-1.6288389703878632</v>
      </c>
      <c r="V52" s="81">
        <v>10</v>
      </c>
      <c r="W52" s="83">
        <v>0.89455060155697097</v>
      </c>
      <c r="X52" s="83">
        <v>0.89314079422382675</v>
      </c>
      <c r="Y52" s="83">
        <v>0.86647727272727271</v>
      </c>
      <c r="Z52" s="83">
        <v>0.86097031136857349</v>
      </c>
      <c r="AA52" s="83">
        <v>0.88069414316702821</v>
      </c>
      <c r="AB52" s="83">
        <v>0.87472527472527473</v>
      </c>
      <c r="AC52" s="91">
        <v>0.86353790613718406</v>
      </c>
      <c r="AD52" s="81">
        <f t="shared" si="54"/>
        <v>0.86967479313389284</v>
      </c>
      <c r="AE52" s="82">
        <f t="shared" si="3"/>
        <v>0.60949838326958272</v>
      </c>
      <c r="AF52" s="84">
        <v>89.648307896483075</v>
      </c>
      <c r="AG52" s="84">
        <v>86.075949367088612</v>
      </c>
      <c r="AH52" s="84">
        <v>86.556753329105902</v>
      </c>
      <c r="AI52" s="84">
        <v>88.387484957882066</v>
      </c>
      <c r="AJ52" s="84">
        <v>89.52948972829688</v>
      </c>
      <c r="AK52" s="84">
        <v>92.876165113182424</v>
      </c>
      <c r="AL52" s="84">
        <v>94.014794889038328</v>
      </c>
      <c r="AM52" s="84">
        <f t="shared" si="55"/>
        <v>91.243175767259373</v>
      </c>
      <c r="AN52" s="84">
        <f t="shared" si="5"/>
        <v>0.53228692658504106</v>
      </c>
      <c r="AO52" s="81">
        <v>4.5</v>
      </c>
      <c r="AP52" s="82">
        <f t="shared" si="56"/>
        <v>1.8179176811057871</v>
      </c>
      <c r="AQ52" s="81">
        <v>4.5</v>
      </c>
      <c r="AR52" s="82">
        <f>((AQ52-(AVERAGE(AQ$2:AQ$384)))/(_xlfn.STDEV.P(AQ$2:AQ$384)))</f>
        <v>1.6711665937103672</v>
      </c>
      <c r="AS52" s="81">
        <v>4.5</v>
      </c>
      <c r="AT52" s="82">
        <f>((AS52-(AVERAGE(AS$2:AS$384)))/(_xlfn.STDEV.P(AS$2:AS$384)))</f>
        <v>1.3847682483473189</v>
      </c>
      <c r="AU52" s="81">
        <v>4.5</v>
      </c>
      <c r="AV52" s="82">
        <f>((AU52-(AVERAGE(AU$2:AU$384)))/(_xlfn.STDEV.P(AU$2:AU$384)))</f>
        <v>1.2122921072647797</v>
      </c>
      <c r="AW52" s="81">
        <v>4.5</v>
      </c>
      <c r="AX52" s="82">
        <f>((AW52-(AVERAGE(AW$2:AW$384)))/(_xlfn.STDEV.P(AW$2:AW$384)))</f>
        <v>1.1339867716628336</v>
      </c>
      <c r="AY52" s="81">
        <v>4.5</v>
      </c>
      <c r="AZ52" s="82">
        <f>((AY52-(AVERAGE(AY$2:AY$392)))/(_xlfn.STDEV.P(AY$2:AY$392)))</f>
        <v>1.3992255565719089</v>
      </c>
      <c r="BA52" s="81">
        <f>(AR52*0.1)+(AT52*0.15)+(AV52*0.2)+(AX52*0.25)+(AZ52*0.3)</f>
        <v>1.3205546779633714</v>
      </c>
      <c r="BB52" s="82">
        <v>3.7050000000000005</v>
      </c>
      <c r="BC52" s="82">
        <v>3.8616666666666664</v>
      </c>
      <c r="BD52" s="82">
        <v>3.67</v>
      </c>
      <c r="BE52" s="82">
        <v>3.65</v>
      </c>
      <c r="BF52" s="81">
        <f t="shared" si="57"/>
        <v>3.7038333333333333</v>
      </c>
      <c r="BG52" s="82">
        <f t="shared" si="58"/>
        <v>0.83197881051703981</v>
      </c>
      <c r="BH52" s="82">
        <f t="shared" si="15"/>
        <v>1.0762667442402056</v>
      </c>
      <c r="BI52" s="85">
        <v>0.58699999999999997</v>
      </c>
      <c r="BJ52" s="82">
        <f t="shared" si="59"/>
        <v>1.4244731818506284</v>
      </c>
      <c r="BK52" s="92">
        <f t="shared" si="60"/>
        <v>-0.53273045915404071</v>
      </c>
      <c r="BL52" s="92">
        <f t="shared" si="61"/>
        <v>1.4062075994661547</v>
      </c>
      <c r="BM52" s="85">
        <v>0.57952864763653089</v>
      </c>
      <c r="BN52" s="92">
        <f t="shared" si="62"/>
        <v>1.1067110471484793</v>
      </c>
      <c r="BO52" s="92">
        <f t="shared" si="63"/>
        <v>-0.54554018233096757</v>
      </c>
      <c r="BP52" s="92">
        <f t="shared" si="64"/>
        <v>1.1328962832201976</v>
      </c>
      <c r="BQ52" s="86">
        <v>0.60304524446138219</v>
      </c>
      <c r="BR52" s="92">
        <f t="shared" si="65"/>
        <v>0.32016507437328423</v>
      </c>
      <c r="BS52" s="92">
        <f t="shared" si="66"/>
        <v>-0.50576305279546629</v>
      </c>
      <c r="BT52" s="92">
        <f t="shared" si="67"/>
        <v>0.3462366902137457</v>
      </c>
      <c r="BU52" s="92">
        <v>0.6651285125041112</v>
      </c>
      <c r="BV52" s="92">
        <f t="shared" si="22"/>
        <v>1.3176093479673388</v>
      </c>
      <c r="BW52" s="92">
        <f t="shared" si="23"/>
        <v>-0.40777500511114173</v>
      </c>
      <c r="BX52" s="92">
        <f t="shared" si="24"/>
        <v>1.3452064716174832</v>
      </c>
      <c r="BY52" s="92">
        <f t="shared" si="68"/>
        <v>1.0091536123017721</v>
      </c>
      <c r="BZ52" s="80">
        <v>0.56998950197573051</v>
      </c>
      <c r="CA52" s="80">
        <v>2.0314386478742166</v>
      </c>
      <c r="CB52" s="80">
        <v>0.57431965695854581</v>
      </c>
      <c r="CC52" s="80">
        <v>0.5931201308037356</v>
      </c>
      <c r="CD52" s="80">
        <v>0.41432356494747502</v>
      </c>
      <c r="CE52" s="82">
        <f t="shared" si="44"/>
        <v>-0.93711712546051784</v>
      </c>
      <c r="CF52" s="80">
        <f t="shared" si="45"/>
        <v>0.11566520608570502</v>
      </c>
      <c r="CG52" s="84">
        <f t="shared" si="27"/>
        <v>0.82145888815036538</v>
      </c>
      <c r="CH52" s="84">
        <f>VLOOKUP(A52,'CALCULO FINAL'!A:L,7,FALSE)</f>
        <v>92.582417582417591</v>
      </c>
      <c r="CI52" s="84">
        <f>VLOOKUP(A52,'CALCULO FINAL'!A:L,10,FALSE)</f>
        <v>53.846153846153847</v>
      </c>
      <c r="CJ52" s="84">
        <f>VLOOKUP(A52,'CALCULO FINAL'!A:L,8,FALSE)</f>
        <v>93.181818181818173</v>
      </c>
      <c r="CK52" s="84">
        <f>VLOOKUP(A52,'CALCULO FINAL'!A:L,9,FALSE)</f>
        <v>84.615384615384613</v>
      </c>
      <c r="CL52" s="84">
        <f>VLOOKUP(A52,'CALCULO FINAL'!A:L,11,FALSE)</f>
        <v>1.3483628037572428</v>
      </c>
      <c r="CM52" s="84">
        <f>VLOOKUP(A52,'CALCULO FINAL'!A:L,12,FALSE)</f>
        <v>89.010989010989007</v>
      </c>
      <c r="CN52" s="84">
        <f t="shared" si="28"/>
        <v>82.005494505494511</v>
      </c>
      <c r="CO52" s="81">
        <v>51</v>
      </c>
      <c r="CP52" s="81">
        <v>50</v>
      </c>
      <c r="CQ52" s="81">
        <v>43</v>
      </c>
      <c r="CR52" s="81">
        <v>47</v>
      </c>
      <c r="CS52" s="81">
        <v>46</v>
      </c>
      <c r="CT52" s="81">
        <v>19</v>
      </c>
    </row>
    <row r="53" spans="1:98" ht="14.5" customHeight="1">
      <c r="A53" s="79">
        <v>111001014745</v>
      </c>
      <c r="B53" s="80" t="s">
        <v>600</v>
      </c>
      <c r="C53" s="81" t="s">
        <v>460</v>
      </c>
      <c r="D53" s="81" t="s">
        <v>6</v>
      </c>
      <c r="E53" s="81">
        <v>16</v>
      </c>
      <c r="F53" s="82" t="s">
        <v>23</v>
      </c>
      <c r="G53" s="82">
        <v>111</v>
      </c>
      <c r="H53" s="82" t="s">
        <v>23</v>
      </c>
      <c r="I53" s="81">
        <v>16</v>
      </c>
      <c r="J53" s="81">
        <v>1</v>
      </c>
      <c r="K53" s="81">
        <v>1</v>
      </c>
      <c r="L53" s="81">
        <v>481</v>
      </c>
      <c r="M53" s="81">
        <f t="shared" si="53"/>
        <v>1</v>
      </c>
      <c r="N53" s="86">
        <f>VLOOKUP(A53,complejidad!P:V,7,FALSE)</f>
        <v>-1.4952519086589622</v>
      </c>
      <c r="O53" s="81">
        <v>1</v>
      </c>
      <c r="P53" s="87">
        <v>42.055979899497466</v>
      </c>
      <c r="Q53" s="88">
        <v>0.16908045977011499</v>
      </c>
      <c r="R53" s="81">
        <v>463</v>
      </c>
      <c r="S53" s="81">
        <v>50</v>
      </c>
      <c r="T53" s="89">
        <f t="shared" si="1"/>
        <v>0.10799136069114471</v>
      </c>
      <c r="U53" s="90">
        <f>VLOOKUP(A53,socioeconomico!I:P,8,FALSE)</f>
        <v>-0.8008659260095663</v>
      </c>
      <c r="V53" s="81">
        <v>8</v>
      </c>
      <c r="W53" s="83">
        <v>0.86092715231788075</v>
      </c>
      <c r="X53" s="83">
        <v>0.83877995642701531</v>
      </c>
      <c r="Y53" s="83">
        <v>0.80309734513274333</v>
      </c>
      <c r="Z53" s="83">
        <v>0.84862385321100919</v>
      </c>
      <c r="AA53" s="83">
        <v>0.81123595505617974</v>
      </c>
      <c r="AB53" s="83">
        <v>0.77777777777777779</v>
      </c>
      <c r="AC53" s="91">
        <v>0.83042394014962595</v>
      </c>
      <c r="AD53" s="81">
        <f t="shared" si="54"/>
        <v>0.81342212999549379</v>
      </c>
      <c r="AE53" s="82">
        <f t="shared" si="3"/>
        <v>-0.50626085704325574</v>
      </c>
      <c r="AF53" s="84">
        <v>84.063745019920319</v>
      </c>
      <c r="AG53" s="84">
        <v>81.28898128898129</v>
      </c>
      <c r="AH53" s="84">
        <v>88.126159554730989</v>
      </c>
      <c r="AI53" s="84">
        <v>87.861271676300575</v>
      </c>
      <c r="AJ53" s="84">
        <v>87.472527472527474</v>
      </c>
      <c r="AK53" s="84">
        <v>91.611479028697573</v>
      </c>
      <c r="AL53" s="84">
        <v>89.726027397260282</v>
      </c>
      <c r="AM53" s="84">
        <f t="shared" si="55"/>
        <v>89.306990177776157</v>
      </c>
      <c r="AN53" s="84">
        <f t="shared" si="5"/>
        <v>0.11438331531459758</v>
      </c>
      <c r="AO53" s="81">
        <v>4.5</v>
      </c>
      <c r="AP53" s="82">
        <f t="shared" si="56"/>
        <v>1.8179176811057871</v>
      </c>
      <c r="AQ53" s="81">
        <v>4.5</v>
      </c>
      <c r="AR53" s="82">
        <f>((AQ53-(AVERAGE(AQ$2:AQ$384)))/(_xlfn.STDEV.P(AQ$2:AQ$384)))</f>
        <v>1.6711665937103672</v>
      </c>
      <c r="AS53" s="81">
        <v>4.5</v>
      </c>
      <c r="AT53" s="82">
        <f>((AS53-(AVERAGE(AS$2:AS$384)))/(_xlfn.STDEV.P(AS$2:AS$384)))</f>
        <v>1.3847682483473189</v>
      </c>
      <c r="AU53" s="81">
        <v>4</v>
      </c>
      <c r="AV53" s="82">
        <f>((AU53-(AVERAGE(AU$2:AU$384)))/(_xlfn.STDEV.P(AU$2:AU$384)))</f>
        <v>-0.23979404319523176</v>
      </c>
      <c r="AW53" s="81">
        <v>4.5</v>
      </c>
      <c r="AX53" s="82">
        <f>((AW53-(AVERAGE(AW$2:AW$384)))/(_xlfn.STDEV.P(AW$2:AW$384)))</f>
        <v>1.1339867716628336</v>
      </c>
      <c r="AY53" s="81">
        <v>4</v>
      </c>
      <c r="AZ53" s="82">
        <f>((AY53-(AVERAGE(AY$2:AY$392)))/(_xlfn.STDEV.P(AY$2:AY$392)))</f>
        <v>5.8790989771929411E-2</v>
      </c>
      <c r="BA53" s="81">
        <f>(AR53*0.1)+(AT53*0.15)+(AV53*0.2)+(AX53*0.25)+(AZ53*0.3)</f>
        <v>0.62800707783137533</v>
      </c>
      <c r="BB53" s="82">
        <v>3.8883333333333332</v>
      </c>
      <c r="BC53" s="82">
        <v>3.91</v>
      </c>
      <c r="BD53" s="82">
        <v>3.7416666666666667</v>
      </c>
      <c r="BE53" s="82">
        <v>3.4649999999999999</v>
      </c>
      <c r="BF53" s="81">
        <f t="shared" si="57"/>
        <v>3.6793333333333336</v>
      </c>
      <c r="BG53" s="82">
        <f t="shared" si="58"/>
        <v>0.78346311312331063</v>
      </c>
      <c r="BH53" s="82">
        <f t="shared" si="15"/>
        <v>0.70573509547734292</v>
      </c>
      <c r="BI53" s="85">
        <v>0.625</v>
      </c>
      <c r="BJ53" s="82">
        <f t="shared" si="59"/>
        <v>1.9678390828528884</v>
      </c>
      <c r="BK53" s="92">
        <f t="shared" si="60"/>
        <v>-0.47000362924573558</v>
      </c>
      <c r="BL53" s="92">
        <f t="shared" si="61"/>
        <v>1.85660837806721</v>
      </c>
      <c r="BM53" s="85">
        <v>0.61885057494326767</v>
      </c>
      <c r="BN53" s="92">
        <f t="shared" si="62"/>
        <v>1.589326898082104</v>
      </c>
      <c r="BO53" s="92">
        <f t="shared" si="63"/>
        <v>-0.47989143294544628</v>
      </c>
      <c r="BP53" s="92">
        <f t="shared" si="64"/>
        <v>1.5409358366820034</v>
      </c>
      <c r="BQ53" s="86">
        <v>0.58644697419355218</v>
      </c>
      <c r="BR53" s="92">
        <f t="shared" si="65"/>
        <v>-0.1232458837779437</v>
      </c>
      <c r="BS53" s="92">
        <f t="shared" si="66"/>
        <v>-0.53367302555806861</v>
      </c>
      <c r="BT53" s="92">
        <f t="shared" si="67"/>
        <v>-9.1089908761261482E-2</v>
      </c>
      <c r="BU53" s="92">
        <v>0.64119146492153789</v>
      </c>
      <c r="BV53" s="92">
        <f t="shared" si="22"/>
        <v>0.61015242600257946</v>
      </c>
      <c r="BW53" s="92">
        <f t="shared" si="23"/>
        <v>-0.44442716943711386</v>
      </c>
      <c r="BX53" s="92">
        <f t="shared" si="24"/>
        <v>0.648738751954961</v>
      </c>
      <c r="BY53" s="92">
        <f t="shared" si="68"/>
        <v>0.72601653329672766</v>
      </c>
      <c r="BZ53" s="80">
        <v>0.55858245150136698</v>
      </c>
      <c r="CA53" s="80">
        <v>1.6199440566455208</v>
      </c>
      <c r="CB53" s="80">
        <v>0.58069207027540348</v>
      </c>
      <c r="CC53" s="80">
        <v>0.80160116961397421</v>
      </c>
      <c r="CD53" s="80">
        <v>0.60579442409168405</v>
      </c>
      <c r="CE53" s="82">
        <f t="shared" si="44"/>
        <v>1.3415464691511383</v>
      </c>
      <c r="CF53" s="80">
        <f t="shared" si="45"/>
        <v>1.2352423967888657</v>
      </c>
      <c r="CG53" s="84">
        <f t="shared" si="27"/>
        <v>0.54904022128328833</v>
      </c>
      <c r="CH53" s="84">
        <f>VLOOKUP(A53,'CALCULO FINAL'!A:L,7,FALSE)</f>
        <v>86.538461538461547</v>
      </c>
      <c r="CI53" s="84">
        <f>VLOOKUP(A53,'CALCULO FINAL'!A:L,10,FALSE)</f>
        <v>89.473684210526315</v>
      </c>
      <c r="CJ53" s="84">
        <f>VLOOKUP(A53,'CALCULO FINAL'!A:L,8,FALSE)</f>
        <v>60</v>
      </c>
      <c r="CK53" s="84">
        <f>VLOOKUP(A53,'CALCULO FINAL'!A:L,9,FALSE)</f>
        <v>71.428571428571431</v>
      </c>
      <c r="CL53" s="84">
        <f>VLOOKUP(A53,'CALCULO FINAL'!A:L,11,FALSE)</f>
        <v>0.51075317048778035</v>
      </c>
      <c r="CM53" s="84">
        <f>VLOOKUP(A53,'CALCULO FINAL'!A:L,12,FALSE)</f>
        <v>65.109890109890117</v>
      </c>
      <c r="CN53" s="84">
        <f t="shared" si="28"/>
        <v>81.915124349334874</v>
      </c>
      <c r="CO53" s="81">
        <v>52</v>
      </c>
      <c r="CP53" s="81">
        <v>46</v>
      </c>
      <c r="CQ53" s="81">
        <v>41</v>
      </c>
      <c r="CR53" s="81">
        <v>19</v>
      </c>
      <c r="CS53" s="81">
        <v>19</v>
      </c>
      <c r="CT53" s="81">
        <v>61</v>
      </c>
    </row>
    <row r="54" spans="1:98" ht="14.5" customHeight="1">
      <c r="A54" s="79">
        <v>111001035521</v>
      </c>
      <c r="B54" s="80" t="s">
        <v>63</v>
      </c>
      <c r="C54" s="81" t="s">
        <v>460</v>
      </c>
      <c r="D54" s="81" t="s">
        <v>6</v>
      </c>
      <c r="E54" s="81">
        <v>10</v>
      </c>
      <c r="F54" s="82" t="s">
        <v>18</v>
      </c>
      <c r="G54" s="82">
        <v>26</v>
      </c>
      <c r="H54" s="82" t="s">
        <v>36</v>
      </c>
      <c r="I54" s="81">
        <v>10</v>
      </c>
      <c r="J54" s="81">
        <v>3</v>
      </c>
      <c r="K54" s="81">
        <v>3</v>
      </c>
      <c r="L54" s="81">
        <v>983</v>
      </c>
      <c r="M54" s="81">
        <f t="shared" si="53"/>
        <v>1</v>
      </c>
      <c r="N54" s="86">
        <f>VLOOKUP(A54,complejidad!P:V,7,FALSE)</f>
        <v>9.2748857072740609E-2</v>
      </c>
      <c r="O54" s="81">
        <v>4</v>
      </c>
      <c r="P54" s="87">
        <v>40.872505966587084</v>
      </c>
      <c r="Q54" s="88">
        <v>0.14639372822299601</v>
      </c>
      <c r="R54" s="81">
        <v>983</v>
      </c>
      <c r="S54" s="81">
        <v>48</v>
      </c>
      <c r="T54" s="89">
        <f t="shared" si="1"/>
        <v>4.8830111902339775E-2</v>
      </c>
      <c r="U54" s="90">
        <f>VLOOKUP(A54,socioeconomico!I:P,8,FALSE)</f>
        <v>-1.1674992032892384</v>
      </c>
      <c r="V54" s="81">
        <v>9</v>
      </c>
      <c r="W54" s="83">
        <v>0.84972889233152593</v>
      </c>
      <c r="X54" s="83">
        <v>0.8405003909304144</v>
      </c>
      <c r="Y54" s="83">
        <v>0.81945589447650458</v>
      </c>
      <c r="Z54" s="83">
        <v>0.80553077609277435</v>
      </c>
      <c r="AA54" s="83">
        <v>0.79939819458375128</v>
      </c>
      <c r="AB54" s="83">
        <v>0.84402654867256632</v>
      </c>
      <c r="AC54" s="91">
        <v>0.81703107019562715</v>
      </c>
      <c r="AD54" s="81">
        <f t="shared" si="54"/>
        <v>0.8187708030051466</v>
      </c>
      <c r="AE54" s="82">
        <f t="shared" si="3"/>
        <v>-0.40017110055920668</v>
      </c>
      <c r="AF54" s="84">
        <v>79.853479853479854</v>
      </c>
      <c r="AG54" s="84">
        <v>82.899628252788105</v>
      </c>
      <c r="AH54" s="84">
        <v>78.541076487252127</v>
      </c>
      <c r="AI54" s="84">
        <v>77.680000000000007</v>
      </c>
      <c r="AJ54" s="84">
        <v>81.283422459893046</v>
      </c>
      <c r="AK54" s="84">
        <v>70.648464163822524</v>
      </c>
      <c r="AL54" s="84">
        <v>81.067961165048544</v>
      </c>
      <c r="AM54" s="84">
        <f t="shared" si="55"/>
        <v>77.74529653117402</v>
      </c>
      <c r="AN54" s="84">
        <f t="shared" si="5"/>
        <v>-2.3810766000787345</v>
      </c>
      <c r="AO54" s="81">
        <v>4.5</v>
      </c>
      <c r="AP54" s="82">
        <f t="shared" si="56"/>
        <v>1.8179176811057871</v>
      </c>
      <c r="AQ54" s="81">
        <v>4.5</v>
      </c>
      <c r="AR54" s="82">
        <f>((AQ54-(AVERAGE(AQ$2:AQ$384)))/(_xlfn.STDEV.P(AQ$2:AQ$384)))</f>
        <v>1.6711665937103672</v>
      </c>
      <c r="AS54" s="81">
        <v>4.5</v>
      </c>
      <c r="AT54" s="82">
        <f>((AS54-(AVERAGE(AS$2:AS$384)))/(_xlfn.STDEV.P(AS$2:AS$384)))</f>
        <v>1.3847682483473189</v>
      </c>
      <c r="AU54" s="81">
        <v>4.5</v>
      </c>
      <c r="AV54" s="82">
        <f>((AU54-(AVERAGE(AU$2:AU$384)))/(_xlfn.STDEV.P(AU$2:AU$384)))</f>
        <v>1.2122921072647797</v>
      </c>
      <c r="AW54" s="81">
        <v>5</v>
      </c>
      <c r="AX54" s="82">
        <f>((AW54-(AVERAGE(AW$2:AW$384)))/(_xlfn.STDEV.P(AW$2:AW$384)))</f>
        <v>2.4858927094103391</v>
      </c>
      <c r="AY54" s="81">
        <v>5</v>
      </c>
      <c r="AZ54" s="82">
        <f>((AY54-(AVERAGE(AY$2:AY$392)))/(_xlfn.STDEV.P(AY$2:AY$392)))</f>
        <v>2.7396601233718885</v>
      </c>
      <c r="BA54" s="81">
        <f>(AR54*0.1)+(AT54*0.15)+(AV54*0.2)+(AX54*0.25)+(AZ54*0.3)</f>
        <v>2.0606615324402417</v>
      </c>
      <c r="BB54" s="82">
        <v>3.5750000000000006</v>
      </c>
      <c r="BC54" s="82">
        <v>3.581666666666667</v>
      </c>
      <c r="BD54" s="82">
        <v>3.6966666666666672</v>
      </c>
      <c r="BE54" s="82">
        <v>3.6033333333333331</v>
      </c>
      <c r="BF54" s="81">
        <f t="shared" si="57"/>
        <v>3.6241666666666674</v>
      </c>
      <c r="BG54" s="82">
        <f t="shared" si="58"/>
        <v>0.67422028429797498</v>
      </c>
      <c r="BH54" s="82">
        <f t="shared" si="15"/>
        <v>1.3674409083691084</v>
      </c>
      <c r="BI54" s="85">
        <v>0.61</v>
      </c>
      <c r="BJ54" s="82">
        <f t="shared" si="59"/>
        <v>1.7533525429835752</v>
      </c>
      <c r="BK54" s="92">
        <f t="shared" si="60"/>
        <v>-0.49429632181478012</v>
      </c>
      <c r="BL54" s="92">
        <f t="shared" si="61"/>
        <v>1.6821782711511093</v>
      </c>
      <c r="BM54" s="85">
        <v>0.61823831522992023</v>
      </c>
      <c r="BN54" s="92">
        <f t="shared" si="62"/>
        <v>1.5818123568887246</v>
      </c>
      <c r="BO54" s="92">
        <f t="shared" si="63"/>
        <v>-0.48088127250863538</v>
      </c>
      <c r="BP54" s="92">
        <f t="shared" si="64"/>
        <v>1.5347834926214843</v>
      </c>
      <c r="BQ54" s="86">
        <v>0.62981431985132696</v>
      </c>
      <c r="BR54" s="92">
        <f t="shared" si="65"/>
        <v>1.0352818411175375</v>
      </c>
      <c r="BS54" s="92">
        <f t="shared" si="66"/>
        <v>-0.46233023343281648</v>
      </c>
      <c r="BT54" s="92">
        <f t="shared" si="67"/>
        <v>1.0267936845657692</v>
      </c>
      <c r="BU54" s="92">
        <v>0.65414838855670887</v>
      </c>
      <c r="BV54" s="92">
        <f t="shared" si="22"/>
        <v>0.99309294034336582</v>
      </c>
      <c r="BW54" s="92">
        <f t="shared" si="23"/>
        <v>-0.42442105944385</v>
      </c>
      <c r="BX54" s="92">
        <f t="shared" si="24"/>
        <v>1.0288966515650684</v>
      </c>
      <c r="BY54" s="92">
        <f t="shared" si="68"/>
        <v>1.1947712916351658</v>
      </c>
      <c r="BZ54" s="80">
        <v>0.56042497963045201</v>
      </c>
      <c r="CA54" s="80">
        <v>1.686410875654448</v>
      </c>
      <c r="CB54" s="80">
        <v>0.6013729557479558</v>
      </c>
      <c r="CC54" s="80">
        <v>1.4782007987415113</v>
      </c>
      <c r="CD54" s="80">
        <v>0.535309271691217</v>
      </c>
      <c r="CE54" s="82">
        <f t="shared" si="44"/>
        <v>0.5027141191347243</v>
      </c>
      <c r="CF54" s="80">
        <f t="shared" si="45"/>
        <v>1.0320994743207053</v>
      </c>
      <c r="CG54" s="84">
        <f t="shared" si="27"/>
        <v>0.61442333734929544</v>
      </c>
      <c r="CH54" s="84">
        <f>VLOOKUP(A54,'CALCULO FINAL'!A:L,7,FALSE)</f>
        <v>88.186813186813183</v>
      </c>
      <c r="CI54" s="84">
        <f>VLOOKUP(A54,'CALCULO FINAL'!A:L,10,FALSE)</f>
        <v>63.157894736842103</v>
      </c>
      <c r="CJ54" s="84">
        <f>VLOOKUP(A54,'CALCULO FINAL'!A:L,8,FALSE)</f>
        <v>85.294117647058826</v>
      </c>
      <c r="CK54" s="84">
        <f>VLOOKUP(A54,'CALCULO FINAL'!A:L,9,FALSE)</f>
        <v>90.789473684210535</v>
      </c>
      <c r="CL54" s="84">
        <f>VLOOKUP(A54,'CALCULO FINAL'!A:L,11,FALSE)</f>
        <v>1.3174575639673802</v>
      </c>
      <c r="CM54" s="84">
        <f>VLOOKUP(A54,'CALCULO FINAL'!A:L,12,FALSE)</f>
        <v>87.637362637362642</v>
      </c>
      <c r="CN54" s="84">
        <f t="shared" si="28"/>
        <v>81.792220936957776</v>
      </c>
      <c r="CO54" s="81">
        <v>53</v>
      </c>
      <c r="CP54" s="81">
        <v>87</v>
      </c>
      <c r="CQ54" s="81">
        <v>61</v>
      </c>
      <c r="CR54" s="81">
        <v>67</v>
      </c>
      <c r="CS54" s="81">
        <v>70</v>
      </c>
      <c r="CT54" s="81">
        <v>30</v>
      </c>
    </row>
    <row r="55" spans="1:98" ht="14.5" customHeight="1">
      <c r="A55" s="79">
        <v>111001098850</v>
      </c>
      <c r="B55" s="80" t="s">
        <v>740</v>
      </c>
      <c r="C55" s="81" t="s">
        <v>697</v>
      </c>
      <c r="D55" s="81" t="s">
        <v>6</v>
      </c>
      <c r="E55" s="81">
        <v>5</v>
      </c>
      <c r="F55" s="82" t="s">
        <v>33</v>
      </c>
      <c r="G55" s="82">
        <v>58</v>
      </c>
      <c r="H55" s="82" t="s">
        <v>56</v>
      </c>
      <c r="I55" s="81">
        <v>5</v>
      </c>
      <c r="J55" s="81">
        <v>1</v>
      </c>
      <c r="K55" s="81">
        <v>1</v>
      </c>
      <c r="L55" s="81">
        <v>1128</v>
      </c>
      <c r="M55" s="81">
        <f t="shared" si="53"/>
        <v>2</v>
      </c>
      <c r="N55" s="86">
        <f>VLOOKUP(A55,complejidad!P:V,7,FALSE)</f>
        <v>-1.0721496448257501</v>
      </c>
      <c r="O55" s="81">
        <v>1</v>
      </c>
      <c r="P55" s="87">
        <v>41.754379977246764</v>
      </c>
      <c r="Q55" s="88">
        <v>0.15558978873239401</v>
      </c>
      <c r="R55" s="81">
        <v>1128</v>
      </c>
      <c r="S55" s="81">
        <v>100</v>
      </c>
      <c r="T55" s="89">
        <f t="shared" si="1"/>
        <v>8.8652482269503549E-2</v>
      </c>
      <c r="U55" s="90">
        <f>VLOOKUP(A55,socioeconomico!I:P,8,FALSE)</f>
        <v>-0.98963281733003738</v>
      </c>
      <c r="V55" s="81">
        <v>9</v>
      </c>
      <c r="W55" s="83">
        <v>0.92177191328934971</v>
      </c>
      <c r="X55" s="83">
        <v>0.9584120982986768</v>
      </c>
      <c r="Y55" s="83">
        <v>0.94249512670565305</v>
      </c>
      <c r="Z55" s="83">
        <v>0.93076923076923079</v>
      </c>
      <c r="AA55" s="83">
        <v>0.94871794871794868</v>
      </c>
      <c r="AB55" s="83">
        <v>0.9453345900094251</v>
      </c>
      <c r="AC55" s="91">
        <v>0.96438883541867182</v>
      </c>
      <c r="AD55" s="81">
        <f t="shared" si="54"/>
        <v>0.94925878515749751</v>
      </c>
      <c r="AE55" s="82">
        <f t="shared" si="3"/>
        <v>2.1880294167755507</v>
      </c>
      <c r="AF55" s="84">
        <v>95.13274336283186</v>
      </c>
      <c r="AG55" s="84">
        <v>96.283185840707958</v>
      </c>
      <c r="AH55" s="84">
        <v>95.929203539823007</v>
      </c>
      <c r="AI55" s="84">
        <v>96.286472148541108</v>
      </c>
      <c r="AJ55" s="84">
        <v>96.211453744493397</v>
      </c>
      <c r="AK55" s="84">
        <v>96.732588134135852</v>
      </c>
      <c r="AL55" s="84">
        <v>98.230834035383324</v>
      </c>
      <c r="AM55" s="84">
        <f t="shared" si="55"/>
        <v>96.930579169311102</v>
      </c>
      <c r="AN55" s="84">
        <f t="shared" si="5"/>
        <v>1.7598481858874651</v>
      </c>
      <c r="AO55" s="81">
        <v>4</v>
      </c>
      <c r="AP55" s="82">
        <f t="shared" si="56"/>
        <v>0.23005906138063265</v>
      </c>
      <c r="AQ55" s="81">
        <v>4</v>
      </c>
      <c r="AR55" s="82">
        <f>((AQ55-(AVERAGE(AQ$2:AQ$384)))/(_xlfn.STDEV.P(AQ$2:AQ$384)))</f>
        <v>0.1365178344157767</v>
      </c>
      <c r="AS55" s="81">
        <v>4</v>
      </c>
      <c r="AT55" s="82">
        <f>((AS55-(AVERAGE(AS$2:AS$384)))/(_xlfn.STDEV.P(AS$2:AS$384)))</f>
        <v>-0.10476865036838212</v>
      </c>
      <c r="AU55" s="81">
        <v>4</v>
      </c>
      <c r="AV55" s="82">
        <f>((AU55-(AVERAGE(AU$2:AU$384)))/(_xlfn.STDEV.P(AU$2:AU$384)))</f>
        <v>-0.23979404319523176</v>
      </c>
      <c r="AW55" s="81">
        <v>4</v>
      </c>
      <c r="AX55" s="82">
        <f>((AW55-(AVERAGE(AW$2:AW$384)))/(_xlfn.STDEV.P(AW$2:AW$384)))</f>
        <v>-0.2179191660846721</v>
      </c>
      <c r="AY55" s="81">
        <v>4</v>
      </c>
      <c r="AZ55" s="82">
        <f>((AY55-(AVERAGE(AY$2:AY$392)))/(_xlfn.STDEV.P(AY$2:AY$392)))</f>
        <v>5.8790989771929411E-2</v>
      </c>
      <c r="BA55" s="81">
        <f>(AR55*0.1)+(AT55*0.15)+(AV55*0.2)+(AX55*0.25)+(AZ55*0.3)</f>
        <v>-8.6864817342315201E-2</v>
      </c>
      <c r="BB55" s="82">
        <v>3.6616666666666666</v>
      </c>
      <c r="BC55" s="82">
        <v>3.6</v>
      </c>
      <c r="BD55" s="82">
        <v>3.5666666666666664</v>
      </c>
      <c r="BE55" s="82">
        <v>3.4649999999999999</v>
      </c>
      <c r="BF55" s="81">
        <f t="shared" si="57"/>
        <v>3.5421666666666667</v>
      </c>
      <c r="BG55" s="82">
        <f t="shared" si="58"/>
        <v>0.51184121546998051</v>
      </c>
      <c r="BH55" s="82">
        <f t="shared" si="15"/>
        <v>0.21248819906383265</v>
      </c>
      <c r="BI55" s="85">
        <v>0.46800000000000003</v>
      </c>
      <c r="BJ55" s="82">
        <f t="shared" si="59"/>
        <v>-0.27712003444591976</v>
      </c>
      <c r="BK55" s="92">
        <f t="shared" si="60"/>
        <v>-0.75928698306449027</v>
      </c>
      <c r="BL55" s="92">
        <f t="shared" si="61"/>
        <v>-0.22054820687030804</v>
      </c>
      <c r="BM55" s="85">
        <v>0.5063608747993702</v>
      </c>
      <c r="BN55" s="92">
        <f t="shared" si="62"/>
        <v>0.20868978096617063</v>
      </c>
      <c r="BO55" s="92">
        <f t="shared" si="63"/>
        <v>-0.68050567259163075</v>
      </c>
      <c r="BP55" s="92">
        <f t="shared" si="64"/>
        <v>0.29401878906856438</v>
      </c>
      <c r="BQ55" s="86">
        <v>0.63379869585461024</v>
      </c>
      <c r="BR55" s="92">
        <f t="shared" si="65"/>
        <v>1.1417216057883637</v>
      </c>
      <c r="BS55" s="92">
        <f t="shared" si="66"/>
        <v>-0.45602388938819377</v>
      </c>
      <c r="BT55" s="92">
        <f t="shared" si="67"/>
        <v>1.1256089724365121</v>
      </c>
      <c r="BU55" s="92">
        <v>0.60039534871618705</v>
      </c>
      <c r="BV55" s="92">
        <f t="shared" si="22"/>
        <v>-0.59557249471679685</v>
      </c>
      <c r="BW55" s="92">
        <f t="shared" si="23"/>
        <v>-0.5101669262278764</v>
      </c>
      <c r="BX55" s="92">
        <f t="shared" si="24"/>
        <v>-0.6004540131988011</v>
      </c>
      <c r="BY55" s="92">
        <f t="shared" si="68"/>
        <v>0.13425002357811525</v>
      </c>
      <c r="BZ55" s="80">
        <v>0.54709287353380243</v>
      </c>
      <c r="CA55" s="80">
        <v>1.2054723928461191</v>
      </c>
      <c r="CB55" s="80">
        <v>0.57818260791971099</v>
      </c>
      <c r="CC55" s="80">
        <v>0.71950114051103697</v>
      </c>
      <c r="CD55" s="80">
        <v>0.44204557339290501</v>
      </c>
      <c r="CE55" s="82">
        <f t="shared" si="44"/>
        <v>-0.60720200575793459</v>
      </c>
      <c r="CF55" s="80">
        <f t="shared" si="45"/>
        <v>0.15334381784356765</v>
      </c>
      <c r="CG55" s="84">
        <f t="shared" si="27"/>
        <v>0.63567803004250367</v>
      </c>
      <c r="CH55" s="84">
        <f>VLOOKUP(A55,'CALCULO FINAL'!A:L,7,FALSE)</f>
        <v>88.461538461538453</v>
      </c>
      <c r="CI55" s="84">
        <f>VLOOKUP(A55,'CALCULO FINAL'!A:L,10,FALSE)</f>
        <v>65.789473684210535</v>
      </c>
      <c r="CJ55" s="84">
        <f>VLOOKUP(A55,'CALCULO FINAL'!A:L,8,FALSE)</f>
        <v>90.243902439024396</v>
      </c>
      <c r="CK55" s="84">
        <f>VLOOKUP(A55,'CALCULO FINAL'!A:L,9,FALSE)</f>
        <v>75.714285714285708</v>
      </c>
      <c r="CL55" s="84">
        <f>VLOOKUP(A55,'CALCULO FINAL'!A:L,11,FALSE)</f>
        <v>1.1344598616741193</v>
      </c>
      <c r="CM55" s="84">
        <f>VLOOKUP(A55,'CALCULO FINAL'!A:L,12,FALSE)</f>
        <v>84.065934065934073</v>
      </c>
      <c r="CN55" s="84">
        <f t="shared" si="28"/>
        <v>81.694621168305375</v>
      </c>
      <c r="CO55" s="81">
        <v>54</v>
      </c>
      <c r="CP55" s="81">
        <v>44</v>
      </c>
      <c r="CQ55" s="81">
        <v>64</v>
      </c>
      <c r="CR55" s="81">
        <v>57</v>
      </c>
      <c r="CS55" s="81">
        <v>29</v>
      </c>
      <c r="CT55" s="81">
        <v>52</v>
      </c>
    </row>
    <row r="56" spans="1:98" ht="14.5" customHeight="1">
      <c r="A56" s="79">
        <v>111001020168</v>
      </c>
      <c r="B56" s="80" t="s">
        <v>54</v>
      </c>
      <c r="C56" s="81" t="s">
        <v>460</v>
      </c>
      <c r="D56" s="81" t="s">
        <v>6</v>
      </c>
      <c r="E56" s="81">
        <v>16</v>
      </c>
      <c r="F56" s="82" t="s">
        <v>23</v>
      </c>
      <c r="G56" s="82">
        <v>43</v>
      </c>
      <c r="H56" s="82" t="s">
        <v>55</v>
      </c>
      <c r="I56" s="81">
        <v>16</v>
      </c>
      <c r="J56" s="81">
        <v>2</v>
      </c>
      <c r="K56" s="81">
        <v>2</v>
      </c>
      <c r="L56" s="81">
        <v>2427</v>
      </c>
      <c r="M56" s="81">
        <f t="shared" si="53"/>
        <v>4</v>
      </c>
      <c r="N56" s="86">
        <f>VLOOKUP(A56,complejidad!P:V,7,FALSE)</f>
        <v>0.48111538958178901</v>
      </c>
      <c r="O56" s="81">
        <v>4</v>
      </c>
      <c r="P56" s="87">
        <v>43.84470101195938</v>
      </c>
      <c r="Q56" s="88">
        <v>0.14070325203251999</v>
      </c>
      <c r="R56" s="81">
        <v>2358</v>
      </c>
      <c r="S56" s="81">
        <v>166</v>
      </c>
      <c r="T56" s="89">
        <f t="shared" si="1"/>
        <v>7.0398642917726892E-2</v>
      </c>
      <c r="U56" s="90">
        <f>VLOOKUP(A56,socioeconomico!I:P,8,FALSE)</f>
        <v>-1.4404823803298399</v>
      </c>
      <c r="V56" s="81">
        <v>10</v>
      </c>
      <c r="W56" s="83">
        <v>0.85475352112676062</v>
      </c>
      <c r="X56" s="83">
        <v>0.8431546300398759</v>
      </c>
      <c r="Y56" s="83">
        <v>0.83333333333333337</v>
      </c>
      <c r="Z56" s="83">
        <v>0.86090057958091837</v>
      </c>
      <c r="AA56" s="83">
        <v>0.87055726195699867</v>
      </c>
      <c r="AB56" s="83">
        <v>0.8</v>
      </c>
      <c r="AC56" s="91">
        <v>0.8385370205173952</v>
      </c>
      <c r="AD56" s="81">
        <f t="shared" si="54"/>
        <v>0.83814097881708938</v>
      </c>
      <c r="AE56" s="82">
        <f t="shared" si="3"/>
        <v>-1.596791011671975E-2</v>
      </c>
      <c r="AF56" s="84">
        <v>83.96009209516501</v>
      </c>
      <c r="AG56" s="84">
        <v>81.855500821018069</v>
      </c>
      <c r="AH56" s="84">
        <v>78.54771784232365</v>
      </c>
      <c r="AI56" s="84">
        <v>80.977814297452753</v>
      </c>
      <c r="AJ56" s="84">
        <v>88.503344481605353</v>
      </c>
      <c r="AK56" s="84">
        <v>91.598360655737707</v>
      </c>
      <c r="AL56" s="84">
        <v>83.436669619131976</v>
      </c>
      <c r="AM56" s="84">
        <f t="shared" si="55"/>
        <v>85.632703874845376</v>
      </c>
      <c r="AN56" s="84">
        <f t="shared" si="5"/>
        <v>-0.67866954241591415</v>
      </c>
      <c r="AO56" s="81">
        <v>4.5</v>
      </c>
      <c r="AP56" s="82">
        <f t="shared" si="56"/>
        <v>1.8179176811057871</v>
      </c>
      <c r="AQ56" s="81">
        <v>4.5</v>
      </c>
      <c r="AR56" s="82">
        <f>((AQ56-(AVERAGE(AQ$2:AQ$384)))/(_xlfn.STDEV.P(AQ$2:AQ$384)))</f>
        <v>1.6711665937103672</v>
      </c>
      <c r="AS56" s="81">
        <v>5</v>
      </c>
      <c r="AT56" s="82">
        <f>((AS56-(AVERAGE(AS$2:AS$384)))/(_xlfn.STDEV.P(AS$2:AS$384)))</f>
        <v>2.8743051470630196</v>
      </c>
      <c r="AU56" s="81">
        <v>5</v>
      </c>
      <c r="AV56" s="82">
        <f>((AU56-(AVERAGE(AU$2:AU$384)))/(_xlfn.STDEV.P(AU$2:AU$384)))</f>
        <v>2.6643782577247914</v>
      </c>
      <c r="AW56" s="81">
        <v>5</v>
      </c>
      <c r="AX56" s="82">
        <f>((AW56-(AVERAGE(AW$2:AW$384)))/(_xlfn.STDEV.P(AW$2:AW$384)))</f>
        <v>2.4858927094103391</v>
      </c>
      <c r="AY56" s="81">
        <v>4.5</v>
      </c>
      <c r="AZ56" s="82">
        <f>((AY56-(AVERAGE(AY$2:AY$392)))/(_xlfn.STDEV.P(AY$2:AY$392)))</f>
        <v>1.3992255565719089</v>
      </c>
      <c r="BA56" s="81">
        <f>(AR56*0.1)+(AT56*0.15)+(AV56*0.2)+(AX56*0.25)+(AZ56*0.3)</f>
        <v>2.1723789272996052</v>
      </c>
      <c r="BB56" s="82">
        <v>3.8016666666666663</v>
      </c>
      <c r="BC56" s="82">
        <v>3.8366666666666673</v>
      </c>
      <c r="BD56" s="82">
        <v>3.6483333333333334</v>
      </c>
      <c r="BE56" s="82">
        <v>3.6616666666666666</v>
      </c>
      <c r="BF56" s="81">
        <f t="shared" si="57"/>
        <v>3.706666666666667</v>
      </c>
      <c r="BG56" s="82">
        <f t="shared" si="58"/>
        <v>0.83758946939930856</v>
      </c>
      <c r="BH56" s="82">
        <f t="shared" si="15"/>
        <v>1.504984198349457</v>
      </c>
      <c r="BI56" s="85">
        <v>0.57599999999999996</v>
      </c>
      <c r="BJ56" s="82">
        <f t="shared" si="59"/>
        <v>1.2671830526131322</v>
      </c>
      <c r="BK56" s="92">
        <f t="shared" si="60"/>
        <v>-0.55164761828624587</v>
      </c>
      <c r="BL56" s="92">
        <f t="shared" si="61"/>
        <v>1.2703757199574923</v>
      </c>
      <c r="BM56" s="85">
        <v>0.58387250682107195</v>
      </c>
      <c r="BN56" s="92">
        <f t="shared" si="62"/>
        <v>1.160025201369093</v>
      </c>
      <c r="BO56" s="92">
        <f t="shared" si="63"/>
        <v>-0.53807263022494922</v>
      </c>
      <c r="BP56" s="92">
        <f t="shared" si="64"/>
        <v>1.17931082508601</v>
      </c>
      <c r="BQ56" s="86">
        <v>0.57519640200561806</v>
      </c>
      <c r="BR56" s="92">
        <f t="shared" si="65"/>
        <v>-0.42379689982388385</v>
      </c>
      <c r="BS56" s="92">
        <f t="shared" si="66"/>
        <v>-0.55304372780067401</v>
      </c>
      <c r="BT56" s="92">
        <f t="shared" si="67"/>
        <v>-0.39461307603812912</v>
      </c>
      <c r="BU56" s="92">
        <v>0.62198231631777545</v>
      </c>
      <c r="BV56" s="92">
        <f t="shared" si="22"/>
        <v>4.2428060752330923E-2</v>
      </c>
      <c r="BW56" s="92">
        <f t="shared" si="23"/>
        <v>-0.47484361700438205</v>
      </c>
      <c r="BX56" s="92">
        <f t="shared" si="24"/>
        <v>7.0762682410858369E-2</v>
      </c>
      <c r="BY56" s="92">
        <f t="shared" si="68"/>
        <v>0.27282088716585595</v>
      </c>
      <c r="BZ56" s="80">
        <v>0.5256723599105555</v>
      </c>
      <c r="CA56" s="80">
        <v>0.43275507059735285</v>
      </c>
      <c r="CB56" s="80">
        <v>0.58900238870476973</v>
      </c>
      <c r="CC56" s="80">
        <v>1.0734830662911483</v>
      </c>
      <c r="CD56" s="80">
        <v>0.56309644794681402</v>
      </c>
      <c r="CE56" s="82">
        <f t="shared" si="44"/>
        <v>0.8334047903610845</v>
      </c>
      <c r="CF56" s="80">
        <f t="shared" si="45"/>
        <v>0.82529832918735724</v>
      </c>
      <c r="CG56" s="84">
        <f t="shared" si="27"/>
        <v>0.80292731965230091</v>
      </c>
      <c r="CH56" s="84">
        <f>VLOOKUP(A56,'CALCULO FINAL'!A:L,7,FALSE)</f>
        <v>91.758241758241752</v>
      </c>
      <c r="CI56" s="84">
        <f>VLOOKUP(A56,'CALCULO FINAL'!A:L,10,FALSE)</f>
        <v>51.282051282051277</v>
      </c>
      <c r="CJ56" s="84">
        <f>VLOOKUP(A56,'CALCULO FINAL'!A:L,8,FALSE)</f>
        <v>86.666666666666671</v>
      </c>
      <c r="CK56" s="84">
        <f>VLOOKUP(A56,'CALCULO FINAL'!A:L,9,FALSE)</f>
        <v>96.05263157894737</v>
      </c>
      <c r="CL56" s="84">
        <f>VLOOKUP(A56,'CALCULO FINAL'!A:L,11,FALSE)</f>
        <v>1.4373511092744977</v>
      </c>
      <c r="CM56" s="84">
        <f>VLOOKUP(A56,'CALCULO FINAL'!A:L,12,FALSE)</f>
        <v>91.758241758241752</v>
      </c>
      <c r="CN56" s="84">
        <f t="shared" si="28"/>
        <v>81.639194139194132</v>
      </c>
      <c r="CO56" s="81">
        <v>55</v>
      </c>
      <c r="CP56" s="81">
        <v>47</v>
      </c>
      <c r="CQ56" s="81">
        <v>22</v>
      </c>
      <c r="CR56" s="81">
        <v>54</v>
      </c>
      <c r="CS56" s="81">
        <v>62</v>
      </c>
      <c r="CT56" s="81">
        <v>39</v>
      </c>
    </row>
    <row r="57" spans="1:98" ht="14.5" customHeight="1">
      <c r="A57" s="79">
        <v>111001010031</v>
      </c>
      <c r="B57" s="80" t="s">
        <v>172</v>
      </c>
      <c r="C57" s="81" t="s">
        <v>460</v>
      </c>
      <c r="D57" s="81" t="s">
        <v>6</v>
      </c>
      <c r="E57" s="81">
        <v>7</v>
      </c>
      <c r="F57" s="82" t="s">
        <v>15</v>
      </c>
      <c r="G57" s="82">
        <v>85</v>
      </c>
      <c r="H57" s="82" t="s">
        <v>16</v>
      </c>
      <c r="I57" s="81">
        <v>7</v>
      </c>
      <c r="J57" s="81">
        <v>3</v>
      </c>
      <c r="K57" s="81">
        <v>3</v>
      </c>
      <c r="L57" s="81">
        <v>4520</v>
      </c>
      <c r="M57" s="81">
        <f t="shared" si="53"/>
        <v>6</v>
      </c>
      <c r="N57" s="86">
        <f>VLOOKUP(A57,complejidad!P:V,7,FALSE)</f>
        <v>1.9668522933360815</v>
      </c>
      <c r="O57" s="81">
        <v>6</v>
      </c>
      <c r="P57" s="87">
        <v>39.125142284569122</v>
      </c>
      <c r="Q57" s="88">
        <v>0.19029087048832399</v>
      </c>
      <c r="R57" s="81">
        <v>3878</v>
      </c>
      <c r="S57" s="81">
        <v>322</v>
      </c>
      <c r="T57" s="89">
        <f t="shared" si="1"/>
        <v>8.3032490974729242E-2</v>
      </c>
      <c r="U57" s="90">
        <f>VLOOKUP(A57,socioeconomico!I:P,8,FALSE)</f>
        <v>-0.39461587987944369</v>
      </c>
      <c r="V57" s="81">
        <v>7</v>
      </c>
      <c r="W57" s="83">
        <v>0.94735449735449739</v>
      </c>
      <c r="X57" s="83">
        <v>0.93654096228868655</v>
      </c>
      <c r="Y57" s="83">
        <v>0.93021411578112612</v>
      </c>
      <c r="Z57" s="83">
        <v>0.91750396615547325</v>
      </c>
      <c r="AA57" s="83">
        <v>0.88814557131388816</v>
      </c>
      <c r="AB57" s="83">
        <v>0.8996250360542255</v>
      </c>
      <c r="AC57" s="91">
        <v>0.89031180400890864</v>
      </c>
      <c r="AD57" s="81">
        <f t="shared" si="54"/>
        <v>0.90027592098044018</v>
      </c>
      <c r="AE57" s="82">
        <f t="shared" si="3"/>
        <v>1.2164650450039096</v>
      </c>
      <c r="AF57" s="84">
        <v>91.681877444589304</v>
      </c>
      <c r="AG57" s="84">
        <v>94.592805120282492</v>
      </c>
      <c r="AH57" s="84">
        <v>91.991833030853002</v>
      </c>
      <c r="AI57" s="84">
        <v>92.277181521231924</v>
      </c>
      <c r="AJ57" s="84">
        <v>91.921182266009851</v>
      </c>
      <c r="AK57" s="84">
        <v>88.916625062406396</v>
      </c>
      <c r="AL57" s="84">
        <v>91.358024691358025</v>
      </c>
      <c r="AM57" s="84">
        <f t="shared" si="55"/>
        <v>91.061560657481067</v>
      </c>
      <c r="AN57" s="84">
        <f t="shared" si="5"/>
        <v>0.49308737327264912</v>
      </c>
      <c r="AO57" s="81">
        <v>4</v>
      </c>
      <c r="AP57" s="82">
        <f t="shared" si="56"/>
        <v>0.23005906138063265</v>
      </c>
      <c r="AQ57" s="81"/>
      <c r="AR57" s="82"/>
      <c r="AS57" s="81" t="s">
        <v>650</v>
      </c>
      <c r="AT57" s="82"/>
      <c r="AU57" s="81"/>
      <c r="AV57" s="82"/>
      <c r="AW57" s="81"/>
      <c r="AX57" s="82"/>
      <c r="AY57" s="81"/>
      <c r="AZ57" s="82"/>
      <c r="BA57" s="81"/>
      <c r="BB57" s="82">
        <v>3.0449999999999999</v>
      </c>
      <c r="BC57" s="82">
        <v>3.2616666666666672</v>
      </c>
      <c r="BD57" s="82">
        <v>3.4583333333333335</v>
      </c>
      <c r="BE57" s="82">
        <v>3.4000000000000004</v>
      </c>
      <c r="BF57" s="81">
        <f t="shared" si="57"/>
        <v>3.3543333333333338</v>
      </c>
      <c r="BG57" s="82">
        <f t="shared" si="58"/>
        <v>0.13988753545138782</v>
      </c>
      <c r="BH57" s="82">
        <f t="shared" si="15"/>
        <v>0.13988753545138782</v>
      </c>
      <c r="BI57" s="85">
        <v>0.47899999999999998</v>
      </c>
      <c r="BJ57" s="82">
        <f t="shared" si="59"/>
        <v>-0.11982990520842426</v>
      </c>
      <c r="BK57" s="92">
        <f t="shared" si="60"/>
        <v>-0.73605468157122189</v>
      </c>
      <c r="BL57" s="92">
        <f t="shared" si="61"/>
        <v>-5.3732082150491654E-2</v>
      </c>
      <c r="BM57" s="85">
        <v>0.49772212517515368</v>
      </c>
      <c r="BN57" s="92">
        <f t="shared" si="62"/>
        <v>0.10266248814373817</v>
      </c>
      <c r="BO57" s="92">
        <f t="shared" si="63"/>
        <v>-0.6977133392631325</v>
      </c>
      <c r="BP57" s="92">
        <f t="shared" si="64"/>
        <v>0.1870646019670546</v>
      </c>
      <c r="BQ57" s="86">
        <v>0.60460918467404168</v>
      </c>
      <c r="BR57" s="92">
        <f t="shared" si="65"/>
        <v>0.36194462230187929</v>
      </c>
      <c r="BS57" s="92">
        <f t="shared" si="66"/>
        <v>-0.50317300542890853</v>
      </c>
      <c r="BT57" s="92">
        <f t="shared" si="67"/>
        <v>0.38682062827901775</v>
      </c>
      <c r="BU57" s="92">
        <v>0.63709849047581324</v>
      </c>
      <c r="BV57" s="92">
        <f t="shared" si="22"/>
        <v>0.48918499703858137</v>
      </c>
      <c r="BW57" s="92">
        <f t="shared" si="23"/>
        <v>-0.45083101923024088</v>
      </c>
      <c r="BX57" s="92">
        <f t="shared" si="24"/>
        <v>0.52705222280994035</v>
      </c>
      <c r="BY57" s="92">
        <f t="shared" si="68"/>
        <v>0.35890678978604323</v>
      </c>
      <c r="BZ57" s="80">
        <v>0.49316107592024483</v>
      </c>
      <c r="CA57" s="80">
        <v>-0.74004744710689063</v>
      </c>
      <c r="CB57" s="80">
        <v>0.55257607164365286</v>
      </c>
      <c r="CC57" s="80">
        <v>-0.11824698060379653</v>
      </c>
      <c r="CD57" s="80">
        <v>0.52177110279429995</v>
      </c>
      <c r="CE57" s="82">
        <f t="shared" si="44"/>
        <v>0.34159857005853606</v>
      </c>
      <c r="CF57" s="80">
        <f t="shared" si="45"/>
        <v>-1.2684298573249042E-2</v>
      </c>
      <c r="CG57" s="84">
        <f t="shared" si="27"/>
        <v>0.32691563141186308</v>
      </c>
      <c r="CH57" s="84">
        <f>VLOOKUP(A57,'CALCULO FINAL'!A:L,7,FALSE)</f>
        <v>77.747252747252745</v>
      </c>
      <c r="CI57" s="84">
        <f>VLOOKUP(A57,'CALCULO FINAL'!A:L,10,FALSE)</f>
        <v>84.210526315789465</v>
      </c>
      <c r="CJ57" s="84">
        <f>VLOOKUP(A57,'CALCULO FINAL'!A:L,8,FALSE)</f>
        <v>84.375</v>
      </c>
      <c r="CK57" s="84">
        <f>VLOOKUP(A57,'CALCULO FINAL'!A:L,9,FALSE)</f>
        <v>90.410958904109577</v>
      </c>
      <c r="CL57" s="84">
        <f>VLOOKUP(A57,'CALCULO FINAL'!A:L,11,FALSE)</f>
        <v>1.2940168742609575</v>
      </c>
      <c r="CM57" s="84">
        <f>VLOOKUP(A57,'CALCULO FINAL'!A:L,12,FALSE)</f>
        <v>86.813186813186817</v>
      </c>
      <c r="CN57" s="84">
        <f t="shared" si="28"/>
        <v>81.62955465587045</v>
      </c>
      <c r="CO57" s="81">
        <v>56</v>
      </c>
      <c r="CP57" s="81">
        <v>66</v>
      </c>
      <c r="CQ57" s="81">
        <v>98</v>
      </c>
      <c r="CR57" s="81">
        <v>102</v>
      </c>
      <c r="CS57" s="81">
        <v>110</v>
      </c>
      <c r="CT57" s="81">
        <v>143</v>
      </c>
    </row>
    <row r="58" spans="1:98" ht="14.5" customHeight="1">
      <c r="A58" s="79">
        <v>111001015172</v>
      </c>
      <c r="B58" s="80" t="s">
        <v>145</v>
      </c>
      <c r="C58" s="81" t="s">
        <v>460</v>
      </c>
      <c r="D58" s="81" t="s">
        <v>6</v>
      </c>
      <c r="E58" s="81">
        <v>18</v>
      </c>
      <c r="F58" s="82" t="s">
        <v>38</v>
      </c>
      <c r="G58" s="82">
        <v>36</v>
      </c>
      <c r="H58" s="82" t="s">
        <v>39</v>
      </c>
      <c r="I58" s="81">
        <v>18</v>
      </c>
      <c r="J58" s="81">
        <v>1</v>
      </c>
      <c r="K58" s="81">
        <v>1</v>
      </c>
      <c r="L58" s="81">
        <v>1949</v>
      </c>
      <c r="M58" s="81">
        <f t="shared" si="53"/>
        <v>3</v>
      </c>
      <c r="N58" s="86">
        <f>VLOOKUP(A58,complejidad!P:V,7,FALSE)</f>
        <v>-0.61529770207629253</v>
      </c>
      <c r="O58" s="81">
        <v>2</v>
      </c>
      <c r="P58" s="87">
        <v>37.614295051353771</v>
      </c>
      <c r="Q58" s="88">
        <v>0.19355769230769099</v>
      </c>
      <c r="R58" s="81">
        <v>1858</v>
      </c>
      <c r="S58" s="81">
        <v>122</v>
      </c>
      <c r="T58" s="89">
        <f t="shared" si="1"/>
        <v>6.5662002152852533E-2</v>
      </c>
      <c r="U58" s="90">
        <f>VLOOKUP(A58,socioeconomico!I:P,8,FALSE)</f>
        <v>-0.28121101234093943</v>
      </c>
      <c r="V58" s="81">
        <v>7</v>
      </c>
      <c r="W58" s="83">
        <v>0.89446662863662296</v>
      </c>
      <c r="X58" s="83">
        <v>0.86603139013452912</v>
      </c>
      <c r="Y58" s="83">
        <v>0.87590428491930994</v>
      </c>
      <c r="Z58" s="83">
        <v>0.83788495061011037</v>
      </c>
      <c r="AA58" s="83">
        <v>0.86806411837237973</v>
      </c>
      <c r="AB58" s="83">
        <v>0.84969325153374231</v>
      </c>
      <c r="AC58" s="91">
        <v>0.83431603773584906</v>
      </c>
      <c r="AD58" s="81">
        <f t="shared" si="54"/>
        <v>0.84960411896211385</v>
      </c>
      <c r="AE58" s="82">
        <f t="shared" si="3"/>
        <v>0.21140096143953835</v>
      </c>
      <c r="AF58" s="84">
        <v>82.245681381957766</v>
      </c>
      <c r="AG58" s="84">
        <v>82.76524243879021</v>
      </c>
      <c r="AH58" s="84">
        <v>85.468354430379748</v>
      </c>
      <c r="AI58" s="84">
        <v>84.938797232570522</v>
      </c>
      <c r="AJ58" s="84">
        <v>87.405405405405403</v>
      </c>
      <c r="AK58" s="84">
        <v>87.282229965156802</v>
      </c>
      <c r="AL58" s="84">
        <v>86.981903093987157</v>
      </c>
      <c r="AM58" s="84">
        <f t="shared" si="55"/>
        <v>86.683864528489977</v>
      </c>
      <c r="AN58" s="84">
        <f t="shared" si="5"/>
        <v>-0.4517884853676965</v>
      </c>
      <c r="AO58" s="81">
        <v>4.5</v>
      </c>
      <c r="AP58" s="82">
        <f t="shared" si="56"/>
        <v>1.8179176811057871</v>
      </c>
      <c r="AQ58" s="81">
        <v>4.5</v>
      </c>
      <c r="AR58" s="82">
        <f>((AQ58-(AVERAGE(AQ$2:AQ$384)))/(_xlfn.STDEV.P(AQ$2:AQ$384)))</f>
        <v>1.6711665937103672</v>
      </c>
      <c r="AS58" s="81">
        <v>4.5</v>
      </c>
      <c r="AT58" s="82">
        <f>((AS58-(AVERAGE(AS$2:AS$384)))/(_xlfn.STDEV.P(AS$2:AS$384)))</f>
        <v>1.3847682483473189</v>
      </c>
      <c r="AU58" s="81">
        <v>4.5</v>
      </c>
      <c r="AV58" s="82">
        <f t="shared" ref="AV58:AV73" si="69">((AU58-(AVERAGE(AU$2:AU$384)))/(_xlfn.STDEV.P(AU$2:AU$384)))</f>
        <v>1.2122921072647797</v>
      </c>
      <c r="AW58" s="81">
        <v>4.5</v>
      </c>
      <c r="AX58" s="82">
        <f t="shared" ref="AX58:AX73" si="70">((AW58-(AVERAGE(AW$2:AW$384)))/(_xlfn.STDEV.P(AW$2:AW$384)))</f>
        <v>1.1339867716628336</v>
      </c>
      <c r="AY58" s="81">
        <v>4.5</v>
      </c>
      <c r="AZ58" s="82">
        <f t="shared" ref="AZ58:AZ73" si="71">((AY58-(AVERAGE(AY$2:AY$392)))/(_xlfn.STDEV.P(AY$2:AY$392)))</f>
        <v>1.3992255565719089</v>
      </c>
      <c r="BA58" s="81">
        <f>(AR58*0.1)+(AT58*0.15)+(AV58*0.2)+(AX58*0.25)+(AZ58*0.3)</f>
        <v>1.3205546779633714</v>
      </c>
      <c r="BB58" s="82">
        <v>3.3116666666666661</v>
      </c>
      <c r="BC58" s="82">
        <v>3.2683333333333331</v>
      </c>
      <c r="BD58" s="82">
        <v>3.5649999999999999</v>
      </c>
      <c r="BE58" s="82">
        <v>3.4116666666666671</v>
      </c>
      <c r="BF58" s="81">
        <f t="shared" si="57"/>
        <v>3.419</v>
      </c>
      <c r="BG58" s="82">
        <f t="shared" si="58"/>
        <v>0.26794257347021061</v>
      </c>
      <c r="BH58" s="82">
        <f t="shared" si="15"/>
        <v>0.794248625716791</v>
      </c>
      <c r="BI58" s="85">
        <v>0.42799999999999999</v>
      </c>
      <c r="BJ58" s="82">
        <f t="shared" si="59"/>
        <v>-0.849084140764088</v>
      </c>
      <c r="BK58" s="92">
        <f t="shared" si="60"/>
        <v>-0.84863208340034024</v>
      </c>
      <c r="BL58" s="92">
        <f t="shared" si="61"/>
        <v>-0.86207756223995091</v>
      </c>
      <c r="BM58" s="85">
        <v>0.56955054956930184</v>
      </c>
      <c r="BN58" s="92">
        <f t="shared" si="62"/>
        <v>0.98424532333361747</v>
      </c>
      <c r="BO58" s="92">
        <f t="shared" si="63"/>
        <v>-0.56290773871823396</v>
      </c>
      <c r="BP58" s="92">
        <f t="shared" si="64"/>
        <v>1.0249483021952026</v>
      </c>
      <c r="BQ58" s="86"/>
      <c r="BR58" s="86"/>
      <c r="BS58" s="92"/>
      <c r="BT58" s="92"/>
      <c r="BU58" s="92">
        <v>0.60424835184589121</v>
      </c>
      <c r="BV58" s="92">
        <f t="shared" si="22"/>
        <v>-0.48169739274116496</v>
      </c>
      <c r="BW58" s="92">
        <f t="shared" si="23"/>
        <v>-0.50376998700525799</v>
      </c>
      <c r="BX58" s="92">
        <f t="shared" si="24"/>
        <v>-0.47889879933548918</v>
      </c>
      <c r="BY58" s="86">
        <f>(BL58*0.2)+(BP58*0.3)+(BX58*0.5)</f>
        <v>-0.10438042145717402</v>
      </c>
      <c r="BZ58" s="80">
        <v>0.50349350193717979</v>
      </c>
      <c r="CA58" s="80">
        <v>-0.36731854318954177</v>
      </c>
      <c r="CB58" s="80">
        <v>0.5615813410412176</v>
      </c>
      <c r="CC58" s="80">
        <v>0.17637105897059435</v>
      </c>
      <c r="CD58" s="80">
        <v>0.46890774103506699</v>
      </c>
      <c r="CE58" s="82">
        <f t="shared" si="44"/>
        <v>-0.28751971179356334</v>
      </c>
      <c r="CF58" s="80">
        <f t="shared" si="45"/>
        <v>-0.16431224684351173</v>
      </c>
      <c r="CG58" s="84">
        <f t="shared" si="27"/>
        <v>0.33348928882979006</v>
      </c>
      <c r="CH58" s="84">
        <f>VLOOKUP(A58,'CALCULO FINAL'!A:L,7,FALSE)</f>
        <v>78.021978021978029</v>
      </c>
      <c r="CI58" s="84">
        <f>VLOOKUP(A58,'CALCULO FINAL'!A:L,10,FALSE)</f>
        <v>86.842105263157904</v>
      </c>
      <c r="CJ58" s="84">
        <f>VLOOKUP(A58,'CALCULO FINAL'!A:L,8,FALSE)</f>
        <v>88.461538461538453</v>
      </c>
      <c r="CK58" s="84">
        <f>VLOOKUP(A58,'CALCULO FINAL'!A:L,9,FALSE)</f>
        <v>74.358974358974365</v>
      </c>
      <c r="CL58" s="84">
        <f>VLOOKUP(A58,'CALCULO FINAL'!A:L,11,FALSE)</f>
        <v>1.0777769895037634</v>
      </c>
      <c r="CM58" s="84">
        <f>VLOOKUP(A58,'CALCULO FINAL'!A:L,12,FALSE)</f>
        <v>82.417582417582409</v>
      </c>
      <c r="CN58" s="84">
        <f t="shared" si="28"/>
        <v>81.325910931174093</v>
      </c>
      <c r="CO58" s="81">
        <v>57</v>
      </c>
      <c r="CP58" s="81">
        <v>52</v>
      </c>
      <c r="CQ58" s="81">
        <v>73</v>
      </c>
      <c r="CR58" s="81">
        <v>81</v>
      </c>
      <c r="CS58" s="81">
        <v>103</v>
      </c>
      <c r="CT58" s="81">
        <v>133</v>
      </c>
    </row>
    <row r="59" spans="1:98" ht="14.5" customHeight="1">
      <c r="A59" s="100">
        <v>111001110477</v>
      </c>
      <c r="B59" s="80" t="s">
        <v>634</v>
      </c>
      <c r="C59" s="81" t="s">
        <v>460</v>
      </c>
      <c r="D59" s="81" t="s">
        <v>6</v>
      </c>
      <c r="E59" s="81">
        <v>8</v>
      </c>
      <c r="F59" s="82" t="s">
        <v>7</v>
      </c>
      <c r="G59" s="101">
        <v>83</v>
      </c>
      <c r="H59" s="101" t="s">
        <v>699</v>
      </c>
      <c r="I59" s="81">
        <v>8</v>
      </c>
      <c r="J59" s="81">
        <v>1</v>
      </c>
      <c r="K59" s="81">
        <v>1</v>
      </c>
      <c r="L59" s="81">
        <v>1837</v>
      </c>
      <c r="M59" s="81">
        <f t="shared" si="53"/>
        <v>3</v>
      </c>
      <c r="N59" s="86">
        <f>VLOOKUP(A59,complejidad!P:V,7,FALSE)</f>
        <v>-0.61529770207629253</v>
      </c>
      <c r="O59" s="81">
        <v>2</v>
      </c>
      <c r="P59" s="87">
        <v>43.513533333333292</v>
      </c>
      <c r="Q59" s="88">
        <v>0.178146779303062</v>
      </c>
      <c r="R59" s="81">
        <v>1737</v>
      </c>
      <c r="S59" s="81">
        <v>362</v>
      </c>
      <c r="T59" s="89">
        <f t="shared" si="1"/>
        <v>0.20840529648819806</v>
      </c>
      <c r="U59" s="90">
        <f>VLOOKUP(A59,socioeconomico!I:P,8,FALSE)</f>
        <v>-0.41048986704529927</v>
      </c>
      <c r="V59" s="81">
        <v>7</v>
      </c>
      <c r="W59" s="83"/>
      <c r="X59" s="83"/>
      <c r="Y59" s="83"/>
      <c r="Z59" s="83">
        <v>0.87334933973589435</v>
      </c>
      <c r="AA59" s="83">
        <v>0.91656516443361757</v>
      </c>
      <c r="AB59" s="83">
        <v>0.8944020356234097</v>
      </c>
      <c r="AC59" s="91">
        <v>0.88951310861423216</v>
      </c>
      <c r="AD59" s="81">
        <f>((Z59*0.1)+(AA59*0.2)+(AB59*0.3)+(AC59*0.4))</f>
        <v>0.89477382099302871</v>
      </c>
      <c r="AE59" s="82">
        <f t="shared" si="3"/>
        <v>1.107332098053903</v>
      </c>
      <c r="AF59" s="84"/>
      <c r="AG59" s="84"/>
      <c r="AH59" s="84"/>
      <c r="AI59" s="84"/>
      <c r="AJ59" s="84"/>
      <c r="AK59" s="84">
        <v>92.331768388106411</v>
      </c>
      <c r="AL59" s="84">
        <v>89.907727797001158</v>
      </c>
      <c r="AM59" s="84">
        <f>(AK59*0.4)+(AL59*0.6)</f>
        <v>90.877344033443251</v>
      </c>
      <c r="AN59" s="84">
        <f t="shared" si="5"/>
        <v>0.4533263127319595</v>
      </c>
      <c r="AO59" s="81"/>
      <c r="AP59" s="82"/>
      <c r="AQ59" s="81"/>
      <c r="AR59" s="82"/>
      <c r="AS59" s="81"/>
      <c r="AT59" s="82"/>
      <c r="AU59" s="81">
        <v>4.5</v>
      </c>
      <c r="AV59" s="82">
        <f t="shared" si="69"/>
        <v>1.2122921072647797</v>
      </c>
      <c r="AW59" s="81">
        <v>4</v>
      </c>
      <c r="AX59" s="82">
        <f t="shared" si="70"/>
        <v>-0.2179191660846721</v>
      </c>
      <c r="AY59" s="81">
        <v>4</v>
      </c>
      <c r="AZ59" s="82">
        <f t="shared" si="71"/>
        <v>5.8790989771929411E-2</v>
      </c>
      <c r="BA59" s="81">
        <f>(AV59*0.2)+(AX59*0.3)+(AZ59*0.5)</f>
        <v>0.20647816651351902</v>
      </c>
      <c r="BB59" s="82"/>
      <c r="BC59" s="82"/>
      <c r="BD59" s="82"/>
      <c r="BE59" s="82">
        <v>3.3349999999999995</v>
      </c>
      <c r="BF59" s="81">
        <f>(BE59)</f>
        <v>3.3349999999999995</v>
      </c>
      <c r="BG59" s="82"/>
      <c r="BH59" s="82">
        <f t="shared" si="15"/>
        <v>0.20647816651351902</v>
      </c>
      <c r="BI59" s="92"/>
      <c r="BJ59" s="92"/>
      <c r="BK59" s="92"/>
      <c r="BL59" s="92"/>
      <c r="BM59" s="92"/>
      <c r="BN59" s="92"/>
      <c r="BO59" s="92"/>
      <c r="BP59" s="92"/>
      <c r="BQ59" s="86"/>
      <c r="BR59" s="86"/>
      <c r="BS59" s="92"/>
      <c r="BT59" s="92"/>
      <c r="BU59" s="92">
        <v>0.62640147221186893</v>
      </c>
      <c r="BV59" s="92">
        <f t="shared" si="22"/>
        <v>0.17303574809276351</v>
      </c>
      <c r="BW59" s="92">
        <f t="shared" si="23"/>
        <v>-0.46776378403392993</v>
      </c>
      <c r="BX59" s="92">
        <f t="shared" si="24"/>
        <v>0.20529430462745563</v>
      </c>
      <c r="BY59" s="86">
        <f>BX59</f>
        <v>0.20529430462745563</v>
      </c>
      <c r="BZ59" s="82"/>
      <c r="CA59" s="82"/>
      <c r="CB59" s="82"/>
      <c r="CC59" s="82"/>
      <c r="CD59" s="80">
        <v>0.51256462192400798</v>
      </c>
      <c r="CE59" s="82">
        <f t="shared" si="44"/>
        <v>0.23203373660352605</v>
      </c>
      <c r="CF59" s="80">
        <f>CE59</f>
        <v>0.23203373660352605</v>
      </c>
      <c r="CG59" s="84">
        <f t="shared" si="27"/>
        <v>0.35298738975886501</v>
      </c>
      <c r="CH59" s="84">
        <f>VLOOKUP(A59,'CALCULO FINAL'!A:L,7,FALSE)</f>
        <v>79.670329670329664</v>
      </c>
      <c r="CI59" s="84">
        <f>VLOOKUP(A59,'CALCULO FINAL'!A:L,10,FALSE)</f>
        <v>89.473684210526315</v>
      </c>
      <c r="CJ59" s="84">
        <f>VLOOKUP(A59,'CALCULO FINAL'!A:L,8,FALSE)</f>
        <v>75</v>
      </c>
      <c r="CK59" s="84">
        <f>VLOOKUP(A59,'CALCULO FINAL'!A:L,9,FALSE)</f>
        <v>76.923076923076934</v>
      </c>
      <c r="CL59" s="84">
        <f>VLOOKUP(A59,'CALCULO FINAL'!A:L,11,FALSE)</f>
        <v>0.8809663778399206</v>
      </c>
      <c r="CM59" s="84">
        <f>VLOOKUP(A59,'CALCULO FINAL'!A:L,12,FALSE)</f>
        <v>76.373626373626365</v>
      </c>
      <c r="CN59" s="84">
        <f t="shared" si="28"/>
        <v>81.296992481203006</v>
      </c>
      <c r="CO59" s="81">
        <v>58</v>
      </c>
      <c r="CP59" s="81"/>
      <c r="CQ59" s="81"/>
      <c r="CR59" s="81"/>
      <c r="CS59" s="81"/>
      <c r="CT59" s="81"/>
    </row>
    <row r="60" spans="1:98" ht="14.5" customHeight="1">
      <c r="A60" s="79">
        <v>111001018384</v>
      </c>
      <c r="B60" s="80" t="s">
        <v>161</v>
      </c>
      <c r="C60" s="81" t="s">
        <v>460</v>
      </c>
      <c r="D60" s="81" t="s">
        <v>6</v>
      </c>
      <c r="E60" s="81">
        <v>4</v>
      </c>
      <c r="F60" s="82" t="s">
        <v>42</v>
      </c>
      <c r="G60" s="82">
        <v>34</v>
      </c>
      <c r="H60" s="82" t="s">
        <v>162</v>
      </c>
      <c r="I60" s="81">
        <v>4</v>
      </c>
      <c r="J60" s="81">
        <v>2</v>
      </c>
      <c r="K60" s="81">
        <v>2</v>
      </c>
      <c r="L60" s="81">
        <v>1448</v>
      </c>
      <c r="M60" s="81">
        <f t="shared" si="53"/>
        <v>2</v>
      </c>
      <c r="N60" s="86">
        <f>VLOOKUP(A60,complejidad!P:V,7,FALSE)</f>
        <v>-0.28055686710520772</v>
      </c>
      <c r="O60" s="81">
        <v>3</v>
      </c>
      <c r="P60" s="87">
        <v>39.196575192096546</v>
      </c>
      <c r="Q60" s="88">
        <v>0.21871571906354501</v>
      </c>
      <c r="R60" s="81">
        <v>1448</v>
      </c>
      <c r="S60" s="81">
        <v>136</v>
      </c>
      <c r="T60" s="89">
        <f t="shared" si="1"/>
        <v>9.3922651933701654E-2</v>
      </c>
      <c r="U60" s="90">
        <f>VLOOKUP(A60,socioeconomico!I:P,8,FALSE)</f>
        <v>-7.2546233548344954E-2</v>
      </c>
      <c r="V60" s="81">
        <v>6</v>
      </c>
      <c r="W60" s="83">
        <v>0.89450410612760578</v>
      </c>
      <c r="X60" s="83">
        <v>0.86956521739130432</v>
      </c>
      <c r="Y60" s="83">
        <v>0.84573748308525032</v>
      </c>
      <c r="Z60" s="83">
        <v>0.8577494692144374</v>
      </c>
      <c r="AA60" s="83">
        <v>0.8788098693759071</v>
      </c>
      <c r="AB60" s="83">
        <v>0.85509433962264147</v>
      </c>
      <c r="AC60" s="91">
        <v>0.80664652567975825</v>
      </c>
      <c r="AD60" s="81">
        <f t="shared" ref="AD60:AD101" si="72">(Y60*0.1)+(Z60*0.15)+(AA60*0.2)+(AB60*0.25)+(AC60*0.3)</f>
        <v>0.84476568517545991</v>
      </c>
      <c r="AE60" s="82">
        <f t="shared" si="3"/>
        <v>0.11543168807697926</v>
      </c>
      <c r="AF60" s="84">
        <v>87.869822485207109</v>
      </c>
      <c r="AG60" s="84">
        <v>88.895417156286726</v>
      </c>
      <c r="AH60" s="84">
        <v>82.070135746606326</v>
      </c>
      <c r="AI60" s="84">
        <v>85.696670776818735</v>
      </c>
      <c r="AJ60" s="84">
        <v>85.696670776818735</v>
      </c>
      <c r="AK60" s="84">
        <v>97.135243171219187</v>
      </c>
      <c r="AL60" s="84">
        <v>95.636875439831101</v>
      </c>
      <c r="AM60" s="84">
        <f t="shared" ref="AM60:AM101" si="73">(AH60*0.1)+(AI60*0.15)+(AJ60*0.2)+(AK60*0.25)+(AL60*0.3)</f>
        <v>91.175721771301312</v>
      </c>
      <c r="AN60" s="84">
        <f t="shared" si="5"/>
        <v>0.5177277496866014</v>
      </c>
      <c r="AO60" s="81">
        <v>4</v>
      </c>
      <c r="AP60" s="82">
        <f t="shared" ref="AP60:AP73" si="74">((AO60-(AVERAGE(AO$2:AO$384)))/(_xlfn.STDEV.P(AO$2:AO$384)))</f>
        <v>0.23005906138063265</v>
      </c>
      <c r="AQ60" s="81">
        <v>4</v>
      </c>
      <c r="AR60" s="82">
        <f t="shared" ref="AR60:AR73" si="75">((AQ60-(AVERAGE(AQ$2:AQ$384)))/(_xlfn.STDEV.P(AQ$2:AQ$384)))</f>
        <v>0.1365178344157767</v>
      </c>
      <c r="AS60" s="81">
        <v>4</v>
      </c>
      <c r="AT60" s="82">
        <f t="shared" ref="AT60:AT73" si="76">((AS60-(AVERAGE(AS$2:AS$384)))/(_xlfn.STDEV.P(AS$2:AS$384)))</f>
        <v>-0.10476865036838212</v>
      </c>
      <c r="AU60" s="81">
        <v>4</v>
      </c>
      <c r="AV60" s="82">
        <f t="shared" si="69"/>
        <v>-0.23979404319523176</v>
      </c>
      <c r="AW60" s="81">
        <v>4</v>
      </c>
      <c r="AX60" s="82">
        <f t="shared" si="70"/>
        <v>-0.2179191660846721</v>
      </c>
      <c r="AY60" s="81">
        <v>4</v>
      </c>
      <c r="AZ60" s="82">
        <f t="shared" si="71"/>
        <v>5.8790989771929411E-2</v>
      </c>
      <c r="BA60" s="81">
        <f t="shared" ref="BA60:BA73" si="77">(AR60*0.1)+(AT60*0.15)+(AV60*0.2)+(AX60*0.25)+(AZ60*0.3)</f>
        <v>-8.6864817342315201E-2</v>
      </c>
      <c r="BB60" s="82">
        <v>3.3916666666666671</v>
      </c>
      <c r="BC60" s="82">
        <v>3.4133333333333336</v>
      </c>
      <c r="BD60" s="82">
        <v>3.3916666666666671</v>
      </c>
      <c r="BE60" s="82">
        <v>3.3049999999999997</v>
      </c>
      <c r="BF60" s="81">
        <f t="shared" ref="BF60:BF101" si="78">(BB60*0.1)+(BC60*0.2)+(BD60*0.3)+(BE60*0.4)</f>
        <v>3.3613333333333335</v>
      </c>
      <c r="BG60" s="82">
        <f t="shared" ref="BG60:BG101" si="79">((BF60-(AVERAGE(BF$2:BF$384)))/(_xlfn.STDEV.P(BF$2:BF$384)))</f>
        <v>0.15374916327816707</v>
      </c>
      <c r="BH60" s="82">
        <f t="shared" si="15"/>
        <v>3.3442172967925933E-2</v>
      </c>
      <c r="BI60" s="85">
        <v>0.58099999999999996</v>
      </c>
      <c r="BJ60" s="82">
        <f t="shared" ref="BJ60:BJ73" si="80">((BI60-(AVERAGE(BI$2:BI$392)))/(_xlfn.STDEV.P(BI$2:BI$392)))</f>
        <v>1.3386785659029032</v>
      </c>
      <c r="BK60" s="92">
        <f t="shared" ref="BK60:BK73" si="81">LN(BI60)</f>
        <v>-0.54300452213022588</v>
      </c>
      <c r="BL60" s="92">
        <f t="shared" ref="BL60:BL73" si="82">((BK60-(AVERAGE(BK$2:BK$392)))/(_xlfn.STDEV.P(BK$2:BK$392)))</f>
        <v>1.3324362009970383</v>
      </c>
      <c r="BM60" s="85">
        <v>0.55445158473042788</v>
      </c>
      <c r="BN60" s="92">
        <f t="shared" ref="BN60:BN79" si="83">((BM60-(AVERAGE(BM$2:BM$392)))/(_xlfn.STDEV.P(BM$2:BM$392)))</f>
        <v>0.79892887871769946</v>
      </c>
      <c r="BO60" s="92">
        <f t="shared" ref="BO60:BO79" si="84">LN(BM60)</f>
        <v>-0.58977578938440345</v>
      </c>
      <c r="BP60" s="92">
        <f t="shared" ref="BP60:BP79" si="85">((BO60-(AVERAGE(BO$2:BO$392)))/(_xlfn.STDEV.P(BO$2:BO$392)))</f>
        <v>0.85795003491928579</v>
      </c>
      <c r="BQ60" s="86"/>
      <c r="BR60" s="86"/>
      <c r="BS60" s="92"/>
      <c r="BT60" s="92"/>
      <c r="BU60" s="92">
        <v>0.63637601146778267</v>
      </c>
      <c r="BV60" s="92">
        <f t="shared" si="22"/>
        <v>0.4678322059960649</v>
      </c>
      <c r="BW60" s="92">
        <f t="shared" si="23"/>
        <v>-0.45196567733990983</v>
      </c>
      <c r="BX60" s="92">
        <f t="shared" si="24"/>
        <v>0.50549134746273094</v>
      </c>
      <c r="BY60" s="86">
        <f>(BL60*0.2)+(BP60*0.3)+(BX60*0.5)</f>
        <v>0.77661792440655886</v>
      </c>
      <c r="BZ60" s="80">
        <v>0.52301618478779366</v>
      </c>
      <c r="CA60" s="80">
        <v>0.3369369887164011</v>
      </c>
      <c r="CB60" s="80">
        <v>0.5586887366347002</v>
      </c>
      <c r="CC60" s="80">
        <v>8.1736084502994258E-2</v>
      </c>
      <c r="CD60" s="80">
        <v>0.63193656751651806</v>
      </c>
      <c r="CE60" s="82">
        <f t="shared" si="44"/>
        <v>1.6526598718565617</v>
      </c>
      <c r="CF60" s="80">
        <f t="shared" ref="CF60:CF71" si="86">(CA60*0.2)+(CC60*0.3)+(CE60*0.5)</f>
        <v>0.91823815902245931</v>
      </c>
      <c r="CG60" s="84">
        <f t="shared" si="27"/>
        <v>0.3077230266330378</v>
      </c>
      <c r="CH60" s="84">
        <f>VLOOKUP(A60,'CALCULO FINAL'!A:L,7,FALSE)</f>
        <v>76.098901098901095</v>
      </c>
      <c r="CI60" s="84">
        <f>VLOOKUP(A60,'CALCULO FINAL'!A:L,10,FALSE)</f>
        <v>86.842105263157904</v>
      </c>
      <c r="CJ60" s="84">
        <f>VLOOKUP(A60,'CALCULO FINAL'!A:L,8,FALSE)</f>
        <v>90</v>
      </c>
      <c r="CK60" s="84">
        <f>VLOOKUP(A60,'CALCULO FINAL'!A:L,9,FALSE)</f>
        <v>80.952380952380949</v>
      </c>
      <c r="CL60" s="84">
        <f>VLOOKUP(A60,'CALCULO FINAL'!A:L,11,FALSE)</f>
        <v>1.2247041546034136</v>
      </c>
      <c r="CM60" s="84">
        <f>VLOOKUP(A60,'CALCULO FINAL'!A:L,12,FALSE)</f>
        <v>85.714285714285708</v>
      </c>
      <c r="CN60" s="84">
        <f t="shared" si="28"/>
        <v>81.188548293811451</v>
      </c>
      <c r="CO60" s="81">
        <v>59</v>
      </c>
      <c r="CP60" s="81">
        <v>81</v>
      </c>
      <c r="CQ60" s="81">
        <v>85</v>
      </c>
      <c r="CR60" s="81">
        <v>101</v>
      </c>
      <c r="CS60" s="81">
        <v>85</v>
      </c>
      <c r="CT60" s="81">
        <v>108</v>
      </c>
    </row>
    <row r="61" spans="1:98" ht="14.5" customHeight="1">
      <c r="A61" s="79">
        <v>111001009521</v>
      </c>
      <c r="B61" s="80" t="s">
        <v>99</v>
      </c>
      <c r="C61" s="81" t="s">
        <v>460</v>
      </c>
      <c r="D61" s="81" t="s">
        <v>6</v>
      </c>
      <c r="E61" s="81">
        <v>10</v>
      </c>
      <c r="F61" s="82" t="s">
        <v>18</v>
      </c>
      <c r="G61" s="82">
        <v>31</v>
      </c>
      <c r="H61" s="82" t="s">
        <v>100</v>
      </c>
      <c r="I61" s="81">
        <v>10</v>
      </c>
      <c r="J61" s="81">
        <v>2</v>
      </c>
      <c r="K61" s="81">
        <v>2</v>
      </c>
      <c r="L61" s="81">
        <v>1771</v>
      </c>
      <c r="M61" s="81">
        <f t="shared" si="53"/>
        <v>3</v>
      </c>
      <c r="N61" s="86">
        <f>VLOOKUP(A61,complejidad!P:V,7,FALSE)</f>
        <v>0.17629507564424984</v>
      </c>
      <c r="O61" s="81">
        <v>4</v>
      </c>
      <c r="P61" s="87">
        <v>40.349909208819597</v>
      </c>
      <c r="Q61" s="88">
        <v>0.162539042821158</v>
      </c>
      <c r="R61" s="81">
        <v>1684</v>
      </c>
      <c r="S61" s="81">
        <v>134</v>
      </c>
      <c r="T61" s="89">
        <f t="shared" si="1"/>
        <v>7.9572446555819479E-2</v>
      </c>
      <c r="U61" s="90">
        <f>VLOOKUP(A61,socioeconomico!I:P,8,FALSE)</f>
        <v>-0.81359250387546689</v>
      </c>
      <c r="V61" s="81">
        <v>8</v>
      </c>
      <c r="W61" s="83">
        <v>0.86986986986986992</v>
      </c>
      <c r="X61" s="83">
        <v>0.83680917622523465</v>
      </c>
      <c r="Y61" s="83">
        <v>0.80523731587561376</v>
      </c>
      <c r="Z61" s="83">
        <v>0.81685196021064954</v>
      </c>
      <c r="AA61" s="83">
        <v>0.79964643488509135</v>
      </c>
      <c r="AB61" s="83">
        <v>0.80855263157894741</v>
      </c>
      <c r="AC61" s="91">
        <v>0.8054089709762533</v>
      </c>
      <c r="AD61" s="81">
        <f t="shared" si="72"/>
        <v>0.80674166178378992</v>
      </c>
      <c r="AE61" s="82">
        <f t="shared" si="3"/>
        <v>-0.63876647937239106</v>
      </c>
      <c r="AF61" s="84">
        <v>89.898053753475438</v>
      </c>
      <c r="AG61" s="84">
        <v>88.17977528089888</v>
      </c>
      <c r="AH61" s="84">
        <v>90.145471609572965</v>
      </c>
      <c r="AI61" s="84">
        <v>85.93826555609995</v>
      </c>
      <c r="AJ61" s="84">
        <v>91.608391608391599</v>
      </c>
      <c r="AK61" s="84">
        <v>87.193763919821833</v>
      </c>
      <c r="AL61" s="84">
        <v>94.271481942714814</v>
      </c>
      <c r="AM61" s="84">
        <f t="shared" si="73"/>
        <v>90.306850878820512</v>
      </c>
      <c r="AN61" s="84">
        <f t="shared" si="5"/>
        <v>0.33019186176977472</v>
      </c>
      <c r="AO61" s="81">
        <v>4</v>
      </c>
      <c r="AP61" s="82">
        <f t="shared" si="74"/>
        <v>0.23005906138063265</v>
      </c>
      <c r="AQ61" s="81">
        <v>4.5</v>
      </c>
      <c r="AR61" s="82">
        <f t="shared" si="75"/>
        <v>1.6711665937103672</v>
      </c>
      <c r="AS61" s="81">
        <v>4.5</v>
      </c>
      <c r="AT61" s="82">
        <f t="shared" si="76"/>
        <v>1.3847682483473189</v>
      </c>
      <c r="AU61" s="81">
        <v>4.5</v>
      </c>
      <c r="AV61" s="82">
        <f t="shared" si="69"/>
        <v>1.2122921072647797</v>
      </c>
      <c r="AW61" s="81">
        <v>4.5</v>
      </c>
      <c r="AX61" s="82">
        <f t="shared" si="70"/>
        <v>1.1339867716628336</v>
      </c>
      <c r="AY61" s="81">
        <v>4.5</v>
      </c>
      <c r="AZ61" s="82">
        <f t="shared" si="71"/>
        <v>1.3992255565719089</v>
      </c>
      <c r="BA61" s="81">
        <f t="shared" si="77"/>
        <v>1.3205546779633714</v>
      </c>
      <c r="BB61" s="82">
        <v>3.4866666666666664</v>
      </c>
      <c r="BC61" s="82">
        <v>3.4025000000000003</v>
      </c>
      <c r="BD61" s="82">
        <v>3.4716666666666662</v>
      </c>
      <c r="BE61" s="82">
        <v>3.4283333333333332</v>
      </c>
      <c r="BF61" s="81">
        <f t="shared" si="78"/>
        <v>3.4420000000000002</v>
      </c>
      <c r="BG61" s="82">
        <f t="shared" si="79"/>
        <v>0.31348792204391623</v>
      </c>
      <c r="BH61" s="82">
        <f t="shared" si="15"/>
        <v>0.81702130000364381</v>
      </c>
      <c r="BI61" s="85">
        <v>0.53500000000000003</v>
      </c>
      <c r="BJ61" s="82">
        <f t="shared" si="80"/>
        <v>0.6809198436370113</v>
      </c>
      <c r="BK61" s="92">
        <f t="shared" si="81"/>
        <v>-0.62548853208613042</v>
      </c>
      <c r="BL61" s="92">
        <f t="shared" si="82"/>
        <v>0.74017189622371893</v>
      </c>
      <c r="BM61" s="85">
        <v>0.5321503336279847</v>
      </c>
      <c r="BN61" s="92">
        <f t="shared" si="83"/>
        <v>0.52521550770889569</v>
      </c>
      <c r="BO61" s="92">
        <f t="shared" si="84"/>
        <v>-0.63082924755177805</v>
      </c>
      <c r="BP61" s="92">
        <f t="shared" si="85"/>
        <v>0.60278242098187629</v>
      </c>
      <c r="BQ61" s="86">
        <v>0.6332590378126034</v>
      </c>
      <c r="BR61" s="92">
        <f>((BQ61-(AVERAGE(BQ$2:BQ$392)))/(_xlfn.STDEV.P(BQ$2:BQ$392)))</f>
        <v>1.127305025890635</v>
      </c>
      <c r="BS61" s="92">
        <f>LN(BQ61)</f>
        <v>-0.45687571809386263</v>
      </c>
      <c r="BT61" s="92">
        <f>((BS61-(AVERAGE(BS$2:BS$392)))/(_xlfn.STDEV.P(BS$2:BS$392)))</f>
        <v>1.1122615086489944</v>
      </c>
      <c r="BU61" s="92">
        <v>0.61320576861082976</v>
      </c>
      <c r="BV61" s="92">
        <f t="shared" si="22"/>
        <v>-0.21696188300802546</v>
      </c>
      <c r="BW61" s="92">
        <f t="shared" si="23"/>
        <v>-0.48905472463989852</v>
      </c>
      <c r="BX61" s="92">
        <f t="shared" si="24"/>
        <v>-0.19927806172531487</v>
      </c>
      <c r="BY61" s="92">
        <f>(BL61*0.1)+(BP61*0.2)+(BT61*0.3)+(BX61*0.4)</f>
        <v>0.44854090172331951</v>
      </c>
      <c r="BZ61" s="80">
        <v>0.54572314389087573</v>
      </c>
      <c r="CA61" s="80">
        <v>1.1560611676765034</v>
      </c>
      <c r="CB61" s="80">
        <v>0.58673924302231162</v>
      </c>
      <c r="CC61" s="80">
        <v>0.99944157849097592</v>
      </c>
      <c r="CD61" s="80">
        <v>0.44306097463854999</v>
      </c>
      <c r="CE61" s="82">
        <f t="shared" si="44"/>
        <v>-0.59511788046223146</v>
      </c>
      <c r="CF61" s="80">
        <f t="shared" si="86"/>
        <v>0.23348576685147771</v>
      </c>
      <c r="CG61" s="84">
        <f t="shared" si="27"/>
        <v>0.45519215637334454</v>
      </c>
      <c r="CH61" s="84">
        <f>VLOOKUP(A61,'CALCULO FINAL'!A:L,7,FALSE)</f>
        <v>83.241758241758248</v>
      </c>
      <c r="CI61" s="84">
        <f>VLOOKUP(A61,'CALCULO FINAL'!A:L,10,FALSE)</f>
        <v>78.94736842105263</v>
      </c>
      <c r="CJ61" s="84">
        <f>VLOOKUP(A61,'CALCULO FINAL'!A:L,8,FALSE)</f>
        <v>70.588235294117652</v>
      </c>
      <c r="CK61" s="84">
        <f>VLOOKUP(A61,'CALCULO FINAL'!A:L,9,FALSE)</f>
        <v>85.526315789473685</v>
      </c>
      <c r="CL61" s="84">
        <f>VLOOKUP(A61,'CALCULO FINAL'!A:L,11,FALSE)</f>
        <v>0.95673704742051624</v>
      </c>
      <c r="CM61" s="84">
        <f>VLOOKUP(A61,'CALCULO FINAL'!A:L,12,FALSE)</f>
        <v>79.120879120879124</v>
      </c>
      <c r="CN61" s="84">
        <f t="shared" si="28"/>
        <v>81.13794100636207</v>
      </c>
      <c r="CO61" s="81">
        <v>60</v>
      </c>
      <c r="CP61" s="81">
        <v>61</v>
      </c>
      <c r="CQ61" s="81">
        <v>129</v>
      </c>
      <c r="CR61" s="81">
        <v>88</v>
      </c>
      <c r="CS61" s="81">
        <v>73</v>
      </c>
      <c r="CT61" s="81">
        <v>64</v>
      </c>
    </row>
    <row r="62" spans="1:98" ht="14.5" customHeight="1">
      <c r="A62" s="79">
        <v>111001014869</v>
      </c>
      <c r="B62" s="80" t="s">
        <v>115</v>
      </c>
      <c r="C62" s="81" t="s">
        <v>460</v>
      </c>
      <c r="D62" s="81" t="s">
        <v>6</v>
      </c>
      <c r="E62" s="81">
        <v>16</v>
      </c>
      <c r="F62" s="82" t="s">
        <v>23</v>
      </c>
      <c r="G62" s="82">
        <v>40</v>
      </c>
      <c r="H62" s="82" t="s">
        <v>29</v>
      </c>
      <c r="I62" s="81">
        <v>16</v>
      </c>
      <c r="J62" s="81">
        <v>2</v>
      </c>
      <c r="K62" s="81">
        <v>2</v>
      </c>
      <c r="L62" s="81">
        <v>901</v>
      </c>
      <c r="M62" s="81">
        <f t="shared" si="53"/>
        <v>1</v>
      </c>
      <c r="N62" s="86">
        <f>VLOOKUP(A62,complejidad!P:V,7,FALSE)</f>
        <v>-0.70365913093842003</v>
      </c>
      <c r="O62" s="81">
        <v>2</v>
      </c>
      <c r="P62" s="87">
        <v>42.204897435897415</v>
      </c>
      <c r="Q62" s="88">
        <v>0.15679097154072599</v>
      </c>
      <c r="R62" s="81">
        <v>848</v>
      </c>
      <c r="S62" s="81">
        <v>66</v>
      </c>
      <c r="T62" s="89">
        <f t="shared" si="1"/>
        <v>7.783018867924528E-2</v>
      </c>
      <c r="U62" s="90">
        <f>VLOOKUP(A62,socioeconomico!I:P,8,FALSE)</f>
        <v>-1.0745585470784262</v>
      </c>
      <c r="V62" s="81">
        <v>9</v>
      </c>
      <c r="W62" s="83">
        <v>0.84159378036929056</v>
      </c>
      <c r="X62" s="83">
        <v>0.78503688092729185</v>
      </c>
      <c r="Y62" s="83">
        <v>0.8110992529348986</v>
      </c>
      <c r="Z62" s="83">
        <v>0.83190578158458239</v>
      </c>
      <c r="AA62" s="83">
        <v>0.81646273637374855</v>
      </c>
      <c r="AB62" s="83">
        <v>0.81512605042016806</v>
      </c>
      <c r="AC62" s="91">
        <v>0.80592991913746626</v>
      </c>
      <c r="AD62" s="81">
        <f t="shared" si="72"/>
        <v>0.81474882815220884</v>
      </c>
      <c r="AE62" s="82">
        <f t="shared" si="3"/>
        <v>-0.47994608997491472</v>
      </c>
      <c r="AF62" s="84">
        <v>79.467084639498438</v>
      </c>
      <c r="AG62" s="84">
        <v>85.140997830802604</v>
      </c>
      <c r="AH62" s="84">
        <v>77.777777777777786</v>
      </c>
      <c r="AI62" s="84">
        <v>93.927125506072869</v>
      </c>
      <c r="AJ62" s="84">
        <v>93.092454835281615</v>
      </c>
      <c r="AK62" s="84">
        <v>91.425619834710744</v>
      </c>
      <c r="AL62" s="84">
        <v>92.946058091286304</v>
      </c>
      <c r="AM62" s="84">
        <f t="shared" si="73"/>
        <v>91.22555995680861</v>
      </c>
      <c r="AN62" s="84">
        <f t="shared" si="5"/>
        <v>0.52848475449843102</v>
      </c>
      <c r="AO62" s="81">
        <v>4</v>
      </c>
      <c r="AP62" s="82">
        <f t="shared" si="74"/>
        <v>0.23005906138063265</v>
      </c>
      <c r="AQ62" s="81">
        <v>4.5</v>
      </c>
      <c r="AR62" s="82">
        <f t="shared" si="75"/>
        <v>1.6711665937103672</v>
      </c>
      <c r="AS62" s="81">
        <v>4.5</v>
      </c>
      <c r="AT62" s="82">
        <f t="shared" si="76"/>
        <v>1.3847682483473189</v>
      </c>
      <c r="AU62" s="81">
        <v>4.5</v>
      </c>
      <c r="AV62" s="82">
        <f t="shared" si="69"/>
        <v>1.2122921072647797</v>
      </c>
      <c r="AW62" s="81">
        <v>4.5</v>
      </c>
      <c r="AX62" s="82">
        <f t="shared" si="70"/>
        <v>1.1339867716628336</v>
      </c>
      <c r="AY62" s="81">
        <v>4.5</v>
      </c>
      <c r="AZ62" s="82">
        <f t="shared" si="71"/>
        <v>1.3992255565719089</v>
      </c>
      <c r="BA62" s="81">
        <f t="shared" si="77"/>
        <v>1.3205546779633714</v>
      </c>
      <c r="BB62" s="82">
        <v>3.9049999999999998</v>
      </c>
      <c r="BC62" s="82">
        <v>4.0516666666666667</v>
      </c>
      <c r="BD62" s="82">
        <v>4.0049999999999999</v>
      </c>
      <c r="BE62" s="82">
        <v>3.5666666666666664</v>
      </c>
      <c r="BF62" s="81">
        <f t="shared" si="78"/>
        <v>3.8290000000000002</v>
      </c>
      <c r="BG62" s="82">
        <f t="shared" si="79"/>
        <v>1.0798379176101758</v>
      </c>
      <c r="BH62" s="82">
        <f t="shared" si="15"/>
        <v>1.2001962977867735</v>
      </c>
      <c r="BI62" s="85">
        <v>0.443</v>
      </c>
      <c r="BJ62" s="82">
        <f t="shared" si="80"/>
        <v>-0.6345976008947749</v>
      </c>
      <c r="BK62" s="92">
        <f t="shared" si="81"/>
        <v>-0.81418550893700137</v>
      </c>
      <c r="BL62" s="92">
        <f t="shared" si="82"/>
        <v>-0.61473899944143662</v>
      </c>
      <c r="BM62" s="85">
        <v>0.60644902792595667</v>
      </c>
      <c r="BN62" s="92">
        <f t="shared" si="83"/>
        <v>1.4371170859850377</v>
      </c>
      <c r="BO62" s="92">
        <f t="shared" si="84"/>
        <v>-0.50013459712084529</v>
      </c>
      <c r="BP62" s="92">
        <f t="shared" si="85"/>
        <v>1.4151145263280613</v>
      </c>
      <c r="BQ62" s="86">
        <v>0.57617072103246814</v>
      </c>
      <c r="BR62" s="92">
        <f>((BQ62-(AVERAGE(BQ$2:BQ$392)))/(_xlfn.STDEV.P(BQ$2:BQ$392)))</f>
        <v>-0.39776866156354573</v>
      </c>
      <c r="BS62" s="92">
        <f>LN(BQ62)</f>
        <v>-0.55135127151991836</v>
      </c>
      <c r="BT62" s="92">
        <f>((BS62-(AVERAGE(BS$2:BS$392)))/(_xlfn.STDEV.P(BS$2:BS$392)))</f>
        <v>-0.36809366107945446</v>
      </c>
      <c r="BU62" s="92">
        <v>0.60292890981063474</v>
      </c>
      <c r="BV62" s="92">
        <f t="shared" si="22"/>
        <v>-0.52069336322388349</v>
      </c>
      <c r="BW62" s="92">
        <f t="shared" si="23"/>
        <v>-0.50595598338306835</v>
      </c>
      <c r="BX62" s="92">
        <f t="shared" si="24"/>
        <v>-0.52043729891504253</v>
      </c>
      <c r="BY62" s="92">
        <f>(BL62*0.1)+(BP62*0.2)+(BT62*0.3)+(BX62*0.4)</f>
        <v>-9.7054012568384709E-2</v>
      </c>
      <c r="BZ62" s="80">
        <v>0.52479571795248459</v>
      </c>
      <c r="CA62" s="80">
        <v>0.40113134586666682</v>
      </c>
      <c r="CB62" s="80">
        <v>0.55291005291005269</v>
      </c>
      <c r="CC62" s="80">
        <v>-0.1073203884478862</v>
      </c>
      <c r="CD62" s="80">
        <v>0.55229877782052805</v>
      </c>
      <c r="CE62" s="82">
        <f t="shared" si="44"/>
        <v>0.70490347202280612</v>
      </c>
      <c r="CF62" s="80">
        <f t="shared" si="86"/>
        <v>0.40048188865037054</v>
      </c>
      <c r="CG62" s="84">
        <f t="shared" si="27"/>
        <v>0.64409396646907446</v>
      </c>
      <c r="CH62" s="84">
        <f>VLOOKUP(A62,'CALCULO FINAL'!A:L,7,FALSE)</f>
        <v>88.736263736263737</v>
      </c>
      <c r="CI62" s="84">
        <f>VLOOKUP(A62,'CALCULO FINAL'!A:L,10,FALSE)</f>
        <v>68.421052631578945</v>
      </c>
      <c r="CJ62" s="84">
        <f>VLOOKUP(A62,'CALCULO FINAL'!A:L,8,FALSE)</f>
        <v>73.333333333333329</v>
      </c>
      <c r="CK62" s="84">
        <f>VLOOKUP(A62,'CALCULO FINAL'!A:L,9,FALSE)</f>
        <v>82.051282051282044</v>
      </c>
      <c r="CL62" s="84">
        <f>VLOOKUP(A62,'CALCULO FINAL'!A:L,11,FALSE)</f>
        <v>0.94352701349521539</v>
      </c>
      <c r="CM62" s="84">
        <f>VLOOKUP(A62,'CALCULO FINAL'!A:L,12,FALSE)</f>
        <v>78.571428571428569</v>
      </c>
      <c r="CN62" s="84">
        <f t="shared" si="28"/>
        <v>81.116252168883747</v>
      </c>
      <c r="CO62" s="81">
        <v>61</v>
      </c>
      <c r="CP62" s="81">
        <v>110</v>
      </c>
      <c r="CQ62" s="81">
        <v>109</v>
      </c>
      <c r="CR62" s="81">
        <v>93</v>
      </c>
      <c r="CS62" s="81">
        <v>127</v>
      </c>
      <c r="CT62" s="81">
        <v>180</v>
      </c>
    </row>
    <row r="63" spans="1:98" ht="14.5" customHeight="1">
      <c r="A63" s="79">
        <v>111001079154</v>
      </c>
      <c r="B63" s="80" t="s">
        <v>208</v>
      </c>
      <c r="C63" s="81" t="s">
        <v>460</v>
      </c>
      <c r="D63" s="81" t="s">
        <v>6</v>
      </c>
      <c r="E63" s="81">
        <v>8</v>
      </c>
      <c r="F63" s="82" t="s">
        <v>7</v>
      </c>
      <c r="G63" s="82">
        <v>48</v>
      </c>
      <c r="H63" s="82" t="s">
        <v>135</v>
      </c>
      <c r="I63" s="81">
        <v>8</v>
      </c>
      <c r="J63" s="81">
        <v>2</v>
      </c>
      <c r="K63" s="81">
        <v>2</v>
      </c>
      <c r="L63" s="81">
        <v>2248</v>
      </c>
      <c r="M63" s="81">
        <f t="shared" si="53"/>
        <v>4</v>
      </c>
      <c r="N63" s="86">
        <f>VLOOKUP(A63,complejidad!P:V,7,FALSE)</f>
        <v>0.48111538958178901</v>
      </c>
      <c r="O63" s="81">
        <v>4</v>
      </c>
      <c r="P63" s="87">
        <v>39.030353495679435</v>
      </c>
      <c r="Q63" s="88">
        <v>0.21235535307517001</v>
      </c>
      <c r="R63" s="81">
        <v>2091</v>
      </c>
      <c r="S63" s="81">
        <v>203</v>
      </c>
      <c r="T63" s="89">
        <f t="shared" si="1"/>
        <v>9.708273553323768E-2</v>
      </c>
      <c r="U63" s="90">
        <f>VLOOKUP(A63,socioeconomico!I:P,8,FALSE)</f>
        <v>-0.10332897184170359</v>
      </c>
      <c r="V63" s="81">
        <v>6</v>
      </c>
      <c r="W63" s="83">
        <v>0.85127020785219398</v>
      </c>
      <c r="X63" s="83">
        <v>0.84795870483341151</v>
      </c>
      <c r="Y63" s="83">
        <v>0.79653882132834419</v>
      </c>
      <c r="Z63" s="83">
        <v>0.83770410687778329</v>
      </c>
      <c r="AA63" s="83">
        <v>0.84686536485097641</v>
      </c>
      <c r="AB63" s="83">
        <v>0.82379979570990802</v>
      </c>
      <c r="AC63" s="91">
        <v>0.82863006670087225</v>
      </c>
      <c r="AD63" s="81">
        <f t="shared" si="72"/>
        <v>0.82922154007243587</v>
      </c>
      <c r="AE63" s="82">
        <f t="shared" si="3"/>
        <v>-0.19288302208691413</v>
      </c>
      <c r="AF63" s="84">
        <v>81.298366294067065</v>
      </c>
      <c r="AG63" s="84">
        <v>82.525083612040135</v>
      </c>
      <c r="AH63" s="84">
        <v>82.755632582322363</v>
      </c>
      <c r="AI63" s="84">
        <v>89.929015084294576</v>
      </c>
      <c r="AJ63" s="84">
        <v>86.776470588235298</v>
      </c>
      <c r="AK63" s="84">
        <v>94.800777453838677</v>
      </c>
      <c r="AL63" s="84">
        <v>93.339862879529875</v>
      </c>
      <c r="AM63" s="84">
        <f t="shared" si="73"/>
        <v>90.822362865842109</v>
      </c>
      <c r="AN63" s="84">
        <f t="shared" si="5"/>
        <v>0.44145925380063294</v>
      </c>
      <c r="AO63" s="81">
        <v>4</v>
      </c>
      <c r="AP63" s="82">
        <f t="shared" si="74"/>
        <v>0.23005906138063265</v>
      </c>
      <c r="AQ63" s="81">
        <v>4</v>
      </c>
      <c r="AR63" s="82">
        <f t="shared" si="75"/>
        <v>0.1365178344157767</v>
      </c>
      <c r="AS63" s="81">
        <v>4.5</v>
      </c>
      <c r="AT63" s="82">
        <f t="shared" si="76"/>
        <v>1.3847682483473189</v>
      </c>
      <c r="AU63" s="81">
        <v>4.5</v>
      </c>
      <c r="AV63" s="82">
        <f t="shared" si="69"/>
        <v>1.2122921072647797</v>
      </c>
      <c r="AW63" s="81">
        <v>4.5</v>
      </c>
      <c r="AX63" s="82">
        <f t="shared" si="70"/>
        <v>1.1339867716628336</v>
      </c>
      <c r="AY63" s="81">
        <v>4</v>
      </c>
      <c r="AZ63" s="82">
        <f t="shared" si="71"/>
        <v>5.8790989771929411E-2</v>
      </c>
      <c r="BA63" s="81">
        <f t="shared" si="77"/>
        <v>0.76495943199391858</v>
      </c>
      <c r="BB63" s="82">
        <v>3.2616666666666667</v>
      </c>
      <c r="BC63" s="82">
        <v>3.4550000000000001</v>
      </c>
      <c r="BD63" s="82">
        <v>3.4466666666666672</v>
      </c>
      <c r="BE63" s="82">
        <v>3.4049999999999998</v>
      </c>
      <c r="BF63" s="81">
        <f t="shared" si="78"/>
        <v>3.4131666666666671</v>
      </c>
      <c r="BG63" s="82">
        <f t="shared" si="79"/>
        <v>0.25639121694789491</v>
      </c>
      <c r="BH63" s="82">
        <f t="shared" si="15"/>
        <v>0.5106753244709068</v>
      </c>
      <c r="BI63" s="85">
        <v>0.46</v>
      </c>
      <c r="BJ63" s="82">
        <f t="shared" si="80"/>
        <v>-0.39151285570955341</v>
      </c>
      <c r="BK63" s="92">
        <f t="shared" si="81"/>
        <v>-0.77652878949899629</v>
      </c>
      <c r="BL63" s="92">
        <f t="shared" si="82"/>
        <v>-0.34435046268240987</v>
      </c>
      <c r="BM63" s="85">
        <v>0.51747535084129581</v>
      </c>
      <c r="BN63" s="92">
        <f t="shared" si="83"/>
        <v>0.34510278714494791</v>
      </c>
      <c r="BO63" s="92">
        <f t="shared" si="84"/>
        <v>-0.65879338620156491</v>
      </c>
      <c r="BP63" s="92">
        <f t="shared" si="85"/>
        <v>0.42897142299019769</v>
      </c>
      <c r="BQ63" s="86"/>
      <c r="BR63" s="86"/>
      <c r="BS63" s="92"/>
      <c r="BT63" s="92"/>
      <c r="BU63" s="92">
        <v>0.64661491978835062</v>
      </c>
      <c r="BV63" s="92">
        <f t="shared" si="22"/>
        <v>0.77044206378077573</v>
      </c>
      <c r="BW63" s="92">
        <f t="shared" si="23"/>
        <v>-0.43600433974056918</v>
      </c>
      <c r="BX63" s="92">
        <f t="shared" si="24"/>
        <v>0.80879011862695238</v>
      </c>
      <c r="BY63" s="86">
        <f>(BL63*0.2)+(BP63*0.3)+(BX63*0.5)</f>
        <v>0.46421639367405354</v>
      </c>
      <c r="BZ63" s="80">
        <v>0.512205246859331</v>
      </c>
      <c r="CA63" s="80">
        <v>-5.3053613470336727E-2</v>
      </c>
      <c r="CB63" s="80">
        <v>0.59465537189534678</v>
      </c>
      <c r="CC63" s="80">
        <v>1.2584270975941079</v>
      </c>
      <c r="CD63" s="80">
        <v>0.43299281630956699</v>
      </c>
      <c r="CE63" s="82">
        <f t="shared" si="44"/>
        <v>-0.71493739739332041</v>
      </c>
      <c r="CF63" s="80">
        <f t="shared" si="86"/>
        <v>9.448707887504848E-3</v>
      </c>
      <c r="CG63" s="84">
        <f t="shared" si="27"/>
        <v>0.34561782889486303</v>
      </c>
      <c r="CH63" s="84">
        <f>VLOOKUP(A63,'CALCULO FINAL'!A:L,7,FALSE)</f>
        <v>78.84615384615384</v>
      </c>
      <c r="CI63" s="84">
        <f>VLOOKUP(A63,'CALCULO FINAL'!A:L,10,FALSE)</f>
        <v>92.10526315789474</v>
      </c>
      <c r="CJ63" s="84">
        <f>VLOOKUP(A63,'CALCULO FINAL'!A:L,8,FALSE)</f>
        <v>72.727272727272734</v>
      </c>
      <c r="CK63" s="84">
        <f>VLOOKUP(A63,'CALCULO FINAL'!A:L,9,FALSE)</f>
        <v>76.31578947368422</v>
      </c>
      <c r="CL63" s="84">
        <f>VLOOKUP(A63,'CALCULO FINAL'!A:L,11,FALSE)</f>
        <v>0.82894295666691831</v>
      </c>
      <c r="CM63" s="84">
        <f>VLOOKUP(A63,'CALCULO FINAL'!A:L,12,FALSE)</f>
        <v>74.45054945054946</v>
      </c>
      <c r="CN63" s="84">
        <f t="shared" si="28"/>
        <v>81.062030075187977</v>
      </c>
      <c r="CO63" s="81">
        <v>62</v>
      </c>
      <c r="CP63" s="81">
        <v>48</v>
      </c>
      <c r="CQ63" s="81">
        <v>97</v>
      </c>
      <c r="CR63" s="81">
        <v>114</v>
      </c>
      <c r="CS63" s="81">
        <v>176</v>
      </c>
      <c r="CT63" s="81">
        <v>170</v>
      </c>
    </row>
    <row r="64" spans="1:98" ht="14.5" customHeight="1">
      <c r="A64" s="79">
        <v>111769003114</v>
      </c>
      <c r="B64" s="80" t="s">
        <v>89</v>
      </c>
      <c r="C64" s="81" t="s">
        <v>460</v>
      </c>
      <c r="D64" s="81" t="s">
        <v>6</v>
      </c>
      <c r="E64" s="81">
        <v>11</v>
      </c>
      <c r="F64" s="82" t="s">
        <v>44</v>
      </c>
      <c r="G64" s="82">
        <v>18</v>
      </c>
      <c r="H64" s="82" t="s">
        <v>90</v>
      </c>
      <c r="I64" s="81">
        <v>11</v>
      </c>
      <c r="J64" s="81">
        <v>3</v>
      </c>
      <c r="K64" s="81">
        <v>3</v>
      </c>
      <c r="L64" s="81">
        <v>1666</v>
      </c>
      <c r="M64" s="81">
        <f t="shared" si="53"/>
        <v>3</v>
      </c>
      <c r="N64" s="86">
        <f>VLOOKUP(A64,complejidad!P:V,7,FALSE)</f>
        <v>0.97270306365541048</v>
      </c>
      <c r="O64" s="81">
        <v>5</v>
      </c>
      <c r="P64" s="87">
        <v>39.69938317757007</v>
      </c>
      <c r="Q64" s="88">
        <v>0.17252439024390201</v>
      </c>
      <c r="R64" s="81">
        <v>1555</v>
      </c>
      <c r="S64" s="81">
        <v>127</v>
      </c>
      <c r="T64" s="89">
        <f t="shared" si="1"/>
        <v>8.1672025723472666E-2</v>
      </c>
      <c r="U64" s="90">
        <f>VLOOKUP(A64,socioeconomico!I:P,8,FALSE)</f>
        <v>-0.63674913911858555</v>
      </c>
      <c r="V64" s="81">
        <v>8</v>
      </c>
      <c r="W64" s="83">
        <v>0.9246336357292394</v>
      </c>
      <c r="X64" s="83">
        <v>0.8690558235699517</v>
      </c>
      <c r="Y64" s="83">
        <v>0.84289813486370158</v>
      </c>
      <c r="Z64" s="83">
        <v>0.85630066322770815</v>
      </c>
      <c r="AA64" s="83">
        <v>0.81961345740873304</v>
      </c>
      <c r="AB64" s="83">
        <v>0.80673499267935578</v>
      </c>
      <c r="AC64" s="91">
        <v>0.80462184873949583</v>
      </c>
      <c r="AD64" s="81">
        <f t="shared" si="72"/>
        <v>0.81972790724396072</v>
      </c>
      <c r="AE64" s="82">
        <f t="shared" si="3"/>
        <v>-0.38118714782132329</v>
      </c>
      <c r="AF64" s="84">
        <v>88.512241054613938</v>
      </c>
      <c r="AG64" s="84">
        <v>89.912575655682588</v>
      </c>
      <c r="AH64" s="84">
        <v>91.692119731215641</v>
      </c>
      <c r="AI64" s="84">
        <v>90.725806451612897</v>
      </c>
      <c r="AJ64" s="84">
        <v>89.74729241877256</v>
      </c>
      <c r="AK64" s="84">
        <v>90.618181818181824</v>
      </c>
      <c r="AL64" s="84">
        <v>86.968641114982574</v>
      </c>
      <c r="AM64" s="84">
        <f t="shared" si="73"/>
        <v>89.472679213658239</v>
      </c>
      <c r="AN64" s="84">
        <f t="shared" si="5"/>
        <v>0.15014540693388359</v>
      </c>
      <c r="AO64" s="81">
        <v>4</v>
      </c>
      <c r="AP64" s="82">
        <f t="shared" si="74"/>
        <v>0.23005906138063265</v>
      </c>
      <c r="AQ64" s="81">
        <v>4</v>
      </c>
      <c r="AR64" s="82">
        <f t="shared" si="75"/>
        <v>0.1365178344157767</v>
      </c>
      <c r="AS64" s="81">
        <v>4</v>
      </c>
      <c r="AT64" s="82">
        <f t="shared" si="76"/>
        <v>-0.10476865036838212</v>
      </c>
      <c r="AU64" s="81">
        <v>4.5</v>
      </c>
      <c r="AV64" s="82">
        <f t="shared" si="69"/>
        <v>1.2122921072647797</v>
      </c>
      <c r="AW64" s="81">
        <v>4.5</v>
      </c>
      <c r="AX64" s="82">
        <f t="shared" si="70"/>
        <v>1.1339867716628336</v>
      </c>
      <c r="AY64" s="81">
        <v>4.5</v>
      </c>
      <c r="AZ64" s="82">
        <f t="shared" si="71"/>
        <v>1.3992255565719089</v>
      </c>
      <c r="BA64" s="81">
        <f t="shared" si="77"/>
        <v>0.94365926722655735</v>
      </c>
      <c r="BB64" s="82">
        <v>3.8166666666666664</v>
      </c>
      <c r="BC64" s="82">
        <v>3.7666666666666671</v>
      </c>
      <c r="BD64" s="82">
        <v>3.6549999999999998</v>
      </c>
      <c r="BE64" s="82">
        <v>3.5916666666666668</v>
      </c>
      <c r="BF64" s="81">
        <f t="shared" si="78"/>
        <v>3.6681666666666661</v>
      </c>
      <c r="BG64" s="82">
        <f t="shared" si="79"/>
        <v>0.76135051635201745</v>
      </c>
      <c r="BH64" s="82">
        <f t="shared" si="15"/>
        <v>0.85250489178928746</v>
      </c>
      <c r="BI64" s="85">
        <v>0.47799999999999998</v>
      </c>
      <c r="BJ64" s="82">
        <f t="shared" si="80"/>
        <v>-0.13412900786637846</v>
      </c>
      <c r="BK64" s="92">
        <f t="shared" si="81"/>
        <v>-0.73814454649068106</v>
      </c>
      <c r="BL64" s="92">
        <f t="shared" si="82"/>
        <v>-6.8738049904185139E-2</v>
      </c>
      <c r="BM64" s="85">
        <v>0.47902678882588995</v>
      </c>
      <c r="BN64" s="92">
        <f t="shared" si="83"/>
        <v>-0.12679385539475482</v>
      </c>
      <c r="BO64" s="92">
        <f t="shared" si="84"/>
        <v>-0.73599875656743408</v>
      </c>
      <c r="BP64" s="92">
        <f t="shared" si="85"/>
        <v>-5.0898264457198937E-2</v>
      </c>
      <c r="BQ64" s="86">
        <v>0.58340630793107795</v>
      </c>
      <c r="BR64" s="92">
        <f>((BQ64-(AVERAGE(BQ$2:BQ$392)))/(_xlfn.STDEV.P(BQ$2:BQ$392)))</f>
        <v>-0.20447511544523117</v>
      </c>
      <c r="BS64" s="92">
        <f>LN(BQ64)</f>
        <v>-0.53887140924653387</v>
      </c>
      <c r="BT64" s="92">
        <f>((BS64-(AVERAGE(BS$2:BS$392)))/(_xlfn.STDEV.P(BS$2:BS$392)))</f>
        <v>-0.17254435796408807</v>
      </c>
      <c r="BU64" s="92">
        <v>0.61233637378998962</v>
      </c>
      <c r="BV64" s="92">
        <f t="shared" si="22"/>
        <v>-0.24265675543546075</v>
      </c>
      <c r="BW64" s="92">
        <f t="shared" si="23"/>
        <v>-0.49047351708546216</v>
      </c>
      <c r="BX64" s="92">
        <f t="shared" si="24"/>
        <v>-0.22623808325222683</v>
      </c>
      <c r="BY64" s="92">
        <f>(BL64*0.1)+(BP64*0.2)+(BT64*0.3)+(BX64*0.4)</f>
        <v>-0.15931199857197545</v>
      </c>
      <c r="BZ64" s="80">
        <v>0.57763689267299501</v>
      </c>
      <c r="CA64" s="80">
        <v>2.3073083756368238</v>
      </c>
      <c r="CB64" s="80">
        <v>0.57344488926347348</v>
      </c>
      <c r="CC64" s="80">
        <v>0.56450107100360192</v>
      </c>
      <c r="CD64" s="80">
        <v>0.44554708720573999</v>
      </c>
      <c r="CE64" s="82">
        <f t="shared" si="44"/>
        <v>-0.56553105861225117</v>
      </c>
      <c r="CF64" s="80">
        <f t="shared" si="86"/>
        <v>0.34804646712231974</v>
      </c>
      <c r="CG64" s="84">
        <f t="shared" si="27"/>
        <v>0.42096403685250677</v>
      </c>
      <c r="CH64" s="84">
        <f>VLOOKUP(A64,'CALCULO FINAL'!A:L,7,FALSE)</f>
        <v>82.142857142857139</v>
      </c>
      <c r="CI64" s="84">
        <f>VLOOKUP(A64,'CALCULO FINAL'!A:L,10,FALSE)</f>
        <v>76.31578947368422</v>
      </c>
      <c r="CJ64" s="84">
        <f>VLOOKUP(A64,'CALCULO FINAL'!A:L,8,FALSE)</f>
        <v>75.862068965517238</v>
      </c>
      <c r="CK64" s="84">
        <f>VLOOKUP(A64,'CALCULO FINAL'!A:L,9,FALSE)</f>
        <v>86.04651162790698</v>
      </c>
      <c r="CL64" s="84">
        <f>VLOOKUP(A64,'CALCULO FINAL'!A:L,11,FALSE)</f>
        <v>1.0613928206782519</v>
      </c>
      <c r="CM64" s="84">
        <f>VLOOKUP(A64,'CALCULO FINAL'!A:L,12,FALSE)</f>
        <v>81.593406593406598</v>
      </c>
      <c r="CN64" s="84">
        <f t="shared" si="28"/>
        <v>80.548727588201274</v>
      </c>
      <c r="CO64" s="81">
        <v>63</v>
      </c>
      <c r="CP64" s="81">
        <v>42</v>
      </c>
      <c r="CQ64" s="81">
        <v>92</v>
      </c>
      <c r="CR64" s="81">
        <v>70</v>
      </c>
      <c r="CS64" s="81">
        <v>54</v>
      </c>
      <c r="CT64" s="81">
        <v>149</v>
      </c>
    </row>
    <row r="65" spans="1:98" ht="14.5" customHeight="1">
      <c r="A65" s="79">
        <v>111001012602</v>
      </c>
      <c r="B65" s="80" t="s">
        <v>112</v>
      </c>
      <c r="C65" s="81" t="s">
        <v>460</v>
      </c>
      <c r="D65" s="81" t="s">
        <v>6</v>
      </c>
      <c r="E65" s="81">
        <v>15</v>
      </c>
      <c r="F65" s="82" t="s">
        <v>40</v>
      </c>
      <c r="G65" s="82">
        <v>38</v>
      </c>
      <c r="H65" s="82" t="s">
        <v>113</v>
      </c>
      <c r="I65" s="81">
        <v>15</v>
      </c>
      <c r="J65" s="81">
        <v>3</v>
      </c>
      <c r="K65" s="81">
        <v>3</v>
      </c>
      <c r="L65" s="81">
        <v>2777</v>
      </c>
      <c r="M65" s="81">
        <f t="shared" si="53"/>
        <v>5</v>
      </c>
      <c r="N65" s="86">
        <f>VLOOKUP(A65,complejidad!P:V,7,FALSE)</f>
        <v>1.4521871793795478</v>
      </c>
      <c r="O65" s="81">
        <v>6</v>
      </c>
      <c r="P65" s="87">
        <v>39.711064467766022</v>
      </c>
      <c r="Q65" s="88">
        <v>0.16497540983606501</v>
      </c>
      <c r="R65" s="81">
        <v>2430</v>
      </c>
      <c r="S65" s="81">
        <v>134</v>
      </c>
      <c r="T65" s="89">
        <f t="shared" si="1"/>
        <v>5.51440329218107E-2</v>
      </c>
      <c r="U65" s="90">
        <f>VLOOKUP(A65,socioeconomico!I:P,8,FALSE)</f>
        <v>-0.8326995148530697</v>
      </c>
      <c r="V65" s="81">
        <v>9</v>
      </c>
      <c r="W65" s="83">
        <v>0.88402309913378252</v>
      </c>
      <c r="X65" s="83">
        <v>0.88741721854304634</v>
      </c>
      <c r="Y65" s="83">
        <v>0.86685823754789271</v>
      </c>
      <c r="Z65" s="83">
        <v>0.8481195756991321</v>
      </c>
      <c r="AA65" s="83">
        <v>0.86139534883720925</v>
      </c>
      <c r="AB65" s="83">
        <v>0.84359093012494213</v>
      </c>
      <c r="AC65" s="91">
        <v>0.84696108439003059</v>
      </c>
      <c r="AD65" s="81">
        <f t="shared" si="72"/>
        <v>0.8511688877253456</v>
      </c>
      <c r="AE65" s="82">
        <f t="shared" si="3"/>
        <v>0.2424378067926774</v>
      </c>
      <c r="AF65" s="84">
        <v>87.976037655113387</v>
      </c>
      <c r="AG65" s="84">
        <v>92.812219227313562</v>
      </c>
      <c r="AH65" s="84">
        <v>88.876058506543501</v>
      </c>
      <c r="AI65" s="84">
        <v>96.690406367825716</v>
      </c>
      <c r="AJ65" s="84">
        <v>97.485029940119759</v>
      </c>
      <c r="AK65" s="84">
        <v>88.539898132427837</v>
      </c>
      <c r="AL65" s="84">
        <v>90.86391437308869</v>
      </c>
      <c r="AM65" s="84">
        <f t="shared" si="73"/>
        <v>92.282321638885719</v>
      </c>
      <c r="AN65" s="84">
        <f t="shared" si="5"/>
        <v>0.75657472975236595</v>
      </c>
      <c r="AO65" s="81">
        <v>4</v>
      </c>
      <c r="AP65" s="82">
        <f t="shared" si="74"/>
        <v>0.23005906138063265</v>
      </c>
      <c r="AQ65" s="81">
        <v>4</v>
      </c>
      <c r="AR65" s="82">
        <f t="shared" si="75"/>
        <v>0.1365178344157767</v>
      </c>
      <c r="AS65" s="81">
        <v>4.5</v>
      </c>
      <c r="AT65" s="82">
        <f t="shared" si="76"/>
        <v>1.3847682483473189</v>
      </c>
      <c r="AU65" s="81">
        <v>4.5</v>
      </c>
      <c r="AV65" s="82">
        <f t="shared" si="69"/>
        <v>1.2122921072647797</v>
      </c>
      <c r="AW65" s="81">
        <v>4.5</v>
      </c>
      <c r="AX65" s="82">
        <f t="shared" si="70"/>
        <v>1.1339867716628336</v>
      </c>
      <c r="AY65" s="81">
        <v>4</v>
      </c>
      <c r="AZ65" s="82">
        <f t="shared" si="71"/>
        <v>5.8790989771929411E-2</v>
      </c>
      <c r="BA65" s="81">
        <f t="shared" si="77"/>
        <v>0.76495943199391858</v>
      </c>
      <c r="BB65" s="82">
        <v>3.6166666666666667</v>
      </c>
      <c r="BC65" s="82">
        <v>3.6349999999999998</v>
      </c>
      <c r="BD65" s="82">
        <v>3.6183333333333327</v>
      </c>
      <c r="BE65" s="82">
        <v>3.5116666666666667</v>
      </c>
      <c r="BF65" s="81">
        <f t="shared" si="78"/>
        <v>3.5788333333333329</v>
      </c>
      <c r="BG65" s="82">
        <f t="shared" si="79"/>
        <v>0.58444974218168377</v>
      </c>
      <c r="BH65" s="82">
        <f t="shared" si="15"/>
        <v>0.67470458708780123</v>
      </c>
      <c r="BI65" s="85">
        <v>0.50700000000000001</v>
      </c>
      <c r="BJ65" s="82">
        <f t="shared" si="80"/>
        <v>0.28054496921429356</v>
      </c>
      <c r="BK65" s="92">
        <f t="shared" si="81"/>
        <v>-0.67924427539095389</v>
      </c>
      <c r="BL65" s="92">
        <f t="shared" si="82"/>
        <v>0.35418668584143409</v>
      </c>
      <c r="BM65" s="85">
        <v>0.55660858238575917</v>
      </c>
      <c r="BN65" s="92">
        <f t="shared" si="83"/>
        <v>0.82540268939256922</v>
      </c>
      <c r="BO65" s="92">
        <f t="shared" si="84"/>
        <v>-0.58589301070315181</v>
      </c>
      <c r="BP65" s="92">
        <f t="shared" si="85"/>
        <v>0.88208343112436816</v>
      </c>
      <c r="BQ65" s="86">
        <v>0.58644893627651196</v>
      </c>
      <c r="BR65" s="92">
        <f>((BQ65-(AVERAGE(BQ$2:BQ$392)))/(_xlfn.STDEV.P(BQ$2:BQ$392)))</f>
        <v>-0.12319346813034149</v>
      </c>
      <c r="BS65" s="92">
        <f>LN(BQ65)</f>
        <v>-0.53366967985118663</v>
      </c>
      <c r="BT65" s="92">
        <f>((BS65-(AVERAGE(BS$2:BS$392)))/(_xlfn.STDEV.P(BS$2:BS$392)))</f>
        <v>-9.1037484252491391E-2</v>
      </c>
      <c r="BU65" s="92">
        <v>0.61869747859133417</v>
      </c>
      <c r="BV65" s="92">
        <f t="shared" si="22"/>
        <v>-5.4654972528419311E-2</v>
      </c>
      <c r="BW65" s="92">
        <f t="shared" si="23"/>
        <v>-0.48013885178672233</v>
      </c>
      <c r="BX65" s="92">
        <f t="shared" si="24"/>
        <v>-2.9857844691844857E-2</v>
      </c>
      <c r="BY65" s="92">
        <f>(BL65*0.1)+(BP65*0.2)+(BT65*0.3)+(BX65*0.4)</f>
        <v>0.17258097165653169</v>
      </c>
      <c r="BZ65" s="80">
        <v>0.53100571039499955</v>
      </c>
      <c r="CA65" s="80">
        <v>0.62514879081521013</v>
      </c>
      <c r="CB65" s="80">
        <v>0.57997763920382972</v>
      </c>
      <c r="CC65" s="80">
        <v>0.77822771209420105</v>
      </c>
      <c r="CD65" s="80">
        <v>0.55500479778163603</v>
      </c>
      <c r="CE65" s="82">
        <f t="shared" si="44"/>
        <v>0.73710737604887566</v>
      </c>
      <c r="CF65" s="80">
        <f t="shared" si="86"/>
        <v>0.72705175981574022</v>
      </c>
      <c r="CG65" s="84">
        <f t="shared" si="27"/>
        <v>0.57468295204606501</v>
      </c>
      <c r="CH65" s="84">
        <f>VLOOKUP(A65,'CALCULO FINAL'!A:L,7,FALSE)</f>
        <v>87.362637362637358</v>
      </c>
      <c r="CI65" s="84">
        <f>VLOOKUP(A65,'CALCULO FINAL'!A:L,10,FALSE)</f>
        <v>57.894736842105267</v>
      </c>
      <c r="CJ65" s="84">
        <f>VLOOKUP(A65,'CALCULO FINAL'!A:L,8,FALSE)</f>
        <v>80</v>
      </c>
      <c r="CK65" s="84">
        <f>VLOOKUP(A65,'CALCULO FINAL'!A:L,9,FALSE)</f>
        <v>97.260273972602747</v>
      </c>
      <c r="CL65" s="84">
        <f>VLOOKUP(A65,'CALCULO FINAL'!A:L,11,FALSE)</f>
        <v>1.3387590953965556</v>
      </c>
      <c r="CM65" s="84">
        <f>VLOOKUP(A65,'CALCULO FINAL'!A:L,12,FALSE)</f>
        <v>88.736263736263737</v>
      </c>
      <c r="CN65" s="84">
        <f t="shared" si="28"/>
        <v>80.339068825910928</v>
      </c>
      <c r="CO65" s="81">
        <v>64</v>
      </c>
      <c r="CP65" s="81">
        <v>83</v>
      </c>
      <c r="CQ65" s="81">
        <v>95</v>
      </c>
      <c r="CR65" s="81">
        <v>105</v>
      </c>
      <c r="CS65" s="81">
        <v>115</v>
      </c>
      <c r="CT65" s="81">
        <v>90</v>
      </c>
    </row>
    <row r="66" spans="1:98" ht="14.5" customHeight="1">
      <c r="A66" s="79">
        <v>111848002662</v>
      </c>
      <c r="B66" s="80" t="s">
        <v>591</v>
      </c>
      <c r="C66" s="81" t="s">
        <v>460</v>
      </c>
      <c r="D66" s="81" t="s">
        <v>6</v>
      </c>
      <c r="E66" s="81">
        <v>1</v>
      </c>
      <c r="F66" s="82" t="s">
        <v>52</v>
      </c>
      <c r="G66" s="82">
        <v>13</v>
      </c>
      <c r="H66" s="82" t="s">
        <v>74</v>
      </c>
      <c r="I66" s="81">
        <v>1</v>
      </c>
      <c r="J66" s="81">
        <v>2</v>
      </c>
      <c r="K66" s="81">
        <v>2</v>
      </c>
      <c r="L66" s="81">
        <v>1997</v>
      </c>
      <c r="M66" s="81">
        <f t="shared" ref="M66:M97" si="87">IF(L66&lt;1000,1,IF(L66&lt;1500,2,IF(L66&lt;2000,3,IF(L66&lt;2500,4,IF(L66&lt;3000,5,6)))))</f>
        <v>3</v>
      </c>
      <c r="N66" s="86">
        <f>VLOOKUP(A66,complejidad!P:V,7,FALSE)</f>
        <v>0.17629507564424984</v>
      </c>
      <c r="O66" s="81">
        <v>4</v>
      </c>
      <c r="P66" s="87">
        <v>40.148354166666564</v>
      </c>
      <c r="Q66" s="88">
        <v>0.15787131107885799</v>
      </c>
      <c r="R66" s="81">
        <v>1905</v>
      </c>
      <c r="S66" s="81">
        <v>112</v>
      </c>
      <c r="T66" s="89">
        <f t="shared" ref="T66:T129" si="88">S66/R66</f>
        <v>5.879265091863517E-2</v>
      </c>
      <c r="U66" s="90">
        <f>VLOOKUP(A66,socioeconomico!I:P,8,FALSE)</f>
        <v>-0.93249552551630321</v>
      </c>
      <c r="V66" s="81">
        <v>9</v>
      </c>
      <c r="W66" s="83">
        <v>0.8747240618101545</v>
      </c>
      <c r="X66" s="83">
        <v>0.87049180327868847</v>
      </c>
      <c r="Y66" s="83">
        <v>0.86486486486486491</v>
      </c>
      <c r="Z66" s="83">
        <v>0.87102272727272723</v>
      </c>
      <c r="AA66" s="83">
        <v>0.89585666293393063</v>
      </c>
      <c r="AB66" s="83">
        <v>0.83810572687224671</v>
      </c>
      <c r="AC66" s="91">
        <v>0.84535487593768033</v>
      </c>
      <c r="AD66" s="81">
        <f t="shared" si="72"/>
        <v>0.85944412266354764</v>
      </c>
      <c r="AE66" s="82">
        <f t="shared" ref="AE66:AE129" si="89">((AD66-(AVERAGE($AD$2:$AD$392)))/(_xlfn.STDEV.P($AD$2:$AD$392)))</f>
        <v>0.40657527749947919</v>
      </c>
      <c r="AF66" s="84">
        <v>79.170731707317074</v>
      </c>
      <c r="AG66" s="84">
        <v>89.296794208893488</v>
      </c>
      <c r="AH66" s="84">
        <v>82.075012177301517</v>
      </c>
      <c r="AI66" s="84">
        <v>80.549092601209864</v>
      </c>
      <c r="AJ66" s="84">
        <v>80.376766091051806</v>
      </c>
      <c r="AK66" s="84">
        <v>83.205741626794264</v>
      </c>
      <c r="AL66" s="84">
        <v>82.017126546146528</v>
      </c>
      <c r="AM66" s="84">
        <f t="shared" si="73"/>
        <v>81.771791696664508</v>
      </c>
      <c r="AN66" s="84">
        <f t="shared" ref="AN66:AN129" si="90">((AM66-(AVERAGE(AM$2:AM$392)))/(_xlfn.STDEV.P(AM$2:AM$392)))</f>
        <v>-1.5120034701260527</v>
      </c>
      <c r="AO66" s="81">
        <v>4.5</v>
      </c>
      <c r="AP66" s="82">
        <f t="shared" si="74"/>
        <v>1.8179176811057871</v>
      </c>
      <c r="AQ66" s="81">
        <v>4.5</v>
      </c>
      <c r="AR66" s="82">
        <f t="shared" si="75"/>
        <v>1.6711665937103672</v>
      </c>
      <c r="AS66" s="81">
        <v>4.5</v>
      </c>
      <c r="AT66" s="82">
        <f t="shared" si="76"/>
        <v>1.3847682483473189</v>
      </c>
      <c r="AU66" s="81">
        <v>4.5</v>
      </c>
      <c r="AV66" s="82">
        <f t="shared" si="69"/>
        <v>1.2122921072647797</v>
      </c>
      <c r="AW66" s="81">
        <v>4.5</v>
      </c>
      <c r="AX66" s="82">
        <f t="shared" si="70"/>
        <v>1.1339867716628336</v>
      </c>
      <c r="AY66" s="81">
        <v>4.5</v>
      </c>
      <c r="AZ66" s="82">
        <f t="shared" si="71"/>
        <v>1.3992255565719089</v>
      </c>
      <c r="BA66" s="81">
        <f t="shared" si="77"/>
        <v>1.3205546779633714</v>
      </c>
      <c r="BB66" s="82">
        <v>3.643333333333334</v>
      </c>
      <c r="BC66" s="82">
        <v>3.5350000000000001</v>
      </c>
      <c r="BD66" s="82">
        <v>3.65</v>
      </c>
      <c r="BE66" s="82">
        <v>3.5350000000000001</v>
      </c>
      <c r="BF66" s="81">
        <f t="shared" si="78"/>
        <v>3.5803333333333334</v>
      </c>
      <c r="BG66" s="82">
        <f t="shared" si="79"/>
        <v>0.587420091001709</v>
      </c>
      <c r="BH66" s="82">
        <f t="shared" ref="BH66:BH129" si="91">AVERAGE(BA66,BG66)</f>
        <v>0.95398738448254017</v>
      </c>
      <c r="BI66" s="85">
        <v>0.42399999999999999</v>
      </c>
      <c r="BJ66" s="82">
        <f t="shared" si="80"/>
        <v>-0.90628055139590491</v>
      </c>
      <c r="BK66" s="92">
        <f t="shared" si="81"/>
        <v>-0.85802182375017932</v>
      </c>
      <c r="BL66" s="92">
        <f t="shared" si="82"/>
        <v>-0.92949921212424269</v>
      </c>
      <c r="BM66" s="85">
        <v>0.54499339623169263</v>
      </c>
      <c r="BN66" s="92">
        <f t="shared" si="83"/>
        <v>0.68284424087682483</v>
      </c>
      <c r="BO66" s="92">
        <f t="shared" si="84"/>
        <v>-0.60698160139837309</v>
      </c>
      <c r="BP66" s="92">
        <f t="shared" si="85"/>
        <v>0.75100737543465079</v>
      </c>
      <c r="BQ66" s="86">
        <v>0.56991314759359069</v>
      </c>
      <c r="BR66" s="92">
        <f>((BQ66-(AVERAGE(BQ$2:BQ$392)))/(_xlfn.STDEV.P(BQ$2:BQ$392)))</f>
        <v>-0.56493527528064336</v>
      </c>
      <c r="BS66" s="92">
        <f>LN(BQ66)</f>
        <v>-0.56227130240625511</v>
      </c>
      <c r="BT66" s="92">
        <f>((BS66-(AVERAGE(BS$2:BS$392)))/(_xlfn.STDEV.P(BS$2:BS$392)))</f>
        <v>-0.53920167357535798</v>
      </c>
      <c r="BU66" s="92">
        <v>0.66739441474282102</v>
      </c>
      <c r="BV66" s="92">
        <f t="shared" ref="BV66:BV129" si="92">((BU66-(AVERAGE(BU$2:BU$392)))/(_xlfn.STDEV.P(BU$2:BU$392)))</f>
        <v>1.3845778501496104</v>
      </c>
      <c r="BW66" s="92">
        <f t="shared" ref="BW66:BW129" si="93">LN(BU66)</f>
        <v>-0.40437408138010122</v>
      </c>
      <c r="BX66" s="92">
        <f t="shared" ref="BX66:BX129" si="94">((BW66-(AVERAGE(BW$2:BW$392)))/(_xlfn.STDEV.P(BW$2:BW$392)))</f>
        <v>1.4098311299224635</v>
      </c>
      <c r="BY66" s="92">
        <f>(BL66*0.1)+(BP66*0.2)+(BT66*0.3)+(BX66*0.4)</f>
        <v>0.45942350377088392</v>
      </c>
      <c r="BZ66" s="80">
        <v>0.54041843361741171</v>
      </c>
      <c r="CA66" s="80">
        <v>0.9647006060246065</v>
      </c>
      <c r="CB66" s="80">
        <v>0.59240391442772422</v>
      </c>
      <c r="CC66" s="80">
        <v>1.1847680035668418</v>
      </c>
      <c r="CD66" s="80">
        <v>0.58338921351971296</v>
      </c>
      <c r="CE66" s="82">
        <f t="shared" si="44"/>
        <v>1.0749056973483297</v>
      </c>
      <c r="CF66" s="80">
        <f t="shared" si="86"/>
        <v>1.0858233709491387</v>
      </c>
      <c r="CG66" s="84">
        <f t="shared" ref="CG66:CG129" si="95">(BH66*0.5)+(AE66*0.125)+(AN66*0.125)+(BY66*0.125)+(CF66*0.125)</f>
        <v>0.53197102750295122</v>
      </c>
      <c r="CH66" s="84">
        <f>VLOOKUP(A66,'CALCULO FINAL'!A:L,7,FALSE)</f>
        <v>85.989010989010993</v>
      </c>
      <c r="CI66" s="84">
        <f>VLOOKUP(A66,'CALCULO FINAL'!A:L,10,FALSE)</f>
        <v>55.26315789473685</v>
      </c>
      <c r="CJ66" s="84">
        <f>VLOOKUP(A66,'CALCULO FINAL'!A:L,8,FALSE)</f>
        <v>100</v>
      </c>
      <c r="CK66" s="84">
        <f>VLOOKUP(A66,'CALCULO FINAL'!A:L,9,FALSE)</f>
        <v>88.157894736842096</v>
      </c>
      <c r="CL66" s="84">
        <f>VLOOKUP(A66,'CALCULO FINAL'!A:L,11,FALSE)</f>
        <v>1.5355242801714697</v>
      </c>
      <c r="CM66" s="84">
        <f>VLOOKUP(A66,'CALCULO FINAL'!A:L,12,FALSE)</f>
        <v>93.956043956043956</v>
      </c>
      <c r="CN66" s="84">
        <f t="shared" ref="CN66:CN129" si="96">(CH66*0.5)+(CM66*0.25)+(CI66*0.25)</f>
        <v>80.299305957200687</v>
      </c>
      <c r="CO66" s="81">
        <v>65</v>
      </c>
      <c r="CP66" s="81">
        <v>102</v>
      </c>
      <c r="CQ66" s="81">
        <v>67</v>
      </c>
      <c r="CR66" s="81">
        <v>75</v>
      </c>
      <c r="CS66" s="81">
        <v>77</v>
      </c>
      <c r="CT66" s="81">
        <v>181</v>
      </c>
    </row>
    <row r="67" spans="1:98" ht="14.5" customHeight="1">
      <c r="A67" s="79">
        <v>111001107077</v>
      </c>
      <c r="B67" s="80" t="s">
        <v>663</v>
      </c>
      <c r="C67" s="81" t="s">
        <v>460</v>
      </c>
      <c r="D67" s="81" t="s">
        <v>6</v>
      </c>
      <c r="E67" s="81">
        <v>11</v>
      </c>
      <c r="F67" s="82" t="s">
        <v>44</v>
      </c>
      <c r="G67" s="82">
        <v>27</v>
      </c>
      <c r="H67" s="82" t="s">
        <v>44</v>
      </c>
      <c r="I67" s="81">
        <v>11</v>
      </c>
      <c r="J67" s="81">
        <v>4</v>
      </c>
      <c r="K67" s="81">
        <v>3</v>
      </c>
      <c r="L67" s="81">
        <v>3049</v>
      </c>
      <c r="M67" s="81">
        <f t="shared" si="87"/>
        <v>6</v>
      </c>
      <c r="N67" s="86">
        <f>VLOOKUP(A67,complejidad!P:V,7,FALSE)</f>
        <v>1.9668522933360815</v>
      </c>
      <c r="O67" s="81">
        <v>6</v>
      </c>
      <c r="P67" s="87">
        <v>41.886034582132595</v>
      </c>
      <c r="Q67" s="88">
        <v>0.163120544394037</v>
      </c>
      <c r="R67" s="81">
        <v>2904</v>
      </c>
      <c r="S67" s="81">
        <v>321</v>
      </c>
      <c r="T67" s="89">
        <f t="shared" si="88"/>
        <v>0.11053719008264463</v>
      </c>
      <c r="U67" s="90">
        <f>VLOOKUP(A67,socioeconomico!I:P,8,FALSE)</f>
        <v>-0.83009139334283943</v>
      </c>
      <c r="V67" s="81">
        <v>8</v>
      </c>
      <c r="W67" s="83">
        <v>0.9222316145393068</v>
      </c>
      <c r="X67" s="83">
        <v>0.89963280293757653</v>
      </c>
      <c r="Y67" s="83">
        <v>0.88325281803542677</v>
      </c>
      <c r="Z67" s="83">
        <v>0.88537549407114624</v>
      </c>
      <c r="AA67" s="83">
        <v>0.87952697708795269</v>
      </c>
      <c r="AB67" s="83">
        <v>0.86631814787154593</v>
      </c>
      <c r="AC67" s="91">
        <v>0.86120463898241673</v>
      </c>
      <c r="AD67" s="81">
        <f t="shared" si="72"/>
        <v>0.87197792999441659</v>
      </c>
      <c r="AE67" s="82">
        <f t="shared" si="89"/>
        <v>0.65518059795001649</v>
      </c>
      <c r="AF67" s="84">
        <v>91.282642089093699</v>
      </c>
      <c r="AG67" s="84">
        <v>89.572512984418694</v>
      </c>
      <c r="AH67" s="84">
        <v>94.679399727148706</v>
      </c>
      <c r="AI67" s="84">
        <v>90.645879732739417</v>
      </c>
      <c r="AJ67" s="84">
        <v>83.144912641315514</v>
      </c>
      <c r="AK67" s="84">
        <v>92.747409789210437</v>
      </c>
      <c r="AL67" s="84">
        <v>92.127726841606076</v>
      </c>
      <c r="AM67" s="84">
        <f t="shared" si="73"/>
        <v>90.518974960673319</v>
      </c>
      <c r="AN67" s="84">
        <f t="shared" si="90"/>
        <v>0.37597642928500746</v>
      </c>
      <c r="AO67" s="81">
        <v>4</v>
      </c>
      <c r="AP67" s="82">
        <f t="shared" si="74"/>
        <v>0.23005906138063265</v>
      </c>
      <c r="AQ67" s="81">
        <v>4</v>
      </c>
      <c r="AR67" s="82">
        <f t="shared" si="75"/>
        <v>0.1365178344157767</v>
      </c>
      <c r="AS67" s="81">
        <v>4</v>
      </c>
      <c r="AT67" s="82">
        <f t="shared" si="76"/>
        <v>-0.10476865036838212</v>
      </c>
      <c r="AU67" s="81">
        <v>4</v>
      </c>
      <c r="AV67" s="82">
        <f t="shared" si="69"/>
        <v>-0.23979404319523176</v>
      </c>
      <c r="AW67" s="81">
        <v>4.5</v>
      </c>
      <c r="AX67" s="82">
        <f t="shared" si="70"/>
        <v>1.1339867716628336</v>
      </c>
      <c r="AY67" s="81">
        <v>4</v>
      </c>
      <c r="AZ67" s="82">
        <f t="shared" si="71"/>
        <v>5.8790989771929411E-2</v>
      </c>
      <c r="BA67" s="81">
        <f t="shared" si="77"/>
        <v>0.25111166709456123</v>
      </c>
      <c r="BB67" s="82">
        <v>3.5466666666666669</v>
      </c>
      <c r="BC67" s="82">
        <v>3.4533333333333331</v>
      </c>
      <c r="BD67" s="82">
        <v>3.5333333333333337</v>
      </c>
      <c r="BE67" s="82">
        <v>3.31</v>
      </c>
      <c r="BF67" s="81">
        <f t="shared" si="78"/>
        <v>3.4293333333333331</v>
      </c>
      <c r="BG67" s="82">
        <f t="shared" si="79"/>
        <v>0.28840497645259949</v>
      </c>
      <c r="BH67" s="82">
        <f t="shared" si="91"/>
        <v>0.26975832177358039</v>
      </c>
      <c r="BI67" s="85">
        <v>0.50600000000000001</v>
      </c>
      <c r="BJ67" s="82">
        <f t="shared" si="80"/>
        <v>0.26624586655633931</v>
      </c>
      <c r="BK67" s="92">
        <f t="shared" si="81"/>
        <v>-0.68121860969467152</v>
      </c>
      <c r="BL67" s="92">
        <f t="shared" si="82"/>
        <v>0.34001026868607809</v>
      </c>
      <c r="BM67" s="85">
        <v>0.55710735909090259</v>
      </c>
      <c r="BN67" s="92">
        <f t="shared" si="83"/>
        <v>0.8315244021484296</v>
      </c>
      <c r="BO67" s="92">
        <f t="shared" si="84"/>
        <v>-0.58499731240179065</v>
      </c>
      <c r="BP67" s="92">
        <f t="shared" si="85"/>
        <v>0.88765064052812426</v>
      </c>
      <c r="BQ67" s="86">
        <v>0.58672907748629988</v>
      </c>
      <c r="BR67" s="92">
        <f>((BQ67-(AVERAGE(BQ$2:BQ$392)))/(_xlfn.STDEV.P(BQ$2:BQ$392)))</f>
        <v>-0.11570969540912854</v>
      </c>
      <c r="BS67" s="92">
        <f>LN(BQ67)</f>
        <v>-0.53319210319730115</v>
      </c>
      <c r="BT67" s="92">
        <f>((BS67-(AVERAGE(BS$2:BS$392)))/(_xlfn.STDEV.P(BS$2:BS$392)))</f>
        <v>-8.3554246071999252E-2</v>
      </c>
      <c r="BU67" s="92">
        <v>0.61745653496344</v>
      </c>
      <c r="BV67" s="92">
        <f t="shared" si="92"/>
        <v>-9.1330930843384422E-2</v>
      </c>
      <c r="BW67" s="92">
        <f t="shared" si="93"/>
        <v>-0.48214660168058132</v>
      </c>
      <c r="BX67" s="92">
        <f t="shared" si="94"/>
        <v>-6.8009288568182807E-2</v>
      </c>
      <c r="BY67" s="92">
        <f>(BL67*0.1)+(BP67*0.2)+(BT67*0.3)+(BX67*0.4)</f>
        <v>0.15926116572535975</v>
      </c>
      <c r="BZ67" s="80">
        <v>0.5292343013275298</v>
      </c>
      <c r="CA67" s="80">
        <v>0.56124749996395329</v>
      </c>
      <c r="CB67" s="80">
        <v>0.57298296058638842</v>
      </c>
      <c r="CC67" s="80">
        <v>0.54938852797376281</v>
      </c>
      <c r="CD67" s="80">
        <v>0.58892978423345199</v>
      </c>
      <c r="CE67" s="82">
        <f t="shared" si="44"/>
        <v>1.1408431294734966</v>
      </c>
      <c r="CF67" s="80">
        <f t="shared" si="86"/>
        <v>0.84748762312166781</v>
      </c>
      <c r="CG67" s="84">
        <f t="shared" si="95"/>
        <v>0.38961738789704664</v>
      </c>
      <c r="CH67" s="84">
        <f>VLOOKUP(A67,'CALCULO FINAL'!A:L,7,FALSE)</f>
        <v>81.318681318681314</v>
      </c>
      <c r="CI67" s="84">
        <f>VLOOKUP(A67,'CALCULO FINAL'!A:L,10,FALSE)</f>
        <v>73.68421052631578</v>
      </c>
      <c r="CJ67" s="84">
        <f>VLOOKUP(A67,'CALCULO FINAL'!A:L,8,FALSE)</f>
        <v>72.41379310344827</v>
      </c>
      <c r="CK67" s="84">
        <f>VLOOKUP(A67,'CALCULO FINAL'!A:L,9,FALSE)</f>
        <v>94.520547945205479</v>
      </c>
      <c r="CL67" s="84">
        <f>VLOOKUP(A67,'CALCULO FINAL'!A:L,11,FALSE)</f>
        <v>1.1522314247100023</v>
      </c>
      <c r="CM67" s="84">
        <f>VLOOKUP(A67,'CALCULO FINAL'!A:L,12,FALSE)</f>
        <v>84.615384615384613</v>
      </c>
      <c r="CN67" s="84">
        <f t="shared" si="96"/>
        <v>80.234239444765763</v>
      </c>
      <c r="CO67" s="81">
        <v>66</v>
      </c>
      <c r="CP67" s="81">
        <v>63</v>
      </c>
      <c r="CQ67" s="81">
        <v>57</v>
      </c>
      <c r="CR67" s="81">
        <v>60</v>
      </c>
      <c r="CS67" s="81">
        <v>63</v>
      </c>
      <c r="CT67" s="81">
        <v>49</v>
      </c>
    </row>
    <row r="68" spans="1:98" ht="14.5" customHeight="1">
      <c r="A68" s="79">
        <v>111001107859</v>
      </c>
      <c r="B68" s="80" t="s">
        <v>471</v>
      </c>
      <c r="C68" s="81" t="s">
        <v>460</v>
      </c>
      <c r="D68" s="81" t="s">
        <v>6</v>
      </c>
      <c r="E68" s="81">
        <v>19</v>
      </c>
      <c r="F68" s="82" t="s">
        <v>20</v>
      </c>
      <c r="G68" s="82">
        <v>68</v>
      </c>
      <c r="H68" s="82" t="s">
        <v>21</v>
      </c>
      <c r="I68" s="81">
        <v>19</v>
      </c>
      <c r="J68" s="81">
        <v>1</v>
      </c>
      <c r="K68" s="81">
        <v>1</v>
      </c>
      <c r="L68" s="81">
        <v>2545</v>
      </c>
      <c r="M68" s="81">
        <f t="shared" si="87"/>
        <v>5</v>
      </c>
      <c r="N68" s="86">
        <f>VLOOKUP(A68,complejidad!P:V,7,FALSE)</f>
        <v>-0.13581358635215499</v>
      </c>
      <c r="O68" s="81">
        <v>3</v>
      </c>
      <c r="P68" s="87">
        <v>37.049002544529223</v>
      </c>
      <c r="Q68" s="88">
        <v>0.225384292314153</v>
      </c>
      <c r="R68" s="81">
        <v>2197</v>
      </c>
      <c r="S68" s="81">
        <v>227</v>
      </c>
      <c r="T68" s="89">
        <f t="shared" si="88"/>
        <v>0.10332271279016841</v>
      </c>
      <c r="U68" s="90">
        <f>VLOOKUP(A68,socioeconomico!I:P,8,FALSE)</f>
        <v>0.26319473174672481</v>
      </c>
      <c r="V68" s="81">
        <v>4</v>
      </c>
      <c r="W68" s="83">
        <v>0.8521897810218978</v>
      </c>
      <c r="X68" s="83">
        <v>0.91278807049254407</v>
      </c>
      <c r="Y68" s="83">
        <v>0.87427552385198393</v>
      </c>
      <c r="Z68" s="83">
        <v>0.82084690553745931</v>
      </c>
      <c r="AA68" s="83">
        <v>0.90353058180009949</v>
      </c>
      <c r="AB68" s="83">
        <v>0.88724766125061549</v>
      </c>
      <c r="AC68" s="91">
        <v>0.9104196133899104</v>
      </c>
      <c r="AD68" s="81">
        <f t="shared" si="72"/>
        <v>0.88619850390546417</v>
      </c>
      <c r="AE68" s="82">
        <f t="shared" si="89"/>
        <v>0.93724256370559178</v>
      </c>
      <c r="AF68" s="84">
        <v>83.50561797752809</v>
      </c>
      <c r="AG68" s="84">
        <v>85.777385159010606</v>
      </c>
      <c r="AH68" s="84">
        <v>90.550847457627114</v>
      </c>
      <c r="AI68" s="84">
        <v>88.721804511278194</v>
      </c>
      <c r="AJ68" s="84">
        <v>86.913800803930329</v>
      </c>
      <c r="AK68" s="84">
        <v>84.402712571726653</v>
      </c>
      <c r="AL68" s="84">
        <v>84.045049272641947</v>
      </c>
      <c r="AM68" s="84">
        <f t="shared" si="73"/>
        <v>86.060308507964749</v>
      </c>
      <c r="AN68" s="84">
        <f t="shared" si="90"/>
        <v>-0.58637595168412138</v>
      </c>
      <c r="AO68" s="81">
        <v>4</v>
      </c>
      <c r="AP68" s="82">
        <f t="shared" si="74"/>
        <v>0.23005906138063265</v>
      </c>
      <c r="AQ68" s="81">
        <v>4</v>
      </c>
      <c r="AR68" s="82">
        <f t="shared" si="75"/>
        <v>0.1365178344157767</v>
      </c>
      <c r="AS68" s="81">
        <v>4</v>
      </c>
      <c r="AT68" s="82">
        <f t="shared" si="76"/>
        <v>-0.10476865036838212</v>
      </c>
      <c r="AU68" s="81">
        <v>4</v>
      </c>
      <c r="AV68" s="82">
        <f t="shared" si="69"/>
        <v>-0.23979404319523176</v>
      </c>
      <c r="AW68" s="81">
        <v>4</v>
      </c>
      <c r="AX68" s="82">
        <f t="shared" si="70"/>
        <v>-0.2179191660846721</v>
      </c>
      <c r="AY68" s="81">
        <v>4</v>
      </c>
      <c r="AZ68" s="82">
        <f t="shared" si="71"/>
        <v>5.8790989771929411E-2</v>
      </c>
      <c r="BA68" s="81">
        <f t="shared" si="77"/>
        <v>-8.6864817342315201E-2</v>
      </c>
      <c r="BB68" s="82">
        <v>3.26</v>
      </c>
      <c r="BC68" s="82">
        <v>3.3033333333333332</v>
      </c>
      <c r="BD68" s="82">
        <v>3.2399999999999998</v>
      </c>
      <c r="BE68" s="82">
        <v>3.2100000000000004</v>
      </c>
      <c r="BF68" s="81">
        <f t="shared" si="78"/>
        <v>3.242666666666667</v>
      </c>
      <c r="BG68" s="82">
        <f t="shared" si="79"/>
        <v>-8.1238432261529714E-2</v>
      </c>
      <c r="BH68" s="82">
        <f t="shared" si="91"/>
        <v>-8.4051624801922464E-2</v>
      </c>
      <c r="BI68" s="85">
        <v>0.54900000000000004</v>
      </c>
      <c r="BJ68" s="82">
        <f t="shared" si="80"/>
        <v>0.8811072808483702</v>
      </c>
      <c r="BK68" s="92">
        <f t="shared" si="81"/>
        <v>-0.59965683747260634</v>
      </c>
      <c r="BL68" s="92">
        <f t="shared" si="82"/>
        <v>0.92565258102037695</v>
      </c>
      <c r="BM68" s="85">
        <v>0.57977858508534874</v>
      </c>
      <c r="BN68" s="92">
        <f t="shared" si="83"/>
        <v>1.1097786428337177</v>
      </c>
      <c r="BO68" s="92">
        <f t="shared" si="84"/>
        <v>-0.54510899817954395</v>
      </c>
      <c r="BP68" s="92">
        <f t="shared" si="85"/>
        <v>1.1355763066822366</v>
      </c>
      <c r="BQ68" s="86"/>
      <c r="BR68" s="86"/>
      <c r="BS68" s="92"/>
      <c r="BT68" s="92"/>
      <c r="BU68" s="92">
        <v>0.66725534682908016</v>
      </c>
      <c r="BV68" s="92">
        <f t="shared" si="92"/>
        <v>1.3804677125956879</v>
      </c>
      <c r="BW68" s="92">
        <f t="shared" si="93"/>
        <v>-0.40458247749756709</v>
      </c>
      <c r="BX68" s="92">
        <f t="shared" si="94"/>
        <v>1.4058711681743075</v>
      </c>
      <c r="BY68" s="86">
        <f>(BL68*0.2)+(BP68*0.3)+(BX68*0.5)</f>
        <v>1.2287389922959</v>
      </c>
      <c r="BZ68" s="80">
        <v>0.51691436756730536</v>
      </c>
      <c r="CA68" s="80">
        <v>0.11682182498147879</v>
      </c>
      <c r="CB68" s="80">
        <v>0.57500020539616825</v>
      </c>
      <c r="CC68" s="80">
        <v>0.61538507787816277</v>
      </c>
      <c r="CD68" s="80">
        <v>0.56185770840321902</v>
      </c>
      <c r="CE68" s="82">
        <f t="shared" si="44"/>
        <v>0.81866275225767871</v>
      </c>
      <c r="CF68" s="80">
        <f t="shared" si="86"/>
        <v>0.61731126448858398</v>
      </c>
      <c r="CG68" s="84">
        <f t="shared" si="95"/>
        <v>0.23258879619978307</v>
      </c>
      <c r="CH68" s="84">
        <f>VLOOKUP(A68,'CALCULO FINAL'!A:L,7,FALSE)</f>
        <v>72.527472527472526</v>
      </c>
      <c r="CI68" s="84">
        <f>VLOOKUP(A68,'CALCULO FINAL'!A:L,10,FALSE)</f>
        <v>94.594594594594597</v>
      </c>
      <c r="CJ68" s="84">
        <f>VLOOKUP(A68,'CALCULO FINAL'!A:L,8,FALSE)</f>
        <v>87.804878048780495</v>
      </c>
      <c r="CK68" s="84">
        <f>VLOOKUP(A68,'CALCULO FINAL'!A:L,9,FALSE)</f>
        <v>71.428571428571431</v>
      </c>
      <c r="CL68" s="84">
        <f>VLOOKUP(A68,'CALCULO FINAL'!A:L,11,FALSE)</f>
        <v>1.0129655129511543</v>
      </c>
      <c r="CM68" s="84">
        <f>VLOOKUP(A68,'CALCULO FINAL'!A:L,12,FALSE)</f>
        <v>80.494505494505503</v>
      </c>
      <c r="CN68" s="84">
        <f t="shared" si="96"/>
        <v>80.036011286011288</v>
      </c>
      <c r="CO68" s="81">
        <v>67</v>
      </c>
      <c r="CP68" s="81">
        <v>72</v>
      </c>
      <c r="CQ68" s="81">
        <v>75</v>
      </c>
      <c r="CR68" s="81">
        <v>97</v>
      </c>
      <c r="CS68" s="81">
        <v>109</v>
      </c>
      <c r="CT68" s="81">
        <v>144</v>
      </c>
    </row>
    <row r="69" spans="1:98" ht="14.5" customHeight="1">
      <c r="A69" s="79">
        <v>111001100048</v>
      </c>
      <c r="B69" s="80" t="s">
        <v>661</v>
      </c>
      <c r="C69" s="81" t="s">
        <v>460</v>
      </c>
      <c r="D69" s="81" t="s">
        <v>6</v>
      </c>
      <c r="E69" s="81">
        <v>8</v>
      </c>
      <c r="F69" s="82" t="s">
        <v>7</v>
      </c>
      <c r="G69" s="82">
        <v>82</v>
      </c>
      <c r="H69" s="82" t="s">
        <v>70</v>
      </c>
      <c r="I69" s="81">
        <v>8</v>
      </c>
      <c r="J69" s="81">
        <v>1</v>
      </c>
      <c r="K69" s="81">
        <v>1</v>
      </c>
      <c r="L69" s="81">
        <v>2314</v>
      </c>
      <c r="M69" s="81">
        <f t="shared" si="87"/>
        <v>4</v>
      </c>
      <c r="N69" s="86">
        <f>VLOOKUP(A69,complejidad!P:V,7,FALSE)</f>
        <v>-0.31047738813875331</v>
      </c>
      <c r="O69" s="81">
        <v>3</v>
      </c>
      <c r="P69" s="87">
        <v>38.655121344119394</v>
      </c>
      <c r="Q69" s="88">
        <v>0.21420283626987399</v>
      </c>
      <c r="R69" s="81">
        <v>2215</v>
      </c>
      <c r="S69" s="81">
        <v>372</v>
      </c>
      <c r="T69" s="89">
        <f t="shared" si="88"/>
        <v>0.16794582392776525</v>
      </c>
      <c r="U69" s="90">
        <f>VLOOKUP(A69,socioeconomico!I:P,8,FALSE)</f>
        <v>0.27592473805563178</v>
      </c>
      <c r="V69" s="81">
        <v>4</v>
      </c>
      <c r="W69" s="83">
        <v>0.89017111022682049</v>
      </c>
      <c r="X69" s="83">
        <v>0.91928429423459246</v>
      </c>
      <c r="Y69" s="83">
        <v>0.93778178539224522</v>
      </c>
      <c r="Z69" s="83">
        <v>0.90869565217391302</v>
      </c>
      <c r="AA69" s="83">
        <v>0.89364705882352946</v>
      </c>
      <c r="AB69" s="83">
        <v>0.89471221338324758</v>
      </c>
      <c r="AC69" s="91">
        <v>0.89824732229795523</v>
      </c>
      <c r="AD69" s="81">
        <f t="shared" si="72"/>
        <v>0.90196418816521584</v>
      </c>
      <c r="AE69" s="82">
        <f t="shared" si="89"/>
        <v>1.2499514544721317</v>
      </c>
      <c r="AF69" s="84">
        <v>89.332365747460088</v>
      </c>
      <c r="AG69" s="84">
        <v>86.188243779300393</v>
      </c>
      <c r="AH69" s="84">
        <v>92.076788830715529</v>
      </c>
      <c r="AI69" s="84">
        <v>85.402029664324743</v>
      </c>
      <c r="AJ69" s="84">
        <v>96.616871704745165</v>
      </c>
      <c r="AK69" s="84">
        <v>89.11022576361222</v>
      </c>
      <c r="AL69" s="84">
        <v>90.877346137058055</v>
      </c>
      <c r="AM69" s="84">
        <f t="shared" si="73"/>
        <v>90.882117955689765</v>
      </c>
      <c r="AN69" s="84">
        <f t="shared" si="90"/>
        <v>0.45435670948606149</v>
      </c>
      <c r="AO69" s="81">
        <v>4</v>
      </c>
      <c r="AP69" s="82">
        <f t="shared" si="74"/>
        <v>0.23005906138063265</v>
      </c>
      <c r="AQ69" s="81">
        <v>4</v>
      </c>
      <c r="AR69" s="82">
        <f t="shared" si="75"/>
        <v>0.1365178344157767</v>
      </c>
      <c r="AS69" s="81">
        <v>4</v>
      </c>
      <c r="AT69" s="82">
        <f t="shared" si="76"/>
        <v>-0.10476865036838212</v>
      </c>
      <c r="AU69" s="81">
        <v>4</v>
      </c>
      <c r="AV69" s="82">
        <f t="shared" si="69"/>
        <v>-0.23979404319523176</v>
      </c>
      <c r="AW69" s="81">
        <v>4</v>
      </c>
      <c r="AX69" s="82">
        <f t="shared" si="70"/>
        <v>-0.2179191660846721</v>
      </c>
      <c r="AY69" s="81">
        <v>4</v>
      </c>
      <c r="AZ69" s="82">
        <f t="shared" si="71"/>
        <v>5.8790989771929411E-2</v>
      </c>
      <c r="BA69" s="81">
        <f t="shared" si="77"/>
        <v>-8.6864817342315201E-2</v>
      </c>
      <c r="BB69" s="82">
        <v>3.311666666666667</v>
      </c>
      <c r="BC69" s="82">
        <v>3.063333333333333</v>
      </c>
      <c r="BD69" s="82">
        <v>3.3616666666666668</v>
      </c>
      <c r="BE69" s="82">
        <v>3.3683333333333336</v>
      </c>
      <c r="BF69" s="81">
        <f t="shared" si="78"/>
        <v>3.299666666666667</v>
      </c>
      <c r="BG69" s="82">
        <f t="shared" si="79"/>
        <v>3.1634822899392109E-2</v>
      </c>
      <c r="BH69" s="82">
        <f t="shared" si="91"/>
        <v>-2.7614997221461546E-2</v>
      </c>
      <c r="BI69" s="85">
        <v>0.54600000000000004</v>
      </c>
      <c r="BJ69" s="82">
        <f t="shared" si="80"/>
        <v>0.8382099728745076</v>
      </c>
      <c r="BK69" s="92">
        <f t="shared" si="81"/>
        <v>-0.60513630323723189</v>
      </c>
      <c r="BL69" s="92">
        <f t="shared" si="82"/>
        <v>0.88630808281581508</v>
      </c>
      <c r="BM69" s="85">
        <v>0.55485746693029525</v>
      </c>
      <c r="BN69" s="92">
        <f t="shared" si="83"/>
        <v>0.80391045507177206</v>
      </c>
      <c r="BO69" s="92">
        <f t="shared" si="84"/>
        <v>-0.58904401456047673</v>
      </c>
      <c r="BP69" s="92">
        <f t="shared" si="85"/>
        <v>0.86249837856915745</v>
      </c>
      <c r="BQ69" s="86">
        <v>0.56296943312906034</v>
      </c>
      <c r="BR69" s="92">
        <f>((BQ69-(AVERAGE(BQ$2:BQ$392)))/(_xlfn.STDEV.P(BQ$2:BQ$392)))</f>
        <v>-0.75043165738338324</v>
      </c>
      <c r="BS69" s="92">
        <f>LN(BQ69)</f>
        <v>-0.57452994515994382</v>
      </c>
      <c r="BT69" s="92">
        <f>((BS69-(AVERAGE(BS$2:BS$392)))/(_xlfn.STDEV.P(BS$2:BS$392)))</f>
        <v>-0.73128464653704273</v>
      </c>
      <c r="BU69" s="92">
        <v>0.66521592802413965</v>
      </c>
      <c r="BV69" s="92">
        <f t="shared" si="92"/>
        <v>1.3201929044614276</v>
      </c>
      <c r="BW69" s="92">
        <f t="shared" si="93"/>
        <v>-0.40764358723545302</v>
      </c>
      <c r="BX69" s="92">
        <f t="shared" si="94"/>
        <v>1.3477036858990132</v>
      </c>
      <c r="BY69" s="92">
        <f>(BL69*0.1)+(BP69*0.2)+(BT69*0.3)+(BX69*0.4)</f>
        <v>0.58082656439390556</v>
      </c>
      <c r="BZ69" s="80">
        <v>0.53808750377783143</v>
      </c>
      <c r="CA69" s="80">
        <v>0.8806153270406567</v>
      </c>
      <c r="CB69" s="80">
        <v>0.50311581422692553</v>
      </c>
      <c r="CC69" s="80">
        <v>-1.7363978024883198</v>
      </c>
      <c r="CD69" s="80">
        <v>0.57309891780802702</v>
      </c>
      <c r="CE69" s="82">
        <f t="shared" si="44"/>
        <v>0.95244255950683243</v>
      </c>
      <c r="CF69" s="80">
        <f t="shared" si="86"/>
        <v>0.13142500441505167</v>
      </c>
      <c r="CG69" s="84">
        <f t="shared" si="95"/>
        <v>0.28826246798516303</v>
      </c>
      <c r="CH69" s="84">
        <f>VLOOKUP(A69,'CALCULO FINAL'!A:L,7,FALSE)</f>
        <v>74.72527472527473</v>
      </c>
      <c r="CI69" s="84">
        <f>VLOOKUP(A69,'CALCULO FINAL'!A:L,10,FALSE)</f>
        <v>100</v>
      </c>
      <c r="CJ69" s="84">
        <f>VLOOKUP(A69,'CALCULO FINAL'!A:L,8,FALSE)</f>
        <v>63.636363636363633</v>
      </c>
      <c r="CK69" s="84">
        <f>VLOOKUP(A69,'CALCULO FINAL'!A:L,9,FALSE)</f>
        <v>76.19047619047619</v>
      </c>
      <c r="CL69" s="84">
        <f>VLOOKUP(A69,'CALCULO FINAL'!A:L,11,FALSE)</f>
        <v>0.66247840296626748</v>
      </c>
      <c r="CM69" s="84">
        <f>VLOOKUP(A69,'CALCULO FINAL'!A:L,12,FALSE)</f>
        <v>68.956043956043956</v>
      </c>
      <c r="CN69" s="84">
        <f t="shared" si="96"/>
        <v>79.60164835164835</v>
      </c>
      <c r="CO69" s="81">
        <v>68</v>
      </c>
      <c r="CP69" s="81">
        <v>103</v>
      </c>
      <c r="CQ69" s="81">
        <v>81</v>
      </c>
      <c r="CR69" s="81">
        <v>90</v>
      </c>
      <c r="CS69" s="81">
        <v>104</v>
      </c>
      <c r="CT69" s="81">
        <v>107</v>
      </c>
    </row>
    <row r="70" spans="1:98" ht="14.5" customHeight="1">
      <c r="A70" s="79">
        <v>111001104272</v>
      </c>
      <c r="B70" s="80" t="s">
        <v>49</v>
      </c>
      <c r="C70" s="81" t="s">
        <v>460</v>
      </c>
      <c r="D70" s="81" t="s">
        <v>6</v>
      </c>
      <c r="E70" s="81">
        <v>9</v>
      </c>
      <c r="F70" s="82" t="s">
        <v>50</v>
      </c>
      <c r="G70" s="82">
        <v>77</v>
      </c>
      <c r="H70" s="82" t="s">
        <v>51</v>
      </c>
      <c r="I70" s="81">
        <v>9</v>
      </c>
      <c r="J70" s="81">
        <v>1</v>
      </c>
      <c r="K70" s="81">
        <v>1</v>
      </c>
      <c r="L70" s="81">
        <v>2241</v>
      </c>
      <c r="M70" s="81">
        <f t="shared" si="87"/>
        <v>4</v>
      </c>
      <c r="N70" s="86">
        <f>VLOOKUP(A70,complejidad!P:V,7,FALSE)</f>
        <v>-0.31047738813875331</v>
      </c>
      <c r="O70" s="81">
        <v>3</v>
      </c>
      <c r="P70" s="87">
        <v>48.192284644194721</v>
      </c>
      <c r="Q70" s="88">
        <v>0.109719789842381</v>
      </c>
      <c r="R70" s="81">
        <v>2241</v>
      </c>
      <c r="S70" s="81">
        <v>126</v>
      </c>
      <c r="T70" s="89">
        <f t="shared" si="88"/>
        <v>5.6224899598393573E-2</v>
      </c>
      <c r="U70" s="90">
        <f>VLOOKUP(A70,socioeconomico!I:P,8,FALSE)</f>
        <v>-2.2705220743099561</v>
      </c>
      <c r="V70" s="81">
        <v>10</v>
      </c>
      <c r="W70" s="83">
        <v>0.91282287822878228</v>
      </c>
      <c r="X70" s="83">
        <v>0.9314045730284648</v>
      </c>
      <c r="Y70" s="83">
        <v>0.92439862542955331</v>
      </c>
      <c r="Z70" s="83">
        <v>0.8909792571152918</v>
      </c>
      <c r="AA70" s="83">
        <v>0.90235690235690236</v>
      </c>
      <c r="AB70" s="83">
        <v>0.87982195845697331</v>
      </c>
      <c r="AC70" s="91">
        <v>0.87978671837130396</v>
      </c>
      <c r="AD70" s="81">
        <f t="shared" si="72"/>
        <v>0.89044963670726407</v>
      </c>
      <c r="AE70" s="82">
        <f t="shared" si="89"/>
        <v>1.0215628507955627</v>
      </c>
      <c r="AF70" s="84">
        <v>84.198943661971825</v>
      </c>
      <c r="AG70" s="84">
        <v>82.095884599066622</v>
      </c>
      <c r="AH70" s="84">
        <v>86.521739130434781</v>
      </c>
      <c r="AI70" s="84">
        <v>87.039502885042168</v>
      </c>
      <c r="AJ70" s="84">
        <v>83.505154639175259</v>
      </c>
      <c r="AK70" s="84">
        <v>87.550022232103146</v>
      </c>
      <c r="AL70" s="84">
        <v>86.462093862815877</v>
      </c>
      <c r="AM70" s="84">
        <f t="shared" si="73"/>
        <v>86.235263990505402</v>
      </c>
      <c r="AN70" s="84">
        <f t="shared" si="90"/>
        <v>-0.54861380307479468</v>
      </c>
      <c r="AO70" s="81">
        <v>4.5</v>
      </c>
      <c r="AP70" s="82">
        <f t="shared" si="74"/>
        <v>1.8179176811057871</v>
      </c>
      <c r="AQ70" s="81">
        <v>4.5</v>
      </c>
      <c r="AR70" s="82">
        <f t="shared" si="75"/>
        <v>1.6711665937103672</v>
      </c>
      <c r="AS70" s="81">
        <v>4.5</v>
      </c>
      <c r="AT70" s="82">
        <f t="shared" si="76"/>
        <v>1.3847682483473189</v>
      </c>
      <c r="AU70" s="81">
        <v>4.5</v>
      </c>
      <c r="AV70" s="82">
        <f t="shared" si="69"/>
        <v>1.2122921072647797</v>
      </c>
      <c r="AW70" s="81">
        <v>4.5</v>
      </c>
      <c r="AX70" s="82">
        <f t="shared" si="70"/>
        <v>1.1339867716628336</v>
      </c>
      <c r="AY70" s="81">
        <v>4.5</v>
      </c>
      <c r="AZ70" s="82">
        <f t="shared" si="71"/>
        <v>1.3992255565719089</v>
      </c>
      <c r="BA70" s="81">
        <f t="shared" si="77"/>
        <v>1.3205546779633714</v>
      </c>
      <c r="BB70" s="82">
        <v>3.8083333333333336</v>
      </c>
      <c r="BC70" s="82">
        <v>3.7116666666666664</v>
      </c>
      <c r="BD70" s="82">
        <v>3.6350000000000002</v>
      </c>
      <c r="BE70" s="82">
        <v>3.4666666666666668</v>
      </c>
      <c r="BF70" s="81">
        <f t="shared" si="78"/>
        <v>3.6003333333333334</v>
      </c>
      <c r="BG70" s="82">
        <f t="shared" si="79"/>
        <v>0.62702474193536584</v>
      </c>
      <c r="BH70" s="82">
        <f t="shared" si="91"/>
        <v>0.97378970994936864</v>
      </c>
      <c r="BI70" s="85">
        <v>0.53700000000000003</v>
      </c>
      <c r="BJ70" s="82">
        <f t="shared" si="80"/>
        <v>0.70951804895291981</v>
      </c>
      <c r="BK70" s="92">
        <f t="shared" si="81"/>
        <v>-0.62175718447327233</v>
      </c>
      <c r="BL70" s="92">
        <f t="shared" si="82"/>
        <v>0.76696428908844994</v>
      </c>
      <c r="BM70" s="85">
        <v>0.48080569906713494</v>
      </c>
      <c r="BN70" s="92">
        <f t="shared" si="83"/>
        <v>-0.10496048305987682</v>
      </c>
      <c r="BO70" s="92">
        <f t="shared" si="84"/>
        <v>-0.73229204253035962</v>
      </c>
      <c r="BP70" s="92">
        <f t="shared" si="85"/>
        <v>-2.7859197381961655E-2</v>
      </c>
      <c r="BQ70" s="86">
        <v>0.58820233347232609</v>
      </c>
      <c r="BR70" s="92">
        <f>((BQ70-(AVERAGE(BQ$2:BQ$392)))/(_xlfn.STDEV.P(BQ$2:BQ$392)))</f>
        <v>-7.6352711950916724E-2</v>
      </c>
      <c r="BS70" s="92">
        <f>LN(BQ70)</f>
        <v>-0.53068428572912862</v>
      </c>
      <c r="BT70" s="92">
        <f>((BS70-(AVERAGE(BS$2:BS$392)))/(_xlfn.STDEV.P(BS$2:BS$392)))</f>
        <v>-4.4258783710403454E-2</v>
      </c>
      <c r="BU70" s="92">
        <v>0.62097036039927489</v>
      </c>
      <c r="BV70" s="92">
        <f t="shared" si="92"/>
        <v>1.2519810087882631E-2</v>
      </c>
      <c r="BW70" s="92">
        <f t="shared" si="93"/>
        <v>-0.47647192701335922</v>
      </c>
      <c r="BX70" s="92">
        <f t="shared" si="94"/>
        <v>3.9821389319132754E-2</v>
      </c>
      <c r="BY70" s="92">
        <f>(BL70*0.1)+(BP70*0.2)+(BT70*0.3)+(BX70*0.4)</f>
        <v>7.3775510046984724E-2</v>
      </c>
      <c r="BZ70" s="80">
        <v>0.57761340410083606</v>
      </c>
      <c r="CA70" s="80">
        <v>2.3064610557778633</v>
      </c>
      <c r="CB70" s="80">
        <v>0.58959536081354635</v>
      </c>
      <c r="CC70" s="80">
        <v>1.0928828501840437</v>
      </c>
      <c r="CD70" s="80">
        <v>0.52345599707685297</v>
      </c>
      <c r="CE70" s="82">
        <f t="shared" si="44"/>
        <v>0.36165022324264423</v>
      </c>
      <c r="CF70" s="80">
        <f t="shared" si="86"/>
        <v>0.96998217783210794</v>
      </c>
      <c r="CG70" s="84">
        <f t="shared" si="95"/>
        <v>0.67648319692466696</v>
      </c>
      <c r="CH70" s="84">
        <f>VLOOKUP(A70,'CALCULO FINAL'!A:L,7,FALSE)</f>
        <v>90.109890109890117</v>
      </c>
      <c r="CI70" s="84">
        <f>VLOOKUP(A70,'CALCULO FINAL'!A:L,10,FALSE)</f>
        <v>46.153846153846153</v>
      </c>
      <c r="CJ70" s="84">
        <f>VLOOKUP(A70,'CALCULO FINAL'!A:L,8,FALSE)</f>
        <v>90</v>
      </c>
      <c r="CK70" s="84">
        <f>VLOOKUP(A70,'CALCULO FINAL'!A:L,9,FALSE)</f>
        <v>92.063492063492063</v>
      </c>
      <c r="CL70" s="84">
        <f>VLOOKUP(A70,'CALCULO FINAL'!A:L,11,FALSE)</f>
        <v>1.4254761699006515</v>
      </c>
      <c r="CM70" s="84">
        <f>VLOOKUP(A70,'CALCULO FINAL'!A:L,12,FALSE)</f>
        <v>91.208791208791212</v>
      </c>
      <c r="CN70" s="84">
        <f t="shared" si="96"/>
        <v>79.395604395604394</v>
      </c>
      <c r="CO70" s="81">
        <v>69</v>
      </c>
      <c r="CP70" s="81">
        <v>55</v>
      </c>
      <c r="CQ70" s="81">
        <v>45</v>
      </c>
      <c r="CR70" s="81">
        <v>55</v>
      </c>
      <c r="CS70" s="81">
        <v>49</v>
      </c>
      <c r="CT70" s="81">
        <v>51</v>
      </c>
    </row>
    <row r="71" spans="1:98" ht="14.5" customHeight="1">
      <c r="A71" s="79">
        <v>111001001279</v>
      </c>
      <c r="B71" s="80" t="s">
        <v>117</v>
      </c>
      <c r="C71" s="81" t="s">
        <v>460</v>
      </c>
      <c r="D71" s="81" t="s">
        <v>6</v>
      </c>
      <c r="E71" s="81">
        <v>8</v>
      </c>
      <c r="F71" s="82" t="s">
        <v>7</v>
      </c>
      <c r="G71" s="82">
        <v>82</v>
      </c>
      <c r="H71" s="82" t="s">
        <v>70</v>
      </c>
      <c r="I71" s="81">
        <v>8</v>
      </c>
      <c r="J71" s="81">
        <v>3</v>
      </c>
      <c r="K71" s="81">
        <v>3</v>
      </c>
      <c r="L71" s="81">
        <v>1970</v>
      </c>
      <c r="M71" s="81">
        <f t="shared" si="87"/>
        <v>3</v>
      </c>
      <c r="N71" s="86">
        <f>VLOOKUP(A71,complejidad!P:V,7,FALSE)</f>
        <v>0.97270306365541048</v>
      </c>
      <c r="O71" s="81">
        <v>5</v>
      </c>
      <c r="P71" s="87">
        <v>41.275324149108499</v>
      </c>
      <c r="Q71" s="88">
        <v>0.17277227722772301</v>
      </c>
      <c r="R71" s="81">
        <v>1970</v>
      </c>
      <c r="S71" s="81">
        <v>184</v>
      </c>
      <c r="T71" s="89">
        <f t="shared" si="88"/>
        <v>9.3401015228426393E-2</v>
      </c>
      <c r="U71" s="90">
        <f>VLOOKUP(A71,socioeconomico!I:P,8,FALSE)</f>
        <v>-0.74797256370451448</v>
      </c>
      <c r="V71" s="81">
        <v>8</v>
      </c>
      <c r="W71" s="83">
        <v>0.91685393258426962</v>
      </c>
      <c r="X71" s="83">
        <v>0.92374256354786366</v>
      </c>
      <c r="Y71" s="83">
        <v>0.88283828382838281</v>
      </c>
      <c r="Z71" s="83">
        <v>0.86904109589041101</v>
      </c>
      <c r="AA71" s="83">
        <v>0.8820074746396156</v>
      </c>
      <c r="AB71" s="83">
        <v>0.86238532110091748</v>
      </c>
      <c r="AC71" s="91">
        <v>0.86735807860262004</v>
      </c>
      <c r="AD71" s="81">
        <f t="shared" si="72"/>
        <v>0.87084524155033849</v>
      </c>
      <c r="AE71" s="82">
        <f t="shared" si="89"/>
        <v>0.63271397099643834</v>
      </c>
      <c r="AF71" s="84">
        <v>88.9</v>
      </c>
      <c r="AG71" s="84">
        <v>86.327503974562802</v>
      </c>
      <c r="AH71" s="84">
        <v>88.075313807531387</v>
      </c>
      <c r="AI71" s="84">
        <v>84.861183865898369</v>
      </c>
      <c r="AJ71" s="84">
        <v>87.752983912817854</v>
      </c>
      <c r="AK71" s="84">
        <v>86.177644710578832</v>
      </c>
      <c r="AL71" s="84">
        <v>82.846715328467155</v>
      </c>
      <c r="AM71" s="84">
        <f t="shared" si="73"/>
        <v>85.48573151938632</v>
      </c>
      <c r="AN71" s="84">
        <f t="shared" si="90"/>
        <v>-0.71039185170118069</v>
      </c>
      <c r="AO71" s="81">
        <v>4</v>
      </c>
      <c r="AP71" s="82">
        <f t="shared" si="74"/>
        <v>0.23005906138063265</v>
      </c>
      <c r="AQ71" s="81">
        <v>4</v>
      </c>
      <c r="AR71" s="82">
        <f t="shared" si="75"/>
        <v>0.1365178344157767</v>
      </c>
      <c r="AS71" s="81">
        <v>4</v>
      </c>
      <c r="AT71" s="82">
        <f t="shared" si="76"/>
        <v>-0.10476865036838212</v>
      </c>
      <c r="AU71" s="81">
        <v>4.5</v>
      </c>
      <c r="AV71" s="82">
        <f t="shared" si="69"/>
        <v>1.2122921072647797</v>
      </c>
      <c r="AW71" s="81">
        <v>4.5</v>
      </c>
      <c r="AX71" s="82">
        <f t="shared" si="70"/>
        <v>1.1339867716628336</v>
      </c>
      <c r="AY71" s="81">
        <v>4</v>
      </c>
      <c r="AZ71" s="82">
        <f t="shared" si="71"/>
        <v>5.8790989771929411E-2</v>
      </c>
      <c r="BA71" s="81">
        <f t="shared" si="77"/>
        <v>0.5415288971865635</v>
      </c>
      <c r="BB71" s="82">
        <v>3.6333333333333333</v>
      </c>
      <c r="BC71" s="82">
        <v>3.3849999999999998</v>
      </c>
      <c r="BD71" s="82">
        <v>3.4550000000000001</v>
      </c>
      <c r="BE71" s="82">
        <v>3.4766666666666666</v>
      </c>
      <c r="BF71" s="81">
        <f t="shared" si="78"/>
        <v>3.4674999999999998</v>
      </c>
      <c r="BG71" s="82">
        <f t="shared" si="79"/>
        <v>0.36398385198432798</v>
      </c>
      <c r="BH71" s="82">
        <f t="shared" si="91"/>
        <v>0.45275637458544571</v>
      </c>
      <c r="BI71" s="85">
        <v>0.55700000000000005</v>
      </c>
      <c r="BJ71" s="82">
        <f t="shared" si="80"/>
        <v>0.9955001021120039</v>
      </c>
      <c r="BK71" s="92">
        <f t="shared" si="81"/>
        <v>-0.5851900390548529</v>
      </c>
      <c r="BL71" s="92">
        <f t="shared" si="82"/>
        <v>1.0295292998143226</v>
      </c>
      <c r="BM71" s="85">
        <v>0.54694997673971346</v>
      </c>
      <c r="BN71" s="92">
        <f t="shared" si="83"/>
        <v>0.7068582409901113</v>
      </c>
      <c r="BO71" s="92">
        <f t="shared" si="84"/>
        <v>-0.60339793094360117</v>
      </c>
      <c r="BP71" s="92">
        <f t="shared" si="85"/>
        <v>0.77328166558955069</v>
      </c>
      <c r="BQ71" s="86">
        <v>0.60366442647521446</v>
      </c>
      <c r="BR71" s="92">
        <f>((BQ71-(AVERAGE(BQ$2:BQ$392)))/(_xlfn.STDEV.P(BQ$2:BQ$392)))</f>
        <v>0.33670608048977668</v>
      </c>
      <c r="BS71" s="92">
        <f>LN(BQ71)</f>
        <v>-0.50473682074796344</v>
      </c>
      <c r="BT71" s="92">
        <f>((BS71-(AVERAGE(BS$2:BS$392)))/(_xlfn.STDEV.P(BS$2:BS$392)))</f>
        <v>0.36231691268157062</v>
      </c>
      <c r="BU71" s="92">
        <v>0.61763311033187807</v>
      </c>
      <c r="BV71" s="92">
        <f t="shared" si="92"/>
        <v>-8.6112264413488765E-2</v>
      </c>
      <c r="BW71" s="92">
        <f t="shared" si="93"/>
        <v>-0.48186067041994174</v>
      </c>
      <c r="BX71" s="92">
        <f t="shared" si="94"/>
        <v>-6.2575997063026967E-2</v>
      </c>
      <c r="BY71" s="92">
        <f>(BL71*0.1)+(BP71*0.2)+(BT71*0.3)+(BX71*0.4)</f>
        <v>0.34127393807860279</v>
      </c>
      <c r="BZ71" s="80">
        <v>0.54462453735422001</v>
      </c>
      <c r="CA71" s="80">
        <v>1.1164303578770451</v>
      </c>
      <c r="CB71" s="80">
        <v>0.5881703753934765</v>
      </c>
      <c r="CC71" s="80">
        <v>1.0462627667252855</v>
      </c>
      <c r="CD71" s="80">
        <v>0.57307396900704599</v>
      </c>
      <c r="CE71" s="82">
        <f t="shared" si="44"/>
        <v>0.95214564787871958</v>
      </c>
      <c r="CF71" s="80">
        <f t="shared" si="86"/>
        <v>1.0132377255323544</v>
      </c>
      <c r="CG71" s="84">
        <f t="shared" si="95"/>
        <v>0.38598241015599971</v>
      </c>
      <c r="CH71" s="84">
        <f>VLOOKUP(A71,'CALCULO FINAL'!A:L,7,FALSE)</f>
        <v>81.043956043956044</v>
      </c>
      <c r="CI71" s="84">
        <f>VLOOKUP(A71,'CALCULO FINAL'!A:L,10,FALSE)</f>
        <v>71.05263157894737</v>
      </c>
      <c r="CJ71" s="84">
        <f>VLOOKUP(A71,'CALCULO FINAL'!A:L,8,FALSE)</f>
        <v>81.818181818181827</v>
      </c>
      <c r="CK71" s="84">
        <f>VLOOKUP(A71,'CALCULO FINAL'!A:L,9,FALSE)</f>
        <v>83.720930232558146</v>
      </c>
      <c r="CL71" s="84">
        <f>VLOOKUP(A71,'CALCULO FINAL'!A:L,11,FALSE)</f>
        <v>1.1269502173650769</v>
      </c>
      <c r="CM71" s="84">
        <f>VLOOKUP(A71,'CALCULO FINAL'!A:L,12,FALSE)</f>
        <v>83.791208791208788</v>
      </c>
      <c r="CN71" s="84">
        <f t="shared" si="96"/>
        <v>79.232938114517054</v>
      </c>
      <c r="CO71" s="81">
        <v>70</v>
      </c>
      <c r="CP71" s="81">
        <v>36</v>
      </c>
      <c r="CQ71" s="81">
        <v>46</v>
      </c>
      <c r="CR71" s="81">
        <v>48</v>
      </c>
      <c r="CS71" s="81">
        <v>64</v>
      </c>
      <c r="CT71" s="81">
        <v>95</v>
      </c>
    </row>
    <row r="72" spans="1:98" ht="14.5" customHeight="1">
      <c r="A72" s="79">
        <v>111001016071</v>
      </c>
      <c r="B72" s="80" t="s">
        <v>84</v>
      </c>
      <c r="C72" s="81" t="s">
        <v>460</v>
      </c>
      <c r="D72" s="81" t="s">
        <v>6</v>
      </c>
      <c r="E72" s="81">
        <v>8</v>
      </c>
      <c r="F72" s="82" t="s">
        <v>7</v>
      </c>
      <c r="G72" s="82">
        <v>46</v>
      </c>
      <c r="H72" s="82" t="s">
        <v>79</v>
      </c>
      <c r="I72" s="81">
        <v>8</v>
      </c>
      <c r="J72" s="81">
        <v>2</v>
      </c>
      <c r="K72" s="81">
        <v>2</v>
      </c>
      <c r="L72" s="81">
        <v>2325</v>
      </c>
      <c r="M72" s="81">
        <f t="shared" si="87"/>
        <v>4</v>
      </c>
      <c r="N72" s="86">
        <f>VLOOKUP(A72,complejidad!P:V,7,FALSE)</f>
        <v>0.48111538958178901</v>
      </c>
      <c r="O72" s="81">
        <v>4</v>
      </c>
      <c r="P72" s="87">
        <v>39.513109854604146</v>
      </c>
      <c r="Q72" s="88">
        <v>0.20815143824026999</v>
      </c>
      <c r="R72" s="81">
        <v>2194</v>
      </c>
      <c r="S72" s="81">
        <v>299</v>
      </c>
      <c r="T72" s="89">
        <f t="shared" si="88"/>
        <v>0.13628076572470374</v>
      </c>
      <c r="U72" s="90">
        <f>VLOOKUP(A72,socioeconomico!I:P,8,FALSE)</f>
        <v>-1.8154215889195469E-2</v>
      </c>
      <c r="V72" s="81">
        <v>5</v>
      </c>
      <c r="W72" s="83">
        <v>0.88730239673635902</v>
      </c>
      <c r="X72" s="83">
        <v>0.90868924889543445</v>
      </c>
      <c r="Y72" s="83">
        <v>0.87227722772277227</v>
      </c>
      <c r="Z72" s="83">
        <v>0.82905982905982911</v>
      </c>
      <c r="AA72" s="83">
        <v>0.85437375745526833</v>
      </c>
      <c r="AB72" s="83">
        <v>0.83186274509803926</v>
      </c>
      <c r="AC72" s="91">
        <v>0.81578947368421051</v>
      </c>
      <c r="AD72" s="81">
        <f t="shared" si="72"/>
        <v>0.83516397700207823</v>
      </c>
      <c r="AE72" s="82">
        <f t="shared" si="89"/>
        <v>-7.5016088428821501E-2</v>
      </c>
      <c r="AF72" s="84">
        <v>85.932721712538225</v>
      </c>
      <c r="AG72" s="84">
        <v>87.594617325483597</v>
      </c>
      <c r="AH72" s="84">
        <v>86.131386861313857</v>
      </c>
      <c r="AI72" s="84">
        <v>91.355245384961719</v>
      </c>
      <c r="AJ72" s="84">
        <v>91.61777032690695</v>
      </c>
      <c r="AK72" s="84">
        <v>85.215874400348895</v>
      </c>
      <c r="AL72" s="84">
        <v>85.847589424572305</v>
      </c>
      <c r="AM72" s="84">
        <f t="shared" si="73"/>
        <v>87.698224986715942</v>
      </c>
      <c r="AN72" s="84">
        <f t="shared" si="90"/>
        <v>-0.23285033144015047</v>
      </c>
      <c r="AO72" s="81">
        <v>4.5</v>
      </c>
      <c r="AP72" s="82">
        <f t="shared" si="74"/>
        <v>1.8179176811057871</v>
      </c>
      <c r="AQ72" s="81">
        <v>4.5</v>
      </c>
      <c r="AR72" s="82">
        <f t="shared" si="75"/>
        <v>1.6711665937103672</v>
      </c>
      <c r="AS72" s="81">
        <v>4.5</v>
      </c>
      <c r="AT72" s="82">
        <f t="shared" si="76"/>
        <v>1.3847682483473189</v>
      </c>
      <c r="AU72" s="81">
        <v>4.5</v>
      </c>
      <c r="AV72" s="82">
        <f t="shared" si="69"/>
        <v>1.2122921072647797</v>
      </c>
      <c r="AW72" s="81">
        <v>4</v>
      </c>
      <c r="AX72" s="82">
        <f t="shared" si="70"/>
        <v>-0.2179191660846721</v>
      </c>
      <c r="AY72" s="81">
        <v>4</v>
      </c>
      <c r="AZ72" s="82">
        <f t="shared" si="71"/>
        <v>5.8790989771929411E-2</v>
      </c>
      <c r="BA72" s="81">
        <f t="shared" si="77"/>
        <v>0.58044782348650126</v>
      </c>
      <c r="BB72" s="82">
        <v>3.5499999999999994</v>
      </c>
      <c r="BC72" s="82">
        <v>3.5700000000000003</v>
      </c>
      <c r="BD72" s="82">
        <v>3.4583333333333335</v>
      </c>
      <c r="BE72" s="82">
        <v>3.4549999999999996</v>
      </c>
      <c r="BF72" s="81">
        <f t="shared" si="78"/>
        <v>3.4885000000000002</v>
      </c>
      <c r="BG72" s="82">
        <f t="shared" si="79"/>
        <v>0.40556873546466832</v>
      </c>
      <c r="BH72" s="82">
        <f t="shared" si="91"/>
        <v>0.49300827947558479</v>
      </c>
      <c r="BI72" s="85">
        <v>0.48399999999999999</v>
      </c>
      <c r="BJ72" s="82">
        <f t="shared" si="80"/>
        <v>-4.8334391918653234E-2</v>
      </c>
      <c r="BK72" s="92">
        <f t="shared" si="81"/>
        <v>-0.72567037226550535</v>
      </c>
      <c r="BL72" s="92">
        <f t="shared" si="82"/>
        <v>2.0830923876848793E-2</v>
      </c>
      <c r="BM72" s="85">
        <v>0.45390774316846705</v>
      </c>
      <c r="BN72" s="92">
        <f t="shared" si="83"/>
        <v>-0.43509129717657696</v>
      </c>
      <c r="BO72" s="92">
        <f t="shared" si="84"/>
        <v>-0.78986131047053953</v>
      </c>
      <c r="BP72" s="92">
        <f t="shared" si="85"/>
        <v>-0.38568076448427191</v>
      </c>
      <c r="BQ72" s="86"/>
      <c r="BR72" s="86"/>
      <c r="BS72" s="92"/>
      <c r="BT72" s="92"/>
      <c r="BU72" s="92">
        <v>0.59589730536656238</v>
      </c>
      <c r="BV72" s="92">
        <f t="shared" si="92"/>
        <v>-0.72851169250266812</v>
      </c>
      <c r="BW72" s="92">
        <f t="shared" si="93"/>
        <v>-0.51768693319518833</v>
      </c>
      <c r="BX72" s="92">
        <f t="shared" si="94"/>
        <v>-0.74334986125268265</v>
      </c>
      <c r="BY72" s="86">
        <f>(BL72*0.2)+(BP72*0.3)+(BX72*0.5)</f>
        <v>-0.48321297519625317</v>
      </c>
      <c r="BZ72" s="80">
        <v>0.54199675260035862</v>
      </c>
      <c r="CA72" s="80">
        <v>1.0216364218321954</v>
      </c>
      <c r="CB72" s="80">
        <v>0.59791729296937646</v>
      </c>
      <c r="CC72" s="80">
        <v>1.3651447036589412</v>
      </c>
      <c r="CD72" s="80"/>
      <c r="CE72" s="82"/>
      <c r="CF72" s="80">
        <f>(CA72*0.4)+(CC72*0.6)</f>
        <v>1.2277413909282431</v>
      </c>
      <c r="CG72" s="84">
        <f t="shared" si="95"/>
        <v>0.30108688922066962</v>
      </c>
      <c r="CH72" s="84">
        <f>VLOOKUP(A72,'CALCULO FINAL'!A:L,7,FALSE)</f>
        <v>75.54945054945054</v>
      </c>
      <c r="CI72" s="84">
        <f>VLOOKUP(A72,'CALCULO FINAL'!A:L,10,FALSE)</f>
        <v>92.10526315789474</v>
      </c>
      <c r="CJ72" s="84">
        <f>VLOOKUP(A72,'CALCULO FINAL'!A:L,8,FALSE)</f>
        <v>68.181818181818173</v>
      </c>
      <c r="CK72" s="84">
        <f>VLOOKUP(A72,'CALCULO FINAL'!A:L,9,FALSE)</f>
        <v>72.368421052631575</v>
      </c>
      <c r="CL72" s="84">
        <f>VLOOKUP(A72,'CALCULO FINAL'!A:L,11,FALSE)</f>
        <v>0.67551595266379905</v>
      </c>
      <c r="CM72" s="84">
        <f>VLOOKUP(A72,'CALCULO FINAL'!A:L,12,FALSE)</f>
        <v>69.780219780219781</v>
      </c>
      <c r="CN72" s="84">
        <f t="shared" si="96"/>
        <v>78.246096009253904</v>
      </c>
      <c r="CO72" s="81">
        <v>71</v>
      </c>
      <c r="CP72" s="81">
        <v>33</v>
      </c>
      <c r="CQ72" s="81">
        <v>29</v>
      </c>
      <c r="CR72" s="81">
        <v>29</v>
      </c>
      <c r="CS72" s="81">
        <v>32</v>
      </c>
      <c r="CT72" s="81">
        <v>62</v>
      </c>
    </row>
    <row r="73" spans="1:98" ht="14.5" customHeight="1">
      <c r="A73" s="79">
        <v>111001086771</v>
      </c>
      <c r="B73" s="80" t="s">
        <v>157</v>
      </c>
      <c r="C73" s="81" t="s">
        <v>460</v>
      </c>
      <c r="D73" s="81" t="s">
        <v>6</v>
      </c>
      <c r="E73" s="81">
        <v>8</v>
      </c>
      <c r="F73" s="82" t="s">
        <v>7</v>
      </c>
      <c r="G73" s="82">
        <v>82</v>
      </c>
      <c r="H73" s="82" t="s">
        <v>70</v>
      </c>
      <c r="I73" s="81">
        <v>8</v>
      </c>
      <c r="J73" s="81">
        <v>3</v>
      </c>
      <c r="K73" s="81">
        <v>3</v>
      </c>
      <c r="L73" s="81">
        <v>3037</v>
      </c>
      <c r="M73" s="81">
        <f t="shared" si="87"/>
        <v>6</v>
      </c>
      <c r="N73" s="86">
        <f>VLOOKUP(A73,complejidad!P:V,7,FALSE)</f>
        <v>1.9668522933360815</v>
      </c>
      <c r="O73" s="81">
        <v>6</v>
      </c>
      <c r="P73" s="87">
        <v>38.910117244748363</v>
      </c>
      <c r="Q73" s="88">
        <v>0.20155269761606101</v>
      </c>
      <c r="R73" s="81">
        <v>2895</v>
      </c>
      <c r="S73" s="81">
        <v>256</v>
      </c>
      <c r="T73" s="89">
        <f t="shared" si="88"/>
        <v>8.8428324697754745E-2</v>
      </c>
      <c r="U73" s="90">
        <f>VLOOKUP(A73,socioeconomico!I:P,8,FALSE)</f>
        <v>-0.2363488758363409</v>
      </c>
      <c r="V73" s="81">
        <v>6</v>
      </c>
      <c r="W73" s="83">
        <v>0.93237250554323725</v>
      </c>
      <c r="X73" s="83">
        <v>0.93699036323202367</v>
      </c>
      <c r="Y73" s="83">
        <v>0.90277777777777779</v>
      </c>
      <c r="Z73" s="83">
        <v>0.8683736025964659</v>
      </c>
      <c r="AA73" s="83">
        <v>0.92420262664165098</v>
      </c>
      <c r="AB73" s="83">
        <v>0.91377336894315142</v>
      </c>
      <c r="AC73" s="91">
        <v>0.90427544457056375</v>
      </c>
      <c r="AD73" s="81">
        <f t="shared" si="72"/>
        <v>0.90510031910253486</v>
      </c>
      <c r="AE73" s="82">
        <f t="shared" si="89"/>
        <v>1.3121559240371656</v>
      </c>
      <c r="AF73" s="84">
        <v>89.082819986310753</v>
      </c>
      <c r="AG73" s="84">
        <v>89.537712895377126</v>
      </c>
      <c r="AH73" s="84">
        <v>89.450017295053613</v>
      </c>
      <c r="AI73" s="84">
        <v>89.367521367521363</v>
      </c>
      <c r="AJ73" s="84">
        <v>87.059644227415419</v>
      </c>
      <c r="AK73" s="84">
        <v>89.832214765100673</v>
      </c>
      <c r="AL73" s="84">
        <v>92.028985507246375</v>
      </c>
      <c r="AM73" s="84">
        <f t="shared" si="73"/>
        <v>89.828808123565722</v>
      </c>
      <c r="AN73" s="84">
        <f t="shared" si="90"/>
        <v>0.2270117767367219</v>
      </c>
      <c r="AO73" s="81">
        <v>4</v>
      </c>
      <c r="AP73" s="82">
        <f t="shared" si="74"/>
        <v>0.23005906138063265</v>
      </c>
      <c r="AQ73" s="81">
        <v>4</v>
      </c>
      <c r="AR73" s="82">
        <f t="shared" si="75"/>
        <v>0.1365178344157767</v>
      </c>
      <c r="AS73" s="81">
        <v>4</v>
      </c>
      <c r="AT73" s="82">
        <f t="shared" si="76"/>
        <v>-0.10476865036838212</v>
      </c>
      <c r="AU73" s="81">
        <v>4</v>
      </c>
      <c r="AV73" s="82">
        <f t="shared" si="69"/>
        <v>-0.23979404319523176</v>
      </c>
      <c r="AW73" s="81">
        <v>4</v>
      </c>
      <c r="AX73" s="82">
        <f t="shared" si="70"/>
        <v>-0.2179191660846721</v>
      </c>
      <c r="AY73" s="81">
        <v>4</v>
      </c>
      <c r="AZ73" s="82">
        <f t="shared" si="71"/>
        <v>5.8790989771929411E-2</v>
      </c>
      <c r="BA73" s="81">
        <f t="shared" si="77"/>
        <v>-8.6864817342315201E-2</v>
      </c>
      <c r="BB73" s="82">
        <v>3.4849999999999999</v>
      </c>
      <c r="BC73" s="82">
        <v>3.5033333333333334</v>
      </c>
      <c r="BD73" s="82">
        <v>3.5150000000000001</v>
      </c>
      <c r="BE73" s="82">
        <v>3.3366666666666664</v>
      </c>
      <c r="BF73" s="81">
        <f t="shared" si="78"/>
        <v>3.4383333333333335</v>
      </c>
      <c r="BG73" s="82">
        <f t="shared" si="79"/>
        <v>0.30622706937274574</v>
      </c>
      <c r="BH73" s="82">
        <f t="shared" si="91"/>
        <v>0.10968112601521526</v>
      </c>
      <c r="BI73" s="85">
        <v>0.55800000000000005</v>
      </c>
      <c r="BJ73" s="82">
        <f t="shared" si="80"/>
        <v>1.0097992047699582</v>
      </c>
      <c r="BK73" s="92">
        <f t="shared" si="81"/>
        <v>-0.58339631660082603</v>
      </c>
      <c r="BL73" s="92">
        <f t="shared" si="82"/>
        <v>1.0424088601407233</v>
      </c>
      <c r="BM73" s="85">
        <v>0.50495717283451214</v>
      </c>
      <c r="BN73" s="92">
        <f t="shared" si="83"/>
        <v>0.19146151000827402</v>
      </c>
      <c r="BO73" s="92">
        <f t="shared" si="84"/>
        <v>-0.68328165957132492</v>
      </c>
      <c r="BP73" s="92">
        <f t="shared" si="85"/>
        <v>0.27676465249760923</v>
      </c>
      <c r="BQ73" s="86"/>
      <c r="BR73" s="86"/>
      <c r="BS73" s="92"/>
      <c r="BT73" s="92"/>
      <c r="BU73" s="92">
        <v>0.62512599896795507</v>
      </c>
      <c r="BV73" s="92">
        <f t="shared" si="92"/>
        <v>0.1353392706105267</v>
      </c>
      <c r="BW73" s="92">
        <f t="shared" si="93"/>
        <v>-0.46980205121522384</v>
      </c>
      <c r="BX73" s="92">
        <f t="shared" si="94"/>
        <v>0.1665629685133482</v>
      </c>
      <c r="BY73" s="86">
        <f>(BL73*0.2)+(BP73*0.3)+(BX73*0.5)</f>
        <v>0.3747926520341015</v>
      </c>
      <c r="BZ73" s="80">
        <v>0.51570277844202983</v>
      </c>
      <c r="CA73" s="80">
        <v>7.3115314436718246E-2</v>
      </c>
      <c r="CB73" s="80">
        <v>0.5096784262485482</v>
      </c>
      <c r="CC73" s="80">
        <v>-1.5216941880888815</v>
      </c>
      <c r="CD73" s="80">
        <v>0.55987897052076396</v>
      </c>
      <c r="CE73" s="82">
        <f>((CD73-(AVERAGE(CD$2:CD$392)))/(_xlfn.STDEV.P(CD$2:CD$392)))</f>
        <v>0.79511411411931132</v>
      </c>
      <c r="CF73" s="80">
        <f>(CA73*0.2)+(CC73*0.3)+(CE73*0.5)</f>
        <v>-4.4328136479665103E-2</v>
      </c>
      <c r="CG73" s="84">
        <f t="shared" si="95"/>
        <v>0.28854459004864813</v>
      </c>
      <c r="CH73" s="84">
        <f>VLOOKUP(A73,'CALCULO FINAL'!A:L,7,FALSE)</f>
        <v>75</v>
      </c>
      <c r="CI73" s="84">
        <f>VLOOKUP(A73,'CALCULO FINAL'!A:L,10,FALSE)</f>
        <v>84.210526315789465</v>
      </c>
      <c r="CJ73" s="84">
        <f>VLOOKUP(A73,'CALCULO FINAL'!A:L,8,FALSE)</f>
        <v>65.909090909090907</v>
      </c>
      <c r="CK73" s="84">
        <f>VLOOKUP(A73,'CALCULO FINAL'!A:L,9,FALSE)</f>
        <v>89.041095890410958</v>
      </c>
      <c r="CL73" s="84">
        <f>VLOOKUP(A73,'CALCULO FINAL'!A:L,11,FALSE)</f>
        <v>0.93573248822981925</v>
      </c>
      <c r="CM73" s="84">
        <f>VLOOKUP(A73,'CALCULO FINAL'!A:L,12,FALSE)</f>
        <v>78.296703296703299</v>
      </c>
      <c r="CN73" s="84">
        <f t="shared" si="96"/>
        <v>78.126807403123195</v>
      </c>
      <c r="CO73" s="81">
        <v>72</v>
      </c>
      <c r="CP73" s="81">
        <v>84</v>
      </c>
      <c r="CQ73" s="81">
        <v>72</v>
      </c>
      <c r="CR73" s="81">
        <v>79</v>
      </c>
      <c r="CS73" s="81">
        <v>84</v>
      </c>
      <c r="CT73" s="81">
        <v>71</v>
      </c>
    </row>
    <row r="74" spans="1:98" ht="14.5" customHeight="1">
      <c r="A74" s="79">
        <v>111001027405</v>
      </c>
      <c r="B74" s="80" t="s">
        <v>626</v>
      </c>
      <c r="C74" s="81" t="s">
        <v>460</v>
      </c>
      <c r="D74" s="81" t="s">
        <v>6</v>
      </c>
      <c r="E74" s="81">
        <v>8</v>
      </c>
      <c r="F74" s="82" t="s">
        <v>7</v>
      </c>
      <c r="G74" s="82">
        <v>82</v>
      </c>
      <c r="H74" s="82" t="s">
        <v>70</v>
      </c>
      <c r="I74" s="81">
        <v>8</v>
      </c>
      <c r="J74" s="81">
        <v>1</v>
      </c>
      <c r="K74" s="81">
        <v>1</v>
      </c>
      <c r="L74" s="81">
        <v>1532</v>
      </c>
      <c r="M74" s="81">
        <f t="shared" si="87"/>
        <v>3</v>
      </c>
      <c r="N74" s="86">
        <f>VLOOKUP(A74,complejidad!P:V,7,FALSE)</f>
        <v>-0.61529770207629253</v>
      </c>
      <c r="O74" s="81">
        <v>2</v>
      </c>
      <c r="P74" s="87">
        <v>37.765228891149448</v>
      </c>
      <c r="Q74" s="88">
        <v>0.21977386934673299</v>
      </c>
      <c r="R74" s="81">
        <v>1469</v>
      </c>
      <c r="S74" s="81">
        <v>204</v>
      </c>
      <c r="T74" s="89">
        <f t="shared" si="88"/>
        <v>0.13886997957794417</v>
      </c>
      <c r="U74" s="90">
        <f>VLOOKUP(A74,socioeconomico!I:P,8,FALSE)</f>
        <v>0.2932303861987729</v>
      </c>
      <c r="V74" s="81">
        <v>4</v>
      </c>
      <c r="W74" s="83">
        <v>0.94392523364485981</v>
      </c>
      <c r="X74" s="83">
        <v>0.97429906542056077</v>
      </c>
      <c r="Y74" s="83">
        <v>0.9039589442815249</v>
      </c>
      <c r="Z74" s="83">
        <v>0.79702300405953996</v>
      </c>
      <c r="AA74" s="83">
        <v>0.89068231841526047</v>
      </c>
      <c r="AB74" s="83">
        <v>0.80832196452933147</v>
      </c>
      <c r="AC74" s="91">
        <v>0.79227053140096615</v>
      </c>
      <c r="AD74" s="81">
        <f t="shared" si="72"/>
        <v>0.82784745927275827</v>
      </c>
      <c r="AE74" s="82">
        <f t="shared" si="89"/>
        <v>-0.22013761349007541</v>
      </c>
      <c r="AF74" s="84">
        <v>85.600425079702447</v>
      </c>
      <c r="AG74" s="84">
        <v>81.454162276080083</v>
      </c>
      <c r="AH74" s="84">
        <v>85.403329065300895</v>
      </c>
      <c r="AI74" s="84">
        <v>97.793103448275858</v>
      </c>
      <c r="AJ74" s="84">
        <v>88.273381294964025</v>
      </c>
      <c r="AK74" s="84">
        <v>84.23739629865986</v>
      </c>
      <c r="AL74" s="84">
        <v>84.060606060606062</v>
      </c>
      <c r="AM74" s="84">
        <f t="shared" si="73"/>
        <v>87.141505575611063</v>
      </c>
      <c r="AN74" s="84">
        <f t="shared" si="90"/>
        <v>-0.3530118767118417</v>
      </c>
      <c r="AO74" s="81"/>
      <c r="AP74" s="82"/>
      <c r="AQ74" s="81"/>
      <c r="AR74" s="82"/>
      <c r="AS74" s="81"/>
      <c r="AT74" s="82"/>
      <c r="AU74" s="81"/>
      <c r="AV74" s="82"/>
      <c r="AW74" s="81"/>
      <c r="AX74" s="82"/>
      <c r="AY74" s="81"/>
      <c r="AZ74" s="82"/>
      <c r="BA74" s="81"/>
      <c r="BB74" s="82">
        <v>3.5599999999999992</v>
      </c>
      <c r="BC74" s="82">
        <v>3.5566666666666671</v>
      </c>
      <c r="BD74" s="82">
        <v>3.4666666666666663</v>
      </c>
      <c r="BE74" s="82">
        <v>3.4049999999999998</v>
      </c>
      <c r="BF74" s="81">
        <f t="shared" si="78"/>
        <v>3.4693333333333332</v>
      </c>
      <c r="BG74" s="82">
        <f t="shared" si="79"/>
        <v>0.36761427831991322</v>
      </c>
      <c r="BH74" s="82">
        <f t="shared" si="91"/>
        <v>0.36761427831991322</v>
      </c>
      <c r="BI74" s="85"/>
      <c r="BJ74" s="92"/>
      <c r="BK74" s="92"/>
      <c r="BL74" s="92"/>
      <c r="BM74" s="85">
        <v>0.55169656284415236</v>
      </c>
      <c r="BN74" s="92">
        <f t="shared" si="83"/>
        <v>0.76511524538244269</v>
      </c>
      <c r="BO74" s="92">
        <f t="shared" si="84"/>
        <v>-0.59475708884070067</v>
      </c>
      <c r="BP74" s="92">
        <f t="shared" si="85"/>
        <v>0.82698878699252287</v>
      </c>
      <c r="BQ74" s="86"/>
      <c r="BR74" s="86"/>
      <c r="BS74" s="92"/>
      <c r="BT74" s="92"/>
      <c r="BU74" s="92">
        <v>0.63194121490232857</v>
      </c>
      <c r="BV74" s="92">
        <f t="shared" si="92"/>
        <v>0.33676226025972633</v>
      </c>
      <c r="BW74" s="92">
        <f t="shared" si="93"/>
        <v>-0.45895890355643648</v>
      </c>
      <c r="BX74" s="92">
        <f t="shared" si="94"/>
        <v>0.37260543456570855</v>
      </c>
      <c r="BY74" s="86">
        <f>(BP74*0.4)+(BX74*0.6)</f>
        <v>0.55435877553643431</v>
      </c>
      <c r="BZ74" s="80">
        <v>0.52872978650284108</v>
      </c>
      <c r="CA74" s="80">
        <v>0.54304778023616929</v>
      </c>
      <c r="CB74" s="80">
        <v>0.58868979934403898</v>
      </c>
      <c r="CC74" s="80">
        <v>1.0632563356310738</v>
      </c>
      <c r="CD74" s="80">
        <v>0.56049798906294601</v>
      </c>
      <c r="CE74" s="82">
        <f>((CD74-(AVERAGE(CD$2:CD$392)))/(_xlfn.STDEV.P(CD$2:CD$392)))</f>
        <v>0.80248095324440993</v>
      </c>
      <c r="CF74" s="80">
        <f>(CA74*0.2)+(CC74*0.3)+(CE74*0.5)</f>
        <v>0.82882693335876101</v>
      </c>
      <c r="CG74" s="84">
        <f t="shared" si="95"/>
        <v>0.28506166649661635</v>
      </c>
      <c r="CH74" s="84">
        <f>VLOOKUP(A74,'CALCULO FINAL'!A:L,7,FALSE)</f>
        <v>74.45054945054946</v>
      </c>
      <c r="CI74" s="84">
        <f>VLOOKUP(A74,'CALCULO FINAL'!A:L,10,FALSE)</f>
        <v>97.297297297297305</v>
      </c>
      <c r="CJ74" s="84">
        <f>VLOOKUP(A74,'CALCULO FINAL'!A:L,8,FALSE)</f>
        <v>61.363636363636367</v>
      </c>
      <c r="CK74" s="84">
        <f>VLOOKUP(A74,'CALCULO FINAL'!A:L,9,FALSE)</f>
        <v>71.794871794871796</v>
      </c>
      <c r="CL74" s="84">
        <f>VLOOKUP(A74,'CALCULO FINAL'!A:L,11,FALSE)</f>
        <v>0.54200205928446143</v>
      </c>
      <c r="CM74" s="84">
        <f>VLOOKUP(A74,'CALCULO FINAL'!A:L,12,FALSE)</f>
        <v>65.934065934065927</v>
      </c>
      <c r="CN74" s="84">
        <f t="shared" si="96"/>
        <v>78.033115533115534</v>
      </c>
      <c r="CO74" s="81">
        <v>73</v>
      </c>
      <c r="CP74" s="81">
        <v>65</v>
      </c>
      <c r="CQ74" s="81">
        <v>52</v>
      </c>
      <c r="CR74" s="81">
        <v>44</v>
      </c>
      <c r="CS74" s="81">
        <v>43</v>
      </c>
      <c r="CT74" s="81"/>
    </row>
    <row r="75" spans="1:98" ht="14.5" customHeight="1">
      <c r="A75" s="79">
        <v>111001028258</v>
      </c>
      <c r="B75" s="80" t="s">
        <v>123</v>
      </c>
      <c r="C75" s="81" t="s">
        <v>460</v>
      </c>
      <c r="D75" s="81" t="s">
        <v>6</v>
      </c>
      <c r="E75" s="81">
        <v>12</v>
      </c>
      <c r="F75" s="82" t="s">
        <v>10</v>
      </c>
      <c r="G75" s="82">
        <v>22</v>
      </c>
      <c r="H75" s="82" t="s">
        <v>94</v>
      </c>
      <c r="I75" s="81">
        <v>12</v>
      </c>
      <c r="J75" s="81">
        <v>2</v>
      </c>
      <c r="K75" s="81">
        <v>2</v>
      </c>
      <c r="L75" s="81">
        <v>1390</v>
      </c>
      <c r="M75" s="81">
        <f t="shared" si="87"/>
        <v>2</v>
      </c>
      <c r="N75" s="86">
        <f>VLOOKUP(A75,complejidad!P:V,7,FALSE)</f>
        <v>-0.28055686710520772</v>
      </c>
      <c r="O75" s="81">
        <v>3</v>
      </c>
      <c r="P75" s="87">
        <v>36.979015256587964</v>
      </c>
      <c r="Q75" s="88">
        <v>0.176992103374013</v>
      </c>
      <c r="R75" s="81">
        <v>1282</v>
      </c>
      <c r="S75" s="81">
        <v>78</v>
      </c>
      <c r="T75" s="89">
        <f t="shared" si="88"/>
        <v>6.0842433697347896E-2</v>
      </c>
      <c r="U75" s="90">
        <f>VLOOKUP(A75,socioeconomico!I:P,8,FALSE)</f>
        <v>-0.39913291886361268</v>
      </c>
      <c r="V75" s="81">
        <v>7</v>
      </c>
      <c r="W75" s="83">
        <v>0.87068965517241381</v>
      </c>
      <c r="X75" s="83">
        <v>0.83992963940193488</v>
      </c>
      <c r="Y75" s="83">
        <v>0.86837455830388688</v>
      </c>
      <c r="Z75" s="83">
        <v>0.88667820069204151</v>
      </c>
      <c r="AA75" s="83">
        <v>0.86540120793787745</v>
      </c>
      <c r="AB75" s="83">
        <v>0.90528233151183968</v>
      </c>
      <c r="AC75" s="91">
        <v>0.88041594454072791</v>
      </c>
      <c r="AD75" s="81">
        <f t="shared" si="72"/>
        <v>0.88336479376194876</v>
      </c>
      <c r="AE75" s="82">
        <f t="shared" si="89"/>
        <v>0.88103654428182365</v>
      </c>
      <c r="AF75" s="84">
        <v>87.577639751552795</v>
      </c>
      <c r="AG75" s="84">
        <v>89.605978260869563</v>
      </c>
      <c r="AH75" s="84">
        <v>89.301972685887705</v>
      </c>
      <c r="AI75" s="84">
        <v>81.92</v>
      </c>
      <c r="AJ75" s="84">
        <v>90.042075736325387</v>
      </c>
      <c r="AK75" s="84">
        <v>90</v>
      </c>
      <c r="AL75" s="84">
        <v>91.531947652040031</v>
      </c>
      <c r="AM75" s="84">
        <f t="shared" si="73"/>
        <v>89.186196711465854</v>
      </c>
      <c r="AN75" s="84">
        <f t="shared" si="90"/>
        <v>8.8311421141258603E-2</v>
      </c>
      <c r="AO75" s="81">
        <v>4</v>
      </c>
      <c r="AP75" s="82">
        <f t="shared" ref="AP75:AP101" si="97">((AO75-(AVERAGE(AO$2:AO$384)))/(_xlfn.STDEV.P(AO$2:AO$384)))</f>
        <v>0.23005906138063265</v>
      </c>
      <c r="AQ75" s="81">
        <v>4</v>
      </c>
      <c r="AR75" s="82">
        <f>((AQ75-(AVERAGE(AQ$2:AQ$384)))/(_xlfn.STDEV.P(AQ$2:AQ$384)))</f>
        <v>0.1365178344157767</v>
      </c>
      <c r="AS75" s="81">
        <v>4</v>
      </c>
      <c r="AT75" s="82">
        <f>((AS75-(AVERAGE(AS$2:AS$384)))/(_xlfn.STDEV.P(AS$2:AS$384)))</f>
        <v>-0.10476865036838212</v>
      </c>
      <c r="AU75" s="81">
        <v>4</v>
      </c>
      <c r="AV75" s="82">
        <f>((AU75-(AVERAGE(AU$2:AU$384)))/(_xlfn.STDEV.P(AU$2:AU$384)))</f>
        <v>-0.23979404319523176</v>
      </c>
      <c r="AW75" s="81">
        <v>4.5</v>
      </c>
      <c r="AX75" s="82">
        <f t="shared" ref="AX75:AX85" si="98">((AW75-(AVERAGE(AW$2:AW$384)))/(_xlfn.STDEV.P(AW$2:AW$384)))</f>
        <v>1.1339867716628336</v>
      </c>
      <c r="AY75" s="81">
        <v>4.5</v>
      </c>
      <c r="AZ75" s="82">
        <f t="shared" ref="AZ75:AZ85" si="99">((AY75-(AVERAGE(AY$2:AY$392)))/(_xlfn.STDEV.P(AY$2:AY$392)))</f>
        <v>1.3992255565719089</v>
      </c>
      <c r="BA75" s="81">
        <f>(AR75*0.1)+(AT75*0.15)+(AV75*0.2)+(AX75*0.25)+(AZ75*0.3)</f>
        <v>0.65324203713455509</v>
      </c>
      <c r="BB75" s="82">
        <v>3.7750000000000004</v>
      </c>
      <c r="BC75" s="82">
        <v>3.5749999999999997</v>
      </c>
      <c r="BD75" s="82">
        <v>3.5750000000000006</v>
      </c>
      <c r="BE75" s="82">
        <v>3.4666666666666668</v>
      </c>
      <c r="BF75" s="81">
        <f t="shared" si="78"/>
        <v>3.5516666666666667</v>
      </c>
      <c r="BG75" s="82">
        <f t="shared" si="79"/>
        <v>0.53065342466346765</v>
      </c>
      <c r="BH75" s="82">
        <f t="shared" si="91"/>
        <v>0.59194773089901132</v>
      </c>
      <c r="BI75" s="85">
        <v>0.52200000000000002</v>
      </c>
      <c r="BJ75" s="82">
        <f t="shared" ref="BJ75:BJ85" si="100">((BI75-(AVERAGE(BI$2:BI$392)))/(_xlfn.STDEV.P(BI$2:BI$392)))</f>
        <v>0.49503150908360666</v>
      </c>
      <c r="BK75" s="92">
        <f t="shared" ref="BK75:BK85" si="101">LN(BI75)</f>
        <v>-0.65008769109949827</v>
      </c>
      <c r="BL75" s="92">
        <f t="shared" ref="BL75:BL85" si="102">((BK75-(AVERAGE(BK$2:BK$392)))/(_xlfn.STDEV.P(BK$2:BK$392)))</f>
        <v>0.56354125206796979</v>
      </c>
      <c r="BM75" s="85">
        <v>0.47325403685998157</v>
      </c>
      <c r="BN75" s="92">
        <f t="shared" si="83"/>
        <v>-0.19764545889126792</v>
      </c>
      <c r="BO75" s="92">
        <f t="shared" si="84"/>
        <v>-0.74812295884988533</v>
      </c>
      <c r="BP75" s="92">
        <f t="shared" si="85"/>
        <v>-0.12625619787889944</v>
      </c>
      <c r="BQ75" s="86">
        <v>0.57231484980084957</v>
      </c>
      <c r="BR75" s="92">
        <f>((BQ75-(AVERAGE(BQ$2:BQ$392)))/(_xlfn.STDEV.P(BQ$2:BQ$392)))</f>
        <v>-0.50077551286379685</v>
      </c>
      <c r="BS75" s="92">
        <f>LN(BQ75)</f>
        <v>-0.55806600232228809</v>
      </c>
      <c r="BT75" s="92">
        <f>((BS75-(AVERAGE(BS$2:BS$392)))/(_xlfn.STDEV.P(BS$2:BS$392)))</f>
        <v>-0.47330803766845092</v>
      </c>
      <c r="BU75" s="92">
        <v>0.57193615394018305</v>
      </c>
      <c r="BV75" s="92">
        <f t="shared" si="92"/>
        <v>-1.4366810010342213</v>
      </c>
      <c r="BW75" s="92">
        <f t="shared" si="93"/>
        <v>-0.55872791281789569</v>
      </c>
      <c r="BX75" s="92">
        <f t="shared" si="94"/>
        <v>-1.523214243512049</v>
      </c>
      <c r="BY75" s="92">
        <f>(BL75*0.1)+(BP75*0.2)+(BT75*0.3)+(BX75*0.4)</f>
        <v>-0.72017522307433779</v>
      </c>
      <c r="BZ75" s="80">
        <v>0.52981349206537554</v>
      </c>
      <c r="CA75" s="80">
        <v>0.58214105666810878</v>
      </c>
      <c r="CB75" s="80">
        <v>0.53850713281093032</v>
      </c>
      <c r="CC75" s="80">
        <v>-0.57852895494535672</v>
      </c>
      <c r="CD75" s="80">
        <v>0.50043096472201398</v>
      </c>
      <c r="CE75" s="82">
        <f>((CD75-(AVERAGE(CD$2:CD$392)))/(_xlfn.STDEV.P(CD$2:CD$392)))</f>
        <v>8.763305307780285E-2</v>
      </c>
      <c r="CF75" s="80">
        <f>(CA75*0.2)+(CC75*0.3)+(CE75*0.5)</f>
        <v>-1.3313948611083821E-2</v>
      </c>
      <c r="CG75" s="84">
        <f t="shared" si="95"/>
        <v>0.32545621466671321</v>
      </c>
      <c r="CH75" s="84">
        <f>VLOOKUP(A75,'CALCULO FINAL'!A:L,7,FALSE)</f>
        <v>76.923076923076934</v>
      </c>
      <c r="CI75" s="84">
        <f>VLOOKUP(A75,'CALCULO FINAL'!A:L,10,FALSE)</f>
        <v>81.578947368421055</v>
      </c>
      <c r="CJ75" s="84">
        <f>VLOOKUP(A75,'CALCULO FINAL'!A:L,8,FALSE)</f>
        <v>66.666666666666657</v>
      </c>
      <c r="CK75" s="84">
        <f>VLOOKUP(A75,'CALCULO FINAL'!A:L,9,FALSE)</f>
        <v>84.126984126984127</v>
      </c>
      <c r="CL75" s="84">
        <f>VLOOKUP(A75,'CALCULO FINAL'!A:L,11,FALSE)</f>
        <v>0.86062038787592499</v>
      </c>
      <c r="CM75" s="84">
        <f>VLOOKUP(A75,'CALCULO FINAL'!A:L,12,FALSE)</f>
        <v>76.098901098901095</v>
      </c>
      <c r="CN75" s="84">
        <f t="shared" si="96"/>
        <v>77.881000578368997</v>
      </c>
      <c r="CO75" s="81">
        <v>74</v>
      </c>
      <c r="CP75" s="81">
        <v>100</v>
      </c>
      <c r="CQ75" s="81">
        <v>108</v>
      </c>
      <c r="CR75" s="81">
        <v>98</v>
      </c>
      <c r="CS75" s="81">
        <v>91</v>
      </c>
      <c r="CT75" s="81">
        <v>43</v>
      </c>
    </row>
    <row r="76" spans="1:98" ht="14.5" customHeight="1">
      <c r="A76" s="79">
        <v>111001010421</v>
      </c>
      <c r="B76" s="80" t="s">
        <v>93</v>
      </c>
      <c r="C76" s="81" t="s">
        <v>460</v>
      </c>
      <c r="D76" s="81" t="s">
        <v>6</v>
      </c>
      <c r="E76" s="81">
        <v>12</v>
      </c>
      <c r="F76" s="82" t="s">
        <v>10</v>
      </c>
      <c r="G76" s="82">
        <v>22</v>
      </c>
      <c r="H76" s="82" t="s">
        <v>94</v>
      </c>
      <c r="I76" s="81">
        <v>12</v>
      </c>
      <c r="J76" s="81">
        <v>3</v>
      </c>
      <c r="K76" s="81">
        <v>3</v>
      </c>
      <c r="L76" s="81">
        <v>1847</v>
      </c>
      <c r="M76" s="81">
        <f t="shared" si="87"/>
        <v>3</v>
      </c>
      <c r="N76" s="86">
        <f>VLOOKUP(A76,complejidad!P:V,7,FALSE)</f>
        <v>0.97270306365541048</v>
      </c>
      <c r="O76" s="81">
        <v>5</v>
      </c>
      <c r="P76" s="87">
        <v>39.676612554112502</v>
      </c>
      <c r="Q76" s="88">
        <v>0.14921161825726101</v>
      </c>
      <c r="R76" s="81">
        <v>1776</v>
      </c>
      <c r="S76" s="81">
        <v>121</v>
      </c>
      <c r="T76" s="89">
        <f t="shared" si="88"/>
        <v>6.8130630630630629E-2</v>
      </c>
      <c r="U76" s="90">
        <f>VLOOKUP(A76,socioeconomico!I:P,8,FALSE)</f>
        <v>-0.92558987512908153</v>
      </c>
      <c r="V76" s="81">
        <v>9</v>
      </c>
      <c r="W76" s="83">
        <v>0.87092060399415494</v>
      </c>
      <c r="X76" s="83">
        <v>0.89074751698902244</v>
      </c>
      <c r="Y76" s="83">
        <v>0.8649068322981367</v>
      </c>
      <c r="Z76" s="83">
        <v>0.86738351254480284</v>
      </c>
      <c r="AA76" s="83">
        <v>0.84824182603331277</v>
      </c>
      <c r="AB76" s="83">
        <v>0.8765117759388924</v>
      </c>
      <c r="AC76" s="91">
        <v>0.86632718014003818</v>
      </c>
      <c r="AD76" s="81">
        <f t="shared" si="72"/>
        <v>0.86527267334493119</v>
      </c>
      <c r="AE76" s="82">
        <f t="shared" si="89"/>
        <v>0.52218330239219124</v>
      </c>
      <c r="AF76" s="84">
        <v>87.267011003817657</v>
      </c>
      <c r="AG76" s="84">
        <v>88.521156263091754</v>
      </c>
      <c r="AH76" s="84">
        <v>89.112003569834897</v>
      </c>
      <c r="AI76" s="84">
        <v>88.413852073535708</v>
      </c>
      <c r="AJ76" s="84">
        <v>90.381515314347126</v>
      </c>
      <c r="AK76" s="84">
        <v>81.285938316779919</v>
      </c>
      <c r="AL76" s="84">
        <v>88.757729061270368</v>
      </c>
      <c r="AM76" s="84">
        <f t="shared" si="73"/>
        <v>87.198384528459357</v>
      </c>
      <c r="AN76" s="84">
        <f t="shared" si="90"/>
        <v>-0.34073520244585481</v>
      </c>
      <c r="AO76" s="81">
        <v>4</v>
      </c>
      <c r="AP76" s="82">
        <f t="shared" si="97"/>
        <v>0.23005906138063265</v>
      </c>
      <c r="AQ76" s="81">
        <v>4</v>
      </c>
      <c r="AR76" s="82">
        <f>((AQ76-(AVERAGE(AQ$2:AQ$384)))/(_xlfn.STDEV.P(AQ$2:AQ$384)))</f>
        <v>0.1365178344157767</v>
      </c>
      <c r="AS76" s="81">
        <v>4</v>
      </c>
      <c r="AT76" s="82">
        <f>((AS76-(AVERAGE(AS$2:AS$384)))/(_xlfn.STDEV.P(AS$2:AS$384)))</f>
        <v>-0.10476865036838212</v>
      </c>
      <c r="AU76" s="81">
        <v>4</v>
      </c>
      <c r="AV76" s="82">
        <f>((AU76-(AVERAGE(AU$2:AU$384)))/(_xlfn.STDEV.P(AU$2:AU$384)))</f>
        <v>-0.23979404319523176</v>
      </c>
      <c r="AW76" s="81">
        <v>4.5</v>
      </c>
      <c r="AX76" s="82">
        <f t="shared" si="98"/>
        <v>1.1339867716628336</v>
      </c>
      <c r="AY76" s="81">
        <v>4</v>
      </c>
      <c r="AZ76" s="82">
        <f t="shared" si="99"/>
        <v>5.8790989771929411E-2</v>
      </c>
      <c r="BA76" s="81">
        <f>(AR76*0.1)+(AT76*0.15)+(AV76*0.2)+(AX76*0.25)+(AZ76*0.3)</f>
        <v>0.25111166709456123</v>
      </c>
      <c r="BB76" s="82">
        <v>3.7916666666666661</v>
      </c>
      <c r="BC76" s="82">
        <v>3.8149999999999995</v>
      </c>
      <c r="BD76" s="82">
        <v>4.2016666666666671</v>
      </c>
      <c r="BE76" s="82">
        <v>3.7666666666666671</v>
      </c>
      <c r="BF76" s="81">
        <f t="shared" si="78"/>
        <v>3.9093333333333335</v>
      </c>
      <c r="BG76" s="82">
        <f t="shared" si="79"/>
        <v>1.2389165988603641</v>
      </c>
      <c r="BH76" s="82">
        <f t="shared" si="91"/>
        <v>0.74501413297746266</v>
      </c>
      <c r="BI76" s="85">
        <v>0.52300000000000002</v>
      </c>
      <c r="BJ76" s="82">
        <f t="shared" si="100"/>
        <v>0.5093306117415608</v>
      </c>
      <c r="BK76" s="92">
        <f t="shared" si="101"/>
        <v>-0.64817381491721415</v>
      </c>
      <c r="BL76" s="92">
        <f t="shared" si="102"/>
        <v>0.57728355857232971</v>
      </c>
      <c r="BM76" s="85">
        <v>0.52484649126951721</v>
      </c>
      <c r="BN76" s="92">
        <f t="shared" si="83"/>
        <v>0.43557213729574384</v>
      </c>
      <c r="BO76" s="92">
        <f t="shared" si="84"/>
        <v>-0.64464945672889307</v>
      </c>
      <c r="BP76" s="92">
        <f t="shared" si="85"/>
        <v>0.51688296312224991</v>
      </c>
      <c r="BQ76" s="86">
        <v>0.52662914372427128</v>
      </c>
      <c r="BR76" s="92">
        <f>((BQ76-(AVERAGE(BQ$2:BQ$392)))/(_xlfn.STDEV.P(BQ$2:BQ$392)))</f>
        <v>-1.7212365837076173</v>
      </c>
      <c r="BS76" s="92">
        <f>LN(BQ76)</f>
        <v>-0.64125869026051352</v>
      </c>
      <c r="BT76" s="92">
        <f>((BS76-(AVERAGE(BS$2:BS$392)))/(_xlfn.STDEV.P(BS$2:BS$392)))</f>
        <v>-1.7768698714644129</v>
      </c>
      <c r="BU76" s="92">
        <v>0.63459865313688235</v>
      </c>
      <c r="BV76" s="92">
        <f t="shared" si="92"/>
        <v>0.4153025675905927</v>
      </c>
      <c r="BW76" s="92">
        <f t="shared" si="93"/>
        <v>-0.45476252221650693</v>
      </c>
      <c r="BX76" s="92">
        <f t="shared" si="94"/>
        <v>0.45234544982543712</v>
      </c>
      <c r="BY76" s="92">
        <f>(BL76*0.1)+(BP76*0.2)+(BT76*0.3)+(BX76*0.4)</f>
        <v>-0.191017833027466</v>
      </c>
      <c r="BZ76" s="80">
        <v>0.52785173937419039</v>
      </c>
      <c r="CA76" s="80">
        <v>0.51137336579435833</v>
      </c>
      <c r="CB76" s="80">
        <v>0.58274522772071813</v>
      </c>
      <c r="CC76" s="80">
        <v>0.86877264386656516</v>
      </c>
      <c r="CD76" s="80">
        <v>0.59507896950124195</v>
      </c>
      <c r="CE76" s="82">
        <f>((CD76-(AVERAGE(CD$2:CD$392)))/(_xlfn.STDEV.P(CD$2:CD$392)))</f>
        <v>1.2140235845509035</v>
      </c>
      <c r="CF76" s="80">
        <f>(CA76*0.2)+(CC76*0.3)+(CE76*0.5)</f>
        <v>0.96991825859429293</v>
      </c>
      <c r="CG76" s="84">
        <f t="shared" si="95"/>
        <v>0.49255063217787676</v>
      </c>
      <c r="CH76" s="84">
        <f>VLOOKUP(A76,'CALCULO FINAL'!A:L,7,FALSE)</f>
        <v>84.890109890109883</v>
      </c>
      <c r="CI76" s="84">
        <f>VLOOKUP(A76,'CALCULO FINAL'!A:L,10,FALSE)</f>
        <v>50</v>
      </c>
      <c r="CJ76" s="84">
        <f>VLOOKUP(A76,'CALCULO FINAL'!A:L,8,FALSE)</f>
        <v>88.888888888888886</v>
      </c>
      <c r="CK76" s="84">
        <f>VLOOKUP(A76,'CALCULO FINAL'!A:L,9,FALSE)</f>
        <v>93.023255813953483</v>
      </c>
      <c r="CL76" s="84">
        <f>VLOOKUP(A76,'CALCULO FINAL'!A:L,11,FALSE)</f>
        <v>1.4227496888457163</v>
      </c>
      <c r="CM76" s="84">
        <f>VLOOKUP(A76,'CALCULO FINAL'!A:L,12,FALSE)</f>
        <v>90.934065934065927</v>
      </c>
      <c r="CN76" s="84">
        <f t="shared" si="96"/>
        <v>77.678571428571416</v>
      </c>
      <c r="CO76" s="81">
        <v>75</v>
      </c>
      <c r="CP76" s="81">
        <v>89</v>
      </c>
      <c r="CQ76" s="81">
        <v>58</v>
      </c>
      <c r="CR76" s="81">
        <v>85</v>
      </c>
      <c r="CS76" s="81">
        <v>59</v>
      </c>
      <c r="CT76" s="81">
        <v>65</v>
      </c>
    </row>
    <row r="77" spans="1:98" ht="14.5" customHeight="1">
      <c r="A77" s="79">
        <v>111001045535</v>
      </c>
      <c r="B77" s="80" t="s">
        <v>159</v>
      </c>
      <c r="C77" s="81" t="s">
        <v>460</v>
      </c>
      <c r="D77" s="81" t="s">
        <v>6</v>
      </c>
      <c r="E77" s="81">
        <v>16</v>
      </c>
      <c r="F77" s="82" t="s">
        <v>23</v>
      </c>
      <c r="G77" s="82">
        <v>43</v>
      </c>
      <c r="H77" s="82" t="s">
        <v>55</v>
      </c>
      <c r="I77" s="81">
        <v>16</v>
      </c>
      <c r="J77" s="81">
        <v>1</v>
      </c>
      <c r="K77" s="81">
        <v>1</v>
      </c>
      <c r="L77" s="81">
        <v>1149</v>
      </c>
      <c r="M77" s="81">
        <f t="shared" si="87"/>
        <v>2</v>
      </c>
      <c r="N77" s="86">
        <f>VLOOKUP(A77,complejidad!P:V,7,FALSE)</f>
        <v>-1.0721496448257501</v>
      </c>
      <c r="O77" s="81">
        <v>1</v>
      </c>
      <c r="P77" s="87">
        <v>40.471473851030026</v>
      </c>
      <c r="Q77" s="88">
        <v>0.158497854077253</v>
      </c>
      <c r="R77" s="81">
        <v>1149</v>
      </c>
      <c r="S77" s="81">
        <v>75</v>
      </c>
      <c r="T77" s="89">
        <f t="shared" si="88"/>
        <v>6.5274151436031339E-2</v>
      </c>
      <c r="U77" s="90">
        <f>VLOOKUP(A77,socioeconomico!I:P,8,FALSE)</f>
        <v>-0.93113902876792942</v>
      </c>
      <c r="V77" s="81">
        <v>9</v>
      </c>
      <c r="W77" s="83">
        <v>0.84820683903252714</v>
      </c>
      <c r="X77" s="83">
        <v>0.84003656307129804</v>
      </c>
      <c r="Y77" s="83">
        <v>0.86068702290076338</v>
      </c>
      <c r="Z77" s="83">
        <v>0.84637404580152675</v>
      </c>
      <c r="AA77" s="83">
        <v>0.87295476419634266</v>
      </c>
      <c r="AB77" s="83">
        <v>0.86298763082778307</v>
      </c>
      <c r="AC77" s="91">
        <v>0.87560270009643204</v>
      </c>
      <c r="AD77" s="81">
        <f t="shared" si="72"/>
        <v>0.86604347973544937</v>
      </c>
      <c r="AE77" s="82">
        <f t="shared" si="89"/>
        <v>0.53747207815373876</v>
      </c>
      <c r="AF77" s="84">
        <v>89.315642458100569</v>
      </c>
      <c r="AG77" s="84">
        <v>88.467614533965246</v>
      </c>
      <c r="AH77" s="84">
        <v>83.244680851063833</v>
      </c>
      <c r="AI77" s="84">
        <v>89.201053555750647</v>
      </c>
      <c r="AJ77" s="84">
        <v>88.224637681159422</v>
      </c>
      <c r="AK77" s="84">
        <v>91.123188405797109</v>
      </c>
      <c r="AL77" s="84">
        <v>88.950276243093924</v>
      </c>
      <c r="AM77" s="84">
        <f t="shared" si="73"/>
        <v>88.815433629078328</v>
      </c>
      <c r="AN77" s="84">
        <f t="shared" si="90"/>
        <v>8.2864318545323185E-3</v>
      </c>
      <c r="AO77" s="81">
        <v>4</v>
      </c>
      <c r="AP77" s="82">
        <f t="shared" si="97"/>
        <v>0.23005906138063265</v>
      </c>
      <c r="AQ77" s="81">
        <v>4</v>
      </c>
      <c r="AR77" s="82">
        <f>((AQ77-(AVERAGE(AQ$2:AQ$384)))/(_xlfn.STDEV.P(AQ$2:AQ$384)))</f>
        <v>0.1365178344157767</v>
      </c>
      <c r="AS77" s="81">
        <v>4</v>
      </c>
      <c r="AT77" s="82">
        <f>((AS77-(AVERAGE(AS$2:AS$384)))/(_xlfn.STDEV.P(AS$2:AS$384)))</f>
        <v>-0.10476865036838212</v>
      </c>
      <c r="AU77" s="81">
        <v>4</v>
      </c>
      <c r="AV77" s="82">
        <f>((AU77-(AVERAGE(AU$2:AU$384)))/(_xlfn.STDEV.P(AU$2:AU$384)))</f>
        <v>-0.23979404319523176</v>
      </c>
      <c r="AW77" s="81">
        <v>4.5</v>
      </c>
      <c r="AX77" s="82">
        <f t="shared" si="98"/>
        <v>1.1339867716628336</v>
      </c>
      <c r="AY77" s="81">
        <v>4.5</v>
      </c>
      <c r="AZ77" s="82">
        <f t="shared" si="99"/>
        <v>1.3992255565719089</v>
      </c>
      <c r="BA77" s="81">
        <f>(AR77*0.1)+(AT77*0.15)+(AV77*0.2)+(AX77*0.25)+(AZ77*0.3)</f>
        <v>0.65324203713455509</v>
      </c>
      <c r="BB77" s="82">
        <v>3.5300000000000007</v>
      </c>
      <c r="BC77" s="82">
        <v>3.5</v>
      </c>
      <c r="BD77" s="82">
        <v>3.5450000000000004</v>
      </c>
      <c r="BE77" s="82">
        <v>3.5033333333333334</v>
      </c>
      <c r="BF77" s="81">
        <f t="shared" si="78"/>
        <v>3.5178333333333338</v>
      </c>
      <c r="BG77" s="82">
        <f t="shared" si="79"/>
        <v>0.46365555683403231</v>
      </c>
      <c r="BH77" s="82">
        <f t="shared" si="91"/>
        <v>0.55844879698429373</v>
      </c>
      <c r="BI77" s="85">
        <v>0.40500000000000003</v>
      </c>
      <c r="BJ77" s="82">
        <f t="shared" si="100"/>
        <v>-1.177963501897034</v>
      </c>
      <c r="BK77" s="92">
        <f t="shared" si="101"/>
        <v>-0.90386821187559785</v>
      </c>
      <c r="BL77" s="92">
        <f t="shared" si="102"/>
        <v>-1.2586924606579244</v>
      </c>
      <c r="BM77" s="85">
        <v>0.61675985432886538</v>
      </c>
      <c r="BN77" s="92">
        <f t="shared" si="83"/>
        <v>1.5636665355949539</v>
      </c>
      <c r="BO77" s="92">
        <f t="shared" si="84"/>
        <v>-0.48327554586672722</v>
      </c>
      <c r="BP77" s="92">
        <f t="shared" si="85"/>
        <v>1.5199018956216068</v>
      </c>
      <c r="BQ77" s="86">
        <v>0.62403434290046111</v>
      </c>
      <c r="BR77" s="92">
        <f>((BQ77-(AVERAGE(BQ$2:BQ$392)))/(_xlfn.STDEV.P(BQ$2:BQ$392)))</f>
        <v>0.88087387712367837</v>
      </c>
      <c r="BS77" s="92">
        <f>LN(BQ77)</f>
        <v>-0.47154987542771604</v>
      </c>
      <c r="BT77" s="92">
        <f>((BS77-(AVERAGE(BS$2:BS$392)))/(_xlfn.STDEV.P(BS$2:BS$392)))</f>
        <v>0.88232938459342392</v>
      </c>
      <c r="BU77" s="92">
        <v>0.63637327884201711</v>
      </c>
      <c r="BV77" s="92">
        <f t="shared" si="92"/>
        <v>0.46775144352916864</v>
      </c>
      <c r="BW77" s="92">
        <f t="shared" si="93"/>
        <v>-0.45196997139182782</v>
      </c>
      <c r="BX77" s="92">
        <f t="shared" si="94"/>
        <v>0.50540975150237144</v>
      </c>
      <c r="BY77" s="92">
        <f>(BL77*0.1)+(BP77*0.2)+(BT77*0.3)+(BX77*0.4)</f>
        <v>0.64497384903750465</v>
      </c>
      <c r="BZ77" s="80"/>
      <c r="CA77" s="80"/>
      <c r="CB77" s="80">
        <v>0.59885802469135796</v>
      </c>
      <c r="CC77" s="80">
        <v>1.3959218546201975</v>
      </c>
      <c r="CD77" s="80"/>
      <c r="CE77" s="82"/>
      <c r="CF77" s="80">
        <f>CC77</f>
        <v>1.3959218546201975</v>
      </c>
      <c r="CG77" s="84">
        <f t="shared" si="95"/>
        <v>0.60255617520039351</v>
      </c>
      <c r="CH77" s="84">
        <f>VLOOKUP(A77,'CALCULO FINAL'!A:L,7,FALSE)</f>
        <v>87.912087912087912</v>
      </c>
      <c r="CI77" s="84">
        <f>VLOOKUP(A77,'CALCULO FINAL'!A:L,10,FALSE)</f>
        <v>60.526315789473685</v>
      </c>
      <c r="CJ77" s="84">
        <f>VLOOKUP(A77,'CALCULO FINAL'!A:L,8,FALSE)</f>
        <v>66.666666666666657</v>
      </c>
      <c r="CK77" s="84">
        <f>VLOOKUP(A77,'CALCULO FINAL'!A:L,9,FALSE)</f>
        <v>74.285714285714292</v>
      </c>
      <c r="CL77" s="84">
        <f>VLOOKUP(A77,'CALCULO FINAL'!A:L,11,FALSE)</f>
        <v>0.68279374575551466</v>
      </c>
      <c r="CM77" s="84">
        <f>VLOOKUP(A77,'CALCULO FINAL'!A:L,12,FALSE)</f>
        <v>70.329670329670336</v>
      </c>
      <c r="CN77" s="84">
        <f t="shared" si="96"/>
        <v>76.670040485829958</v>
      </c>
      <c r="CO77" s="81">
        <v>76</v>
      </c>
      <c r="CP77" s="81">
        <v>64</v>
      </c>
      <c r="CQ77" s="81">
        <v>105</v>
      </c>
      <c r="CR77" s="81">
        <v>95</v>
      </c>
      <c r="CS77" s="81">
        <v>136</v>
      </c>
      <c r="CT77" s="81">
        <v>206</v>
      </c>
    </row>
    <row r="78" spans="1:98" ht="14.5" customHeight="1">
      <c r="A78" s="79">
        <v>111001011011</v>
      </c>
      <c r="B78" s="80" t="s">
        <v>150</v>
      </c>
      <c r="C78" s="81" t="s">
        <v>460</v>
      </c>
      <c r="D78" s="81" t="s">
        <v>6</v>
      </c>
      <c r="E78" s="81">
        <v>6</v>
      </c>
      <c r="F78" s="82" t="s">
        <v>151</v>
      </c>
      <c r="G78" s="82">
        <v>42</v>
      </c>
      <c r="H78" s="82" t="s">
        <v>152</v>
      </c>
      <c r="I78" s="81">
        <v>6</v>
      </c>
      <c r="J78" s="81">
        <v>4</v>
      </c>
      <c r="K78" s="81">
        <v>3</v>
      </c>
      <c r="L78" s="81">
        <v>4765</v>
      </c>
      <c r="M78" s="81">
        <f t="shared" si="87"/>
        <v>6</v>
      </c>
      <c r="N78" s="86">
        <f>VLOOKUP(A78,complejidad!P:V,7,FALSE)</f>
        <v>1.9668522933360815</v>
      </c>
      <c r="O78" s="81">
        <v>6</v>
      </c>
      <c r="P78" s="87">
        <v>38.249458960959096</v>
      </c>
      <c r="Q78" s="88">
        <v>0.17269164882227001</v>
      </c>
      <c r="R78" s="81">
        <v>4113</v>
      </c>
      <c r="S78" s="81">
        <v>325</v>
      </c>
      <c r="T78" s="89">
        <f t="shared" si="88"/>
        <v>7.9017748601993676E-2</v>
      </c>
      <c r="U78" s="90">
        <f>VLOOKUP(A78,socioeconomico!I:P,8,FALSE)</f>
        <v>-0.4936272962055398</v>
      </c>
      <c r="V78" s="81">
        <v>7</v>
      </c>
      <c r="W78" s="83">
        <v>0.92728184553660986</v>
      </c>
      <c r="X78" s="83">
        <v>0.9188138065143413</v>
      </c>
      <c r="Y78" s="83">
        <v>0.88365095285857576</v>
      </c>
      <c r="Z78" s="83">
        <v>0.86661642803315753</v>
      </c>
      <c r="AA78" s="83">
        <v>0.87130295763389287</v>
      </c>
      <c r="AB78" s="83">
        <v>0.8822718500137855</v>
      </c>
      <c r="AC78" s="91">
        <v>0.90505836575875487</v>
      </c>
      <c r="AD78" s="81">
        <f t="shared" si="72"/>
        <v>0.88470362324868257</v>
      </c>
      <c r="AE78" s="82">
        <f t="shared" si="89"/>
        <v>0.90759193362137014</v>
      </c>
      <c r="AF78" s="84">
        <v>87.322946175637398</v>
      </c>
      <c r="AG78" s="84">
        <v>93.026941362916006</v>
      </c>
      <c r="AH78" s="84">
        <v>89.329268292682926</v>
      </c>
      <c r="AI78" s="84">
        <v>87.006619269428782</v>
      </c>
      <c r="AJ78" s="84">
        <v>87.77082330284064</v>
      </c>
      <c r="AK78" s="84">
        <v>87.701711491442552</v>
      </c>
      <c r="AL78" s="84">
        <v>87.781266352694914</v>
      </c>
      <c r="AM78" s="84">
        <f t="shared" si="73"/>
        <v>87.797892158919851</v>
      </c>
      <c r="AN78" s="84">
        <f t="shared" si="90"/>
        <v>-0.2113383072750272</v>
      </c>
      <c r="AO78" s="81">
        <v>4</v>
      </c>
      <c r="AP78" s="82">
        <f t="shared" si="97"/>
        <v>0.23005906138063265</v>
      </c>
      <c r="AQ78" s="81"/>
      <c r="AR78" s="82"/>
      <c r="AS78" s="81" t="s">
        <v>650</v>
      </c>
      <c r="AT78" s="82"/>
      <c r="AU78" s="81"/>
      <c r="AV78" s="82"/>
      <c r="AW78" s="81">
        <v>4.5</v>
      </c>
      <c r="AX78" s="82">
        <f t="shared" si="98"/>
        <v>1.1339867716628336</v>
      </c>
      <c r="AY78" s="81">
        <v>4.5</v>
      </c>
      <c r="AZ78" s="82">
        <f t="shared" si="99"/>
        <v>1.3992255565719089</v>
      </c>
      <c r="BA78" s="81">
        <f>(AX78*0.4)+(AZ78*0.6)</f>
        <v>1.2931300426082788</v>
      </c>
      <c r="BB78" s="82">
        <v>3.4449999999999998</v>
      </c>
      <c r="BC78" s="82">
        <v>3.5466666666666669</v>
      </c>
      <c r="BD78" s="82">
        <v>3.4650000000000003</v>
      </c>
      <c r="BE78" s="82">
        <v>2.3366666666666664</v>
      </c>
      <c r="BF78" s="81">
        <f t="shared" si="78"/>
        <v>3.0280000000000005</v>
      </c>
      <c r="BG78" s="82">
        <f t="shared" si="79"/>
        <v>-0.50632835228277939</v>
      </c>
      <c r="BH78" s="82">
        <f t="shared" si="91"/>
        <v>0.3934008451627497</v>
      </c>
      <c r="BI78" s="85">
        <v>0.45100000000000001</v>
      </c>
      <c r="BJ78" s="82">
        <f t="shared" si="100"/>
        <v>-0.52020477963114131</v>
      </c>
      <c r="BK78" s="92">
        <f t="shared" si="101"/>
        <v>-0.79628793947945864</v>
      </c>
      <c r="BL78" s="92">
        <f t="shared" si="102"/>
        <v>-0.48622813366793111</v>
      </c>
      <c r="BM78" s="85">
        <v>0.43842404930130824</v>
      </c>
      <c r="BN78" s="92">
        <f t="shared" si="83"/>
        <v>-0.62512969567629517</v>
      </c>
      <c r="BO78" s="92">
        <f t="shared" si="84"/>
        <v>-0.82456868787000936</v>
      </c>
      <c r="BP78" s="92">
        <f t="shared" si="85"/>
        <v>-0.60140433741547894</v>
      </c>
      <c r="BQ78" s="86"/>
      <c r="BR78" s="86"/>
      <c r="BS78" s="92"/>
      <c r="BT78" s="92"/>
      <c r="BU78" s="92">
        <v>0.61660378613420264</v>
      </c>
      <c r="BV78" s="92">
        <f t="shared" si="92"/>
        <v>-0.11653383274096504</v>
      </c>
      <c r="BW78" s="92">
        <f t="shared" si="93"/>
        <v>-0.48352862320803291</v>
      </c>
      <c r="BX78" s="92">
        <f t="shared" si="94"/>
        <v>-9.4270585805319371E-2</v>
      </c>
      <c r="BY78" s="86">
        <f>(BL78*0.2)+(BP78*0.3)+(BX78*0.5)</f>
        <v>-0.32480222086088956</v>
      </c>
      <c r="BZ78" s="80">
        <v>0.51406015916968173</v>
      </c>
      <c r="CA78" s="80">
        <v>1.3859948859231079E-2</v>
      </c>
      <c r="CB78" s="80">
        <v>0.52059134632689053</v>
      </c>
      <c r="CC78" s="80">
        <v>-1.1646651001659059</v>
      </c>
      <c r="CD78" s="80">
        <v>0.51025829972591397</v>
      </c>
      <c r="CE78" s="82">
        <f t="shared" ref="CE78:CE119" si="103">((CD78-(AVERAGE(CD$2:CD$392)))/(_xlfn.STDEV.P(CD$2:CD$392)))</f>
        <v>0.20458657073332209</v>
      </c>
      <c r="CF78" s="80">
        <f>(CA78*0.2)+(CC78*0.3)+(CE78*0.5)</f>
        <v>-0.24433425491126448</v>
      </c>
      <c r="CG78" s="84">
        <f t="shared" si="95"/>
        <v>0.21259006640314848</v>
      </c>
      <c r="CH78" s="84">
        <f>VLOOKUP(A78,'CALCULO FINAL'!A:L,7,FALSE)</f>
        <v>70.604395604395606</v>
      </c>
      <c r="CI78" s="84">
        <f>VLOOKUP(A78,'CALCULO FINAL'!A:L,10,FALSE)</f>
        <v>73.68421052631578</v>
      </c>
      <c r="CJ78" s="84">
        <f>VLOOKUP(A78,'CALCULO FINAL'!A:L,8,FALSE)</f>
        <v>100</v>
      </c>
      <c r="CK78" s="84">
        <f>VLOOKUP(A78,'CALCULO FINAL'!A:L,9,FALSE)</f>
        <v>82.191780821917803</v>
      </c>
      <c r="CL78" s="84">
        <f>VLOOKUP(A78,'CALCULO FINAL'!A:L,11,FALSE)</f>
        <v>1.427719695894168</v>
      </c>
      <c r="CM78" s="84">
        <f>VLOOKUP(A78,'CALCULO FINAL'!A:L,12,FALSE)</f>
        <v>91.483516483516482</v>
      </c>
      <c r="CN78" s="84">
        <f t="shared" si="96"/>
        <v>76.594129554655865</v>
      </c>
      <c r="CO78" s="81">
        <v>77</v>
      </c>
      <c r="CP78" s="81">
        <v>116</v>
      </c>
      <c r="CQ78" s="81">
        <v>189</v>
      </c>
      <c r="CR78" s="81">
        <v>100</v>
      </c>
      <c r="CS78" s="81">
        <v>89</v>
      </c>
      <c r="CT78" s="81">
        <v>94</v>
      </c>
    </row>
    <row r="79" spans="1:98" ht="14.5" customHeight="1">
      <c r="A79" s="79">
        <v>111102000958</v>
      </c>
      <c r="B79" s="80" t="s">
        <v>165</v>
      </c>
      <c r="C79" s="81" t="s">
        <v>460</v>
      </c>
      <c r="D79" s="81" t="s">
        <v>6</v>
      </c>
      <c r="E79" s="81">
        <v>7</v>
      </c>
      <c r="F79" s="82" t="s">
        <v>15</v>
      </c>
      <c r="G79" s="82">
        <v>85</v>
      </c>
      <c r="H79" s="82" t="s">
        <v>16</v>
      </c>
      <c r="I79" s="81">
        <v>7</v>
      </c>
      <c r="J79" s="81">
        <v>2</v>
      </c>
      <c r="K79" s="81">
        <v>2</v>
      </c>
      <c r="L79" s="81">
        <v>3387</v>
      </c>
      <c r="M79" s="81">
        <f t="shared" si="87"/>
        <v>6</v>
      </c>
      <c r="N79" s="86">
        <f>VLOOKUP(A79,complejidad!P:V,7,FALSE)</f>
        <v>1.1704443053249212</v>
      </c>
      <c r="O79" s="81">
        <v>6</v>
      </c>
      <c r="P79" s="87">
        <v>38.147131630648218</v>
      </c>
      <c r="Q79" s="88">
        <v>0.224351121892056</v>
      </c>
      <c r="R79" s="81">
        <v>3075</v>
      </c>
      <c r="S79" s="81">
        <v>383</v>
      </c>
      <c r="T79" s="89">
        <f t="shared" si="88"/>
        <v>0.12455284552845529</v>
      </c>
      <c r="U79" s="90">
        <f>VLOOKUP(A79,socioeconomico!I:P,8,FALSE)</f>
        <v>0.2330088246559896</v>
      </c>
      <c r="V79" s="81">
        <v>4</v>
      </c>
      <c r="W79" s="83">
        <v>0.92789267747344883</v>
      </c>
      <c r="X79" s="83">
        <v>0.91379310344827591</v>
      </c>
      <c r="Y79" s="83">
        <v>0.92355255761663857</v>
      </c>
      <c r="Z79" s="83">
        <v>0.89682539682539686</v>
      </c>
      <c r="AA79" s="83">
        <v>0.86778398510242083</v>
      </c>
      <c r="AB79" s="83">
        <v>0.86617647058823533</v>
      </c>
      <c r="AC79" s="91">
        <v>0.85307886208138284</v>
      </c>
      <c r="AD79" s="81">
        <f t="shared" si="72"/>
        <v>0.87290363857743136</v>
      </c>
      <c r="AE79" s="82">
        <f t="shared" si="89"/>
        <v>0.67354182473841695</v>
      </c>
      <c r="AF79" s="84">
        <v>89.825282631038021</v>
      </c>
      <c r="AG79" s="84">
        <v>93.057607090103403</v>
      </c>
      <c r="AH79" s="84">
        <v>94.558472553699275</v>
      </c>
      <c r="AI79" s="84">
        <v>92.289039767216295</v>
      </c>
      <c r="AJ79" s="84">
        <v>92.831541218637994</v>
      </c>
      <c r="AK79" s="84">
        <v>87.727272727272734</v>
      </c>
      <c r="AL79" s="84">
        <v>88.367546432062554</v>
      </c>
      <c r="AM79" s="84">
        <f t="shared" si="73"/>
        <v>90.30759357561692</v>
      </c>
      <c r="AN79" s="84">
        <f t="shared" si="90"/>
        <v>0.33035216441585563</v>
      </c>
      <c r="AO79" s="81">
        <v>4</v>
      </c>
      <c r="AP79" s="82">
        <f t="shared" si="97"/>
        <v>0.23005906138063265</v>
      </c>
      <c r="AQ79" s="81">
        <v>4</v>
      </c>
      <c r="AR79" s="82">
        <f>((AQ79-(AVERAGE(AQ$2:AQ$384)))/(_xlfn.STDEV.P(AQ$2:AQ$384)))</f>
        <v>0.1365178344157767</v>
      </c>
      <c r="AS79" s="81">
        <v>4</v>
      </c>
      <c r="AT79" s="82">
        <f t="shared" ref="AT79:AT85" si="104">((AS79-(AVERAGE(AS$2:AS$384)))/(_xlfn.STDEV.P(AS$2:AS$384)))</f>
        <v>-0.10476865036838212</v>
      </c>
      <c r="AU79" s="81">
        <v>4</v>
      </c>
      <c r="AV79" s="82">
        <f t="shared" ref="AV79:AV85" si="105">((AU79-(AVERAGE(AU$2:AU$384)))/(_xlfn.STDEV.P(AU$2:AU$384)))</f>
        <v>-0.23979404319523176</v>
      </c>
      <c r="AW79" s="81">
        <v>4</v>
      </c>
      <c r="AX79" s="82">
        <f t="shared" si="98"/>
        <v>-0.2179191660846721</v>
      </c>
      <c r="AY79" s="81">
        <v>4</v>
      </c>
      <c r="AZ79" s="82">
        <f t="shared" si="99"/>
        <v>5.8790989771929411E-2</v>
      </c>
      <c r="BA79" s="81">
        <f>(AR79*0.1)+(AT79*0.15)+(AV79*0.2)+(AX79*0.25)+(AZ79*0.3)</f>
        <v>-8.6864817342315201E-2</v>
      </c>
      <c r="BB79" s="82">
        <v>3.3016666666666663</v>
      </c>
      <c r="BC79" s="82">
        <v>3.2683333333333331</v>
      </c>
      <c r="BD79" s="82">
        <v>3.3466666666666671</v>
      </c>
      <c r="BE79" s="82">
        <v>3.1566666666666663</v>
      </c>
      <c r="BF79" s="81">
        <f t="shared" si="78"/>
        <v>3.2504999999999997</v>
      </c>
      <c r="BG79" s="82">
        <f t="shared" si="79"/>
        <v>-6.5726610645848726E-2</v>
      </c>
      <c r="BH79" s="82">
        <f t="shared" si="91"/>
        <v>-7.6295713994081971E-2</v>
      </c>
      <c r="BI79" s="85">
        <v>0.49299999999999999</v>
      </c>
      <c r="BJ79" s="82">
        <f t="shared" si="100"/>
        <v>8.0357532002934634E-2</v>
      </c>
      <c r="BK79" s="92">
        <f t="shared" si="101"/>
        <v>-0.70724610493944695</v>
      </c>
      <c r="BL79" s="92">
        <f t="shared" si="102"/>
        <v>0.15312366624787646</v>
      </c>
      <c r="BM79" s="85">
        <v>0.45393001934422356</v>
      </c>
      <c r="BN79" s="92">
        <f t="shared" si="83"/>
        <v>-0.43481789156666339</v>
      </c>
      <c r="BO79" s="92">
        <f t="shared" si="84"/>
        <v>-0.78981223523555633</v>
      </c>
      <c r="BP79" s="92">
        <f t="shared" si="85"/>
        <v>-0.38537573754688137</v>
      </c>
      <c r="BQ79" s="86">
        <v>0.62581623692997634</v>
      </c>
      <c r="BR79" s="92">
        <f>((BQ79-(AVERAGE(BQ$2:BQ$392)))/(_xlfn.STDEV.P(BQ$2:BQ$392)))</f>
        <v>0.92847590590149975</v>
      </c>
      <c r="BS79" s="92">
        <f>LN(BQ79)</f>
        <v>-0.46869850220670445</v>
      </c>
      <c r="BT79" s="92">
        <f>((BS79-(AVERAGE(BS$2:BS$392)))/(_xlfn.STDEV.P(BS$2:BS$392)))</f>
        <v>0.92700808649542965</v>
      </c>
      <c r="BU79" s="92">
        <v>0.65746761891648209</v>
      </c>
      <c r="BV79" s="92">
        <f t="shared" si="92"/>
        <v>1.0911924442824685</v>
      </c>
      <c r="BW79" s="92">
        <f t="shared" si="93"/>
        <v>-0.41935976493920418</v>
      </c>
      <c r="BX79" s="92">
        <f t="shared" si="94"/>
        <v>1.1250718244918485</v>
      </c>
      <c r="BY79" s="92">
        <f>(BL79*0.1)+(BP79*0.2)+(BT79*0.3)+(BX79*0.4)</f>
        <v>0.6663683748607796</v>
      </c>
      <c r="BZ79" s="80">
        <v>0.50376093384702558</v>
      </c>
      <c r="CA79" s="80">
        <v>-0.35767128295598477</v>
      </c>
      <c r="CB79" s="80">
        <v>0.56738980092290625</v>
      </c>
      <c r="CC79" s="80">
        <v>0.36640169411765428</v>
      </c>
      <c r="CD79" s="80">
        <v>0.509062613104457</v>
      </c>
      <c r="CE79" s="82">
        <f t="shared" si="103"/>
        <v>0.19035689846331802</v>
      </c>
      <c r="CF79" s="80">
        <f>(CA79*0.2)+(CC79*0.3)+(CE79*0.5)</f>
        <v>0.13356470087575834</v>
      </c>
      <c r="CG79" s="84">
        <f t="shared" si="95"/>
        <v>0.18733052611431034</v>
      </c>
      <c r="CH79" s="84">
        <f>VLOOKUP(A79,'CALCULO FINAL'!A:L,7,FALSE)</f>
        <v>69.505494505494497</v>
      </c>
      <c r="CI79" s="84">
        <f>VLOOKUP(A79,'CALCULO FINAL'!A:L,10,FALSE)</f>
        <v>91.891891891891902</v>
      </c>
      <c r="CJ79" s="84">
        <f>VLOOKUP(A79,'CALCULO FINAL'!A:L,8,FALSE)</f>
        <v>68.75</v>
      </c>
      <c r="CK79" s="84">
        <f>VLOOKUP(A79,'CALCULO FINAL'!A:L,9,FALSE)</f>
        <v>80.821917808219183</v>
      </c>
      <c r="CL79" s="84">
        <f>VLOOKUP(A79,'CALCULO FINAL'!A:L,11,FALSE)</f>
        <v>0.83852876783628416</v>
      </c>
      <c r="CM79" s="84">
        <f>VLOOKUP(A79,'CALCULO FINAL'!A:L,12,FALSE)</f>
        <v>75</v>
      </c>
      <c r="CN79" s="84">
        <f t="shared" si="96"/>
        <v>76.475720225720224</v>
      </c>
      <c r="CO79" s="81">
        <v>78</v>
      </c>
      <c r="CP79" s="81">
        <v>91</v>
      </c>
      <c r="CQ79" s="81">
        <v>100</v>
      </c>
      <c r="CR79" s="81">
        <v>94</v>
      </c>
      <c r="CS79" s="81">
        <v>133</v>
      </c>
      <c r="CT79" s="81">
        <v>167</v>
      </c>
    </row>
    <row r="80" spans="1:98" ht="14.5" customHeight="1">
      <c r="A80" s="79">
        <v>111001107743</v>
      </c>
      <c r="B80" s="80" t="s">
        <v>154</v>
      </c>
      <c r="C80" s="81" t="s">
        <v>460</v>
      </c>
      <c r="D80" s="81" t="s">
        <v>6</v>
      </c>
      <c r="E80" s="81">
        <v>1</v>
      </c>
      <c r="F80" s="82" t="s">
        <v>52</v>
      </c>
      <c r="G80" s="82">
        <v>9</v>
      </c>
      <c r="H80" s="82" t="s">
        <v>53</v>
      </c>
      <c r="I80" s="81">
        <v>1</v>
      </c>
      <c r="J80" s="81">
        <v>1</v>
      </c>
      <c r="K80" s="81">
        <v>1</v>
      </c>
      <c r="L80" s="81">
        <v>2011</v>
      </c>
      <c r="M80" s="81">
        <f t="shared" si="87"/>
        <v>4</v>
      </c>
      <c r="N80" s="86">
        <f>VLOOKUP(A80,complejidad!P:V,7,FALSE)</f>
        <v>-0.31047738813875331</v>
      </c>
      <c r="O80" s="81">
        <v>3</v>
      </c>
      <c r="P80" s="87">
        <v>40.286337262012523</v>
      </c>
      <c r="Q80" s="88">
        <v>0.16289848197343401</v>
      </c>
      <c r="R80" s="81">
        <v>2011</v>
      </c>
      <c r="S80" s="81">
        <v>150</v>
      </c>
      <c r="T80" s="89">
        <f t="shared" si="88"/>
        <v>7.4589756340129293E-2</v>
      </c>
      <c r="U80" s="90">
        <f>VLOOKUP(A80,socioeconomico!I:P,8,FALSE)</f>
        <v>-0.8259108740075769</v>
      </c>
      <c r="V80" s="81">
        <v>8</v>
      </c>
      <c r="W80" s="83">
        <v>0.92875760208514335</v>
      </c>
      <c r="X80" s="83">
        <v>0.901705565529623</v>
      </c>
      <c r="Y80" s="83">
        <v>0.88604898828541001</v>
      </c>
      <c r="Z80" s="83">
        <v>0.89255319148936174</v>
      </c>
      <c r="AA80" s="83">
        <v>0.89253573319216517</v>
      </c>
      <c r="AB80" s="83">
        <v>0.8840419657647709</v>
      </c>
      <c r="AC80" s="91">
        <v>0.88318009734991887</v>
      </c>
      <c r="AD80" s="81">
        <f t="shared" si="72"/>
        <v>0.8869595448365466</v>
      </c>
      <c r="AE80" s="82">
        <f t="shared" si="89"/>
        <v>0.95233764372024554</v>
      </c>
      <c r="AF80" s="84">
        <v>88.143013498723093</v>
      </c>
      <c r="AG80" s="84">
        <v>92.100265856437531</v>
      </c>
      <c r="AH80" s="84">
        <v>90.886454183266935</v>
      </c>
      <c r="AI80" s="84">
        <v>90.943877551020407</v>
      </c>
      <c r="AJ80" s="84">
        <v>89.035731767009295</v>
      </c>
      <c r="AK80" s="84">
        <v>90.752275994250127</v>
      </c>
      <c r="AL80" s="84">
        <v>86.051179126944305</v>
      </c>
      <c r="AM80" s="84">
        <f t="shared" si="73"/>
        <v>89.040796141027428</v>
      </c>
      <c r="AN80" s="84">
        <f t="shared" si="90"/>
        <v>5.6928363754069351E-2</v>
      </c>
      <c r="AO80" s="81">
        <v>4</v>
      </c>
      <c r="AP80" s="82">
        <f t="shared" si="97"/>
        <v>0.23005906138063265</v>
      </c>
      <c r="AQ80" s="81">
        <v>4</v>
      </c>
      <c r="AR80" s="82">
        <f>((AQ80-(AVERAGE(AQ$2:AQ$384)))/(_xlfn.STDEV.P(AQ$2:AQ$384)))</f>
        <v>0.1365178344157767</v>
      </c>
      <c r="AS80" s="81">
        <v>4</v>
      </c>
      <c r="AT80" s="82">
        <f t="shared" si="104"/>
        <v>-0.10476865036838212</v>
      </c>
      <c r="AU80" s="81">
        <v>4</v>
      </c>
      <c r="AV80" s="82">
        <f t="shared" si="105"/>
        <v>-0.23979404319523176</v>
      </c>
      <c r="AW80" s="81">
        <v>4</v>
      </c>
      <c r="AX80" s="82">
        <f t="shared" si="98"/>
        <v>-0.2179191660846721</v>
      </c>
      <c r="AY80" s="81">
        <v>4</v>
      </c>
      <c r="AZ80" s="82">
        <f t="shared" si="99"/>
        <v>5.8790989771929411E-2</v>
      </c>
      <c r="BA80" s="81">
        <f>(AR80*0.1)+(AT80*0.15)+(AV80*0.2)+(AX80*0.25)+(AZ80*0.3)</f>
        <v>-8.6864817342315201E-2</v>
      </c>
      <c r="BB80" s="82">
        <v>3.4949999999999997</v>
      </c>
      <c r="BC80" s="82">
        <v>3.5766666666666667</v>
      </c>
      <c r="BD80" s="82">
        <v>3.4516666666666667</v>
      </c>
      <c r="BE80" s="82">
        <v>3.4816666666666669</v>
      </c>
      <c r="BF80" s="81">
        <f t="shared" si="78"/>
        <v>3.4930000000000003</v>
      </c>
      <c r="BG80" s="82">
        <f t="shared" si="79"/>
        <v>0.41447978192474144</v>
      </c>
      <c r="BH80" s="82">
        <f t="shared" si="91"/>
        <v>0.16380748229121311</v>
      </c>
      <c r="BI80" s="85">
        <v>0.44500000000000001</v>
      </c>
      <c r="BJ80" s="82">
        <f t="shared" si="100"/>
        <v>-0.60599939557886651</v>
      </c>
      <c r="BK80" s="92">
        <f t="shared" si="101"/>
        <v>-0.80968099681589678</v>
      </c>
      <c r="BL80" s="92">
        <f t="shared" si="102"/>
        <v>-0.5823950125138464</v>
      </c>
      <c r="BM80" s="85"/>
      <c r="BN80" s="92"/>
      <c r="BO80" s="92"/>
      <c r="BP80" s="92"/>
      <c r="BQ80" s="86">
        <v>0.5715571688013108</v>
      </c>
      <c r="BR80" s="92">
        <f>((BQ80-(AVERAGE(BQ$2:BQ$392)))/(_xlfn.STDEV.P(BQ$2:BQ$392)))</f>
        <v>-0.52101642065462939</v>
      </c>
      <c r="BS80" s="92">
        <f>LN(BQ80)</f>
        <v>-0.55939076785204678</v>
      </c>
      <c r="BT80" s="92">
        <f>((BS80-(AVERAGE(BS$2:BS$392)))/(_xlfn.STDEV.P(BS$2:BS$392)))</f>
        <v>-0.4940660372729862</v>
      </c>
      <c r="BU80" s="92">
        <v>0.64438330667398236</v>
      </c>
      <c r="BV80" s="92">
        <f t="shared" si="92"/>
        <v>0.70448697305954</v>
      </c>
      <c r="BW80" s="92">
        <f t="shared" si="93"/>
        <v>-0.43946153323835491</v>
      </c>
      <c r="BX80" s="92">
        <f t="shared" si="94"/>
        <v>0.74309621715852758</v>
      </c>
      <c r="BY80" s="86">
        <f>(BL80*0.2)+(BT80*0.3)+(BX80*0.5)</f>
        <v>0.10684929489459866</v>
      </c>
      <c r="BZ80" s="80">
        <v>0.51570466021715067</v>
      </c>
      <c r="CA80" s="80">
        <v>7.3183197040189996E-2</v>
      </c>
      <c r="CB80" s="80">
        <v>0.57629527545373216</v>
      </c>
      <c r="CC80" s="80">
        <v>0.65775482659152762</v>
      </c>
      <c r="CD80" s="80">
        <v>0.59860800035993</v>
      </c>
      <c r="CE80" s="82">
        <f t="shared" si="103"/>
        <v>1.2560220075897695</v>
      </c>
      <c r="CF80" s="80">
        <f>(CA80*0.2)+(CC80*0.3)+(CE80*0.5)</f>
        <v>0.83997409118038102</v>
      </c>
      <c r="CG80" s="84">
        <f t="shared" si="95"/>
        <v>0.32641491533926836</v>
      </c>
      <c r="CH80" s="84">
        <f>VLOOKUP(A80,'CALCULO FINAL'!A:L,7,FALSE)</f>
        <v>77.472527472527474</v>
      </c>
      <c r="CI80" s="84">
        <f>VLOOKUP(A80,'CALCULO FINAL'!A:L,10,FALSE)</f>
        <v>65.789473684210535</v>
      </c>
      <c r="CJ80" s="84">
        <f>VLOOKUP(A80,'CALCULO FINAL'!A:L,8,FALSE)</f>
        <v>83.333333333333343</v>
      </c>
      <c r="CK80" s="84">
        <f>VLOOKUP(A80,'CALCULO FINAL'!A:L,9,FALSE)</f>
        <v>85.714285714285708</v>
      </c>
      <c r="CL80" s="84">
        <f>VLOOKUP(A80,'CALCULO FINAL'!A:L,11,FALSE)</f>
        <v>1.1903358183966426</v>
      </c>
      <c r="CM80" s="84">
        <f>VLOOKUP(A80,'CALCULO FINAL'!A:L,12,FALSE)</f>
        <v>84.890109890109883</v>
      </c>
      <c r="CN80" s="84">
        <f t="shared" si="96"/>
        <v>76.406159629843842</v>
      </c>
      <c r="CO80" s="81">
        <v>79</v>
      </c>
      <c r="CP80" s="81">
        <v>156</v>
      </c>
      <c r="CQ80" s="81">
        <v>111</v>
      </c>
      <c r="CR80" s="81">
        <v>118</v>
      </c>
      <c r="CS80" s="81">
        <v>122</v>
      </c>
      <c r="CT80" s="81">
        <v>252</v>
      </c>
    </row>
    <row r="81" spans="1:98" ht="14.5" customHeight="1">
      <c r="A81" s="79">
        <v>111265000017</v>
      </c>
      <c r="B81" s="80" t="s">
        <v>120</v>
      </c>
      <c r="C81" s="81" t="s">
        <v>460</v>
      </c>
      <c r="D81" s="81" t="s">
        <v>6</v>
      </c>
      <c r="E81" s="81">
        <v>10</v>
      </c>
      <c r="F81" s="82" t="s">
        <v>18</v>
      </c>
      <c r="G81" s="82">
        <v>30</v>
      </c>
      <c r="H81" s="82" t="s">
        <v>19</v>
      </c>
      <c r="I81" s="81">
        <v>10</v>
      </c>
      <c r="J81" s="81">
        <v>2</v>
      </c>
      <c r="K81" s="81">
        <v>2</v>
      </c>
      <c r="L81" s="81">
        <v>1372</v>
      </c>
      <c r="M81" s="81">
        <f t="shared" si="87"/>
        <v>2</v>
      </c>
      <c r="N81" s="86">
        <f>VLOOKUP(A81,complejidad!P:V,7,FALSE)</f>
        <v>-0.28055686710520772</v>
      </c>
      <c r="O81" s="81">
        <v>3</v>
      </c>
      <c r="P81" s="87">
        <v>42.391744868035111</v>
      </c>
      <c r="Q81" s="88">
        <v>0.144981631153563</v>
      </c>
      <c r="R81" s="81">
        <v>1311</v>
      </c>
      <c r="S81" s="81">
        <v>67</v>
      </c>
      <c r="T81" s="89">
        <f t="shared" si="88"/>
        <v>5.1106025934401222E-2</v>
      </c>
      <c r="U81" s="90">
        <f>VLOOKUP(A81,socioeconomico!I:P,8,FALSE)</f>
        <v>-1.3319486369647047</v>
      </c>
      <c r="V81" s="81">
        <v>10</v>
      </c>
      <c r="W81" s="83">
        <v>0.85691056910569108</v>
      </c>
      <c r="X81" s="83">
        <v>0.84782608695652173</v>
      </c>
      <c r="Y81" s="83">
        <v>0.86486486486486491</v>
      </c>
      <c r="Z81" s="83">
        <v>0.83374485596707815</v>
      </c>
      <c r="AA81" s="83">
        <v>0.84377682403433474</v>
      </c>
      <c r="AB81" s="83">
        <v>0.86267605633802813</v>
      </c>
      <c r="AC81" s="91">
        <v>0.84475639966969451</v>
      </c>
      <c r="AD81" s="81">
        <f t="shared" si="72"/>
        <v>0.8493995136738306</v>
      </c>
      <c r="AE81" s="82">
        <f t="shared" si="89"/>
        <v>0.20734266040484337</v>
      </c>
      <c r="AF81" s="84">
        <v>90.375939849624061</v>
      </c>
      <c r="AG81" s="84">
        <v>87.764866712235133</v>
      </c>
      <c r="AH81" s="84">
        <v>89.148936170212764</v>
      </c>
      <c r="AI81" s="84">
        <v>92.097488921713449</v>
      </c>
      <c r="AJ81" s="84">
        <v>91.479820627802695</v>
      </c>
      <c r="AK81" s="84">
        <v>88.272583201267835</v>
      </c>
      <c r="AL81" s="84">
        <v>90.353697749196144</v>
      </c>
      <c r="AM81" s="84">
        <f t="shared" si="73"/>
        <v>90.199736205914633</v>
      </c>
      <c r="AN81" s="84">
        <f t="shared" si="90"/>
        <v>0.30707237938618404</v>
      </c>
      <c r="AO81" s="81">
        <v>4</v>
      </c>
      <c r="AP81" s="82">
        <f t="shared" si="97"/>
        <v>0.23005906138063265</v>
      </c>
      <c r="AQ81" s="81">
        <v>4</v>
      </c>
      <c r="AR81" s="82">
        <f>((AQ81-(AVERAGE(AQ$2:AQ$384)))/(_xlfn.STDEV.P(AQ$2:AQ$384)))</f>
        <v>0.1365178344157767</v>
      </c>
      <c r="AS81" s="81">
        <v>4</v>
      </c>
      <c r="AT81" s="82">
        <f t="shared" si="104"/>
        <v>-0.10476865036838212</v>
      </c>
      <c r="AU81" s="81">
        <v>4.5</v>
      </c>
      <c r="AV81" s="82">
        <f t="shared" si="105"/>
        <v>1.2122921072647797</v>
      </c>
      <c r="AW81" s="81">
        <v>4.5</v>
      </c>
      <c r="AX81" s="82">
        <f t="shared" si="98"/>
        <v>1.1339867716628336</v>
      </c>
      <c r="AY81" s="81">
        <v>4.5</v>
      </c>
      <c r="AZ81" s="82">
        <f t="shared" si="99"/>
        <v>1.3992255565719089</v>
      </c>
      <c r="BA81" s="81">
        <f>(AR81*0.1)+(AT81*0.15)+(AV81*0.2)+(AX81*0.25)+(AZ81*0.3)</f>
        <v>0.94365926722655735</v>
      </c>
      <c r="BB81" s="82">
        <v>3.8833333333333329</v>
      </c>
      <c r="BC81" s="82">
        <v>3.4749999999999996</v>
      </c>
      <c r="BD81" s="82">
        <v>3.6233333333333335</v>
      </c>
      <c r="BE81" s="82">
        <v>3.5916666666666668</v>
      </c>
      <c r="BF81" s="81">
        <f t="shared" si="78"/>
        <v>3.6070000000000002</v>
      </c>
      <c r="BG81" s="82">
        <f t="shared" si="79"/>
        <v>0.64022629224658512</v>
      </c>
      <c r="BH81" s="82">
        <f t="shared" si="91"/>
        <v>0.79194277973657123</v>
      </c>
      <c r="BI81" s="85">
        <v>0.47</v>
      </c>
      <c r="BJ81" s="82">
        <f t="shared" si="100"/>
        <v>-0.24852182913001214</v>
      </c>
      <c r="BK81" s="92">
        <f t="shared" si="101"/>
        <v>-0.75502258427803282</v>
      </c>
      <c r="BL81" s="92">
        <f t="shared" si="102"/>
        <v>-0.18992831843511179</v>
      </c>
      <c r="BM81" s="85">
        <v>0.51706050851590057</v>
      </c>
      <c r="BN81" s="92">
        <f t="shared" ref="BN81:BN86" si="106">((BM81-(AVERAGE(BM$2:BM$392)))/(_xlfn.STDEV.P(BM$2:BM$392)))</f>
        <v>0.34001123910580577</v>
      </c>
      <c r="BO81" s="92">
        <f t="shared" ref="BO81:BO86" si="107">LN(BM81)</f>
        <v>-0.65959537357373388</v>
      </c>
      <c r="BP81" s="92">
        <f t="shared" ref="BP81:BP86" si="108">((BO81-(AVERAGE(BO$2:BO$392)))/(_xlfn.STDEV.P(BO$2:BO$392)))</f>
        <v>0.42398667351233477</v>
      </c>
      <c r="BQ81" s="86"/>
      <c r="BR81" s="86"/>
      <c r="BS81" s="92"/>
      <c r="BT81" s="92"/>
      <c r="BU81" s="92">
        <v>0.63491371772229155</v>
      </c>
      <c r="BV81" s="92">
        <f t="shared" si="92"/>
        <v>0.42461426825228854</v>
      </c>
      <c r="BW81" s="92">
        <f t="shared" si="93"/>
        <v>-0.45426616692433364</v>
      </c>
      <c r="BX81" s="92">
        <f t="shared" si="94"/>
        <v>0.46177723768407097</v>
      </c>
      <c r="BY81" s="86">
        <f>(BL81*0.2)+(BP81*0.3)+(BX81*0.5)</f>
        <v>0.32009895720871356</v>
      </c>
      <c r="BZ81" s="80">
        <v>0.54389177456820081</v>
      </c>
      <c r="CA81" s="80">
        <v>1.0899968881752824</v>
      </c>
      <c r="CB81" s="80">
        <v>0.56608122672937478</v>
      </c>
      <c r="CC81" s="80">
        <v>0.3235901416237178</v>
      </c>
      <c r="CD81" s="80">
        <v>0.55997193753616203</v>
      </c>
      <c r="CE81" s="82">
        <f t="shared" si="103"/>
        <v>0.79622049946919748</v>
      </c>
      <c r="CF81" s="80">
        <f>(CA81*0.2)+(CC81*0.3)+(CE81*0.5)</f>
        <v>0.71318666985677059</v>
      </c>
      <c r="CG81" s="84">
        <f t="shared" si="95"/>
        <v>0.58943397322534952</v>
      </c>
      <c r="CH81" s="84">
        <f>VLOOKUP(A81,'CALCULO FINAL'!A:L,7,FALSE)</f>
        <v>87.637362637362642</v>
      </c>
      <c r="CI81" s="84">
        <f>VLOOKUP(A81,'CALCULO FINAL'!A:L,10,FALSE)</f>
        <v>43.589743589743591</v>
      </c>
      <c r="CJ81" s="84">
        <f>VLOOKUP(A81,'CALCULO FINAL'!A:L,8,FALSE)</f>
        <v>82.35294117647058</v>
      </c>
      <c r="CK81" s="84">
        <f>VLOOKUP(A81,'CALCULO FINAL'!A:L,9,FALSE)</f>
        <v>90.476190476190482</v>
      </c>
      <c r="CL81" s="84">
        <f>VLOOKUP(A81,'CALCULO FINAL'!A:L,11,FALSE)</f>
        <v>1.2586731022774098</v>
      </c>
      <c r="CM81" s="84">
        <f>VLOOKUP(A81,'CALCULO FINAL'!A:L,12,FALSE)</f>
        <v>86.263736263736263</v>
      </c>
      <c r="CN81" s="84">
        <f t="shared" si="96"/>
        <v>76.282051282051285</v>
      </c>
      <c r="CO81" s="81">
        <v>80</v>
      </c>
      <c r="CP81" s="81">
        <v>113</v>
      </c>
      <c r="CQ81" s="81">
        <v>139</v>
      </c>
      <c r="CR81" s="81">
        <v>144</v>
      </c>
      <c r="CS81" s="81">
        <v>134</v>
      </c>
      <c r="CT81" s="81">
        <v>137</v>
      </c>
    </row>
    <row r="82" spans="1:98" ht="14.5" customHeight="1">
      <c r="A82" s="79">
        <v>111001104281</v>
      </c>
      <c r="B82" s="80" t="s">
        <v>95</v>
      </c>
      <c r="C82" s="81" t="s">
        <v>460</v>
      </c>
      <c r="D82" s="81" t="s">
        <v>6</v>
      </c>
      <c r="E82" s="81">
        <v>8</v>
      </c>
      <c r="F82" s="82" t="s">
        <v>7</v>
      </c>
      <c r="G82" s="82">
        <v>79</v>
      </c>
      <c r="H82" s="82" t="s">
        <v>96</v>
      </c>
      <c r="I82" s="81">
        <v>8</v>
      </c>
      <c r="J82" s="81">
        <v>1</v>
      </c>
      <c r="K82" s="81">
        <v>1</v>
      </c>
      <c r="L82" s="81">
        <v>4062</v>
      </c>
      <c r="M82" s="81">
        <f t="shared" si="87"/>
        <v>6</v>
      </c>
      <c r="N82" s="86">
        <f>VLOOKUP(A82,complejidad!P:V,7,FALSE)</f>
        <v>0.37885152760437879</v>
      </c>
      <c r="O82" s="81">
        <v>4</v>
      </c>
      <c r="P82" s="87">
        <v>45.887899740708754</v>
      </c>
      <c r="Q82" s="88">
        <v>0.145347306848647</v>
      </c>
      <c r="R82" s="81">
        <v>3959</v>
      </c>
      <c r="S82" s="81">
        <v>294</v>
      </c>
      <c r="T82" s="89">
        <f t="shared" si="88"/>
        <v>7.4261177064915376E-2</v>
      </c>
      <c r="U82" s="90">
        <f>VLOOKUP(A82,socioeconomico!I:P,8,FALSE)</f>
        <v>-1.5935005198211722</v>
      </c>
      <c r="V82" s="81">
        <v>10</v>
      </c>
      <c r="W82" s="83">
        <v>0.9167305236270753</v>
      </c>
      <c r="X82" s="83">
        <v>0.91707569103590802</v>
      </c>
      <c r="Y82" s="83">
        <v>0.90148849797023001</v>
      </c>
      <c r="Z82" s="83">
        <v>0.89520958083832336</v>
      </c>
      <c r="AA82" s="83">
        <v>0.88746244195574975</v>
      </c>
      <c r="AB82" s="83">
        <v>0.87850467289719625</v>
      </c>
      <c r="AC82" s="91">
        <v>0.87292225201072382</v>
      </c>
      <c r="AD82" s="81">
        <f t="shared" si="72"/>
        <v>0.88342561914143769</v>
      </c>
      <c r="AE82" s="82">
        <f t="shared" si="89"/>
        <v>0.88224300234841035</v>
      </c>
      <c r="AF82" s="84">
        <v>83.641975308641975</v>
      </c>
      <c r="AG82" s="84">
        <v>89.491124260355022</v>
      </c>
      <c r="AH82" s="84">
        <v>89.142994703899859</v>
      </c>
      <c r="AI82" s="84">
        <v>86.377245508982043</v>
      </c>
      <c r="AJ82" s="84">
        <v>90.09723643807574</v>
      </c>
      <c r="AK82" s="84">
        <v>91.782553729456382</v>
      </c>
      <c r="AL82" s="84">
        <v>88.7076217180729</v>
      </c>
      <c r="AM82" s="84">
        <f t="shared" si="73"/>
        <v>89.448258532138411</v>
      </c>
      <c r="AN82" s="84">
        <f t="shared" si="90"/>
        <v>0.14487448091715524</v>
      </c>
      <c r="AO82" s="81">
        <v>4</v>
      </c>
      <c r="AP82" s="82">
        <f t="shared" si="97"/>
        <v>0.23005906138063265</v>
      </c>
      <c r="AQ82" s="81">
        <v>4</v>
      </c>
      <c r="AR82" s="82">
        <f>((AQ82-(AVERAGE(AQ$2:AQ$384)))/(_xlfn.STDEV.P(AQ$2:AQ$384)))</f>
        <v>0.1365178344157767</v>
      </c>
      <c r="AS82" s="81">
        <v>4.5</v>
      </c>
      <c r="AT82" s="82">
        <f t="shared" si="104"/>
        <v>1.3847682483473189</v>
      </c>
      <c r="AU82" s="81">
        <v>4.5</v>
      </c>
      <c r="AV82" s="82">
        <f t="shared" si="105"/>
        <v>1.2122921072647797</v>
      </c>
      <c r="AW82" s="81">
        <v>4.5</v>
      </c>
      <c r="AX82" s="82">
        <f t="shared" si="98"/>
        <v>1.1339867716628336</v>
      </c>
      <c r="AY82" s="81">
        <v>4</v>
      </c>
      <c r="AZ82" s="82">
        <f t="shared" si="99"/>
        <v>5.8790989771929411E-2</v>
      </c>
      <c r="BA82" s="81">
        <f>(AR82*0.1)+(AT82*0.15)+(AV82*0.2)+(AX82*0.25)+(AZ82*0.3)</f>
        <v>0.76495943199391858</v>
      </c>
      <c r="BB82" s="82">
        <v>3.59</v>
      </c>
      <c r="BC82" s="82">
        <v>3.523333333333333</v>
      </c>
      <c r="BD82" s="82">
        <v>3.5666666666666664</v>
      </c>
      <c r="BE82" s="82">
        <v>3.4666666666666668</v>
      </c>
      <c r="BF82" s="81">
        <f t="shared" si="78"/>
        <v>3.5203333333333333</v>
      </c>
      <c r="BG82" s="82">
        <f t="shared" si="79"/>
        <v>0.46860613820073843</v>
      </c>
      <c r="BH82" s="82">
        <f t="shared" si="91"/>
        <v>0.61678278509732853</v>
      </c>
      <c r="BI82" s="85">
        <v>0.54400000000000004</v>
      </c>
      <c r="BJ82" s="82">
        <f t="shared" si="100"/>
        <v>0.8096117675585992</v>
      </c>
      <c r="BK82" s="92">
        <f t="shared" si="101"/>
        <v>-0.60880603212619433</v>
      </c>
      <c r="BL82" s="92">
        <f t="shared" si="102"/>
        <v>0.85995813413740063</v>
      </c>
      <c r="BM82" s="85">
        <v>0.52637362213758521</v>
      </c>
      <c r="BN82" s="92">
        <f t="shared" si="106"/>
        <v>0.45431530717219526</v>
      </c>
      <c r="BO82" s="92">
        <f t="shared" si="107"/>
        <v>-0.64174401014757443</v>
      </c>
      <c r="BP82" s="92">
        <f t="shared" si="108"/>
        <v>0.53494175535736677</v>
      </c>
      <c r="BQ82" s="86">
        <v>0.57259327584061581</v>
      </c>
      <c r="BR82" s="92">
        <f>((BQ82-(AVERAGE(BQ$2:BQ$392)))/(_xlfn.STDEV.P(BQ$2:BQ$392)))</f>
        <v>-0.49333755968705645</v>
      </c>
      <c r="BS82" s="92">
        <f>LN(BQ82)</f>
        <v>-0.55757962959242569</v>
      </c>
      <c r="BT82" s="92">
        <f>((BS82-(AVERAGE(BS$2:BS$392)))/(_xlfn.STDEV.P(BS$2:BS$392)))</f>
        <v>-0.46568697212338073</v>
      </c>
      <c r="BU82" s="92">
        <v>0.63218190878037761</v>
      </c>
      <c r="BV82" s="92">
        <f t="shared" si="92"/>
        <v>0.34387594249279757</v>
      </c>
      <c r="BW82" s="92">
        <f t="shared" si="93"/>
        <v>-0.45857809590178883</v>
      </c>
      <c r="BX82" s="92">
        <f t="shared" si="94"/>
        <v>0.37984157583430334</v>
      </c>
      <c r="BY82" s="92">
        <f>(BL82*0.1)+(BP82*0.2)+(BT82*0.3)+(BX82*0.4)</f>
        <v>0.20521470318192056</v>
      </c>
      <c r="BZ82" s="80"/>
      <c r="CA82" s="80"/>
      <c r="CB82" s="80">
        <v>0.59036613397245585</v>
      </c>
      <c r="CC82" s="80">
        <v>1.1180996057311778</v>
      </c>
      <c r="CD82" s="80">
        <v>0.54133260733724697</v>
      </c>
      <c r="CE82" s="82">
        <f t="shared" si="103"/>
        <v>0.57439685830495946</v>
      </c>
      <c r="CF82" s="80">
        <f>(CC82*0.4)+(CE82*0.6)</f>
        <v>0.79187795727544685</v>
      </c>
      <c r="CG82" s="84">
        <f t="shared" si="95"/>
        <v>0.56141766051403086</v>
      </c>
      <c r="CH82" s="84">
        <f>VLOOKUP(A82,'CALCULO FINAL'!A:L,7,FALSE)</f>
        <v>87.087912087912088</v>
      </c>
      <c r="CI82" s="84">
        <f>VLOOKUP(A82,'CALCULO FINAL'!A:L,10,FALSE)</f>
        <v>41.025641025641022</v>
      </c>
      <c r="CJ82" s="84">
        <f>VLOOKUP(A82,'CALCULO FINAL'!A:L,8,FALSE)</f>
        <v>90.909090909090907</v>
      </c>
      <c r="CK82" s="84">
        <f>VLOOKUP(A82,'CALCULO FINAL'!A:L,9,FALSE)</f>
        <v>89.473684210526315</v>
      </c>
      <c r="CL82" s="84">
        <f>VLOOKUP(A82,'CALCULO FINAL'!A:L,11,FALSE)</f>
        <v>1.3950997058984687</v>
      </c>
      <c r="CM82" s="84">
        <f>VLOOKUP(A82,'CALCULO FINAL'!A:L,12,FALSE)</f>
        <v>89.560439560439562</v>
      </c>
      <c r="CN82" s="84">
        <f t="shared" si="96"/>
        <v>76.190476190476176</v>
      </c>
      <c r="CO82" s="81">
        <v>81</v>
      </c>
      <c r="CP82" s="81">
        <v>76</v>
      </c>
      <c r="CQ82" s="81">
        <v>77</v>
      </c>
      <c r="CR82" s="81">
        <v>86</v>
      </c>
      <c r="CS82" s="81">
        <v>101</v>
      </c>
      <c r="CT82" s="81">
        <v>76</v>
      </c>
    </row>
    <row r="83" spans="1:98" ht="14.5" customHeight="1">
      <c r="A83" s="79">
        <v>111001011029</v>
      </c>
      <c r="B83" s="80" t="s">
        <v>187</v>
      </c>
      <c r="C83" s="81" t="s">
        <v>460</v>
      </c>
      <c r="D83" s="81" t="s">
        <v>6</v>
      </c>
      <c r="E83" s="81">
        <v>18</v>
      </c>
      <c r="F83" s="82" t="s">
        <v>38</v>
      </c>
      <c r="G83" s="82">
        <v>53</v>
      </c>
      <c r="H83" s="82" t="s">
        <v>107</v>
      </c>
      <c r="I83" s="81">
        <v>18</v>
      </c>
      <c r="J83" s="81">
        <v>3</v>
      </c>
      <c r="K83" s="81">
        <v>3</v>
      </c>
      <c r="L83" s="81">
        <v>2310</v>
      </c>
      <c r="M83" s="81">
        <f t="shared" si="87"/>
        <v>4</v>
      </c>
      <c r="N83" s="86">
        <f>VLOOKUP(A83,complejidad!P:V,7,FALSE)</f>
        <v>1.2775233775929495</v>
      </c>
      <c r="O83" s="81">
        <v>6</v>
      </c>
      <c r="P83" s="87">
        <v>34.245207736389631</v>
      </c>
      <c r="Q83" s="88">
        <v>0.22454288025889901</v>
      </c>
      <c r="R83" s="81">
        <v>2047</v>
      </c>
      <c r="S83" s="81">
        <v>227</v>
      </c>
      <c r="T83" s="89">
        <f t="shared" si="88"/>
        <v>0.11089399120664387</v>
      </c>
      <c r="U83" s="90">
        <f>VLOOKUP(A83,socioeconomico!I:P,8,FALSE)</f>
        <v>0.58607538391529246</v>
      </c>
      <c r="V83" s="81">
        <v>3</v>
      </c>
      <c r="W83" s="83">
        <v>0.84161126319906143</v>
      </c>
      <c r="X83" s="83">
        <v>0.87401574803149606</v>
      </c>
      <c r="Y83" s="83">
        <v>0.83965517241379306</v>
      </c>
      <c r="Z83" s="83">
        <v>0.85355648535564854</v>
      </c>
      <c r="AA83" s="83">
        <v>0.83525287931897851</v>
      </c>
      <c r="AB83" s="83">
        <v>0.84083601286173637</v>
      </c>
      <c r="AC83" s="91">
        <v>0.84139054861488316</v>
      </c>
      <c r="AD83" s="81">
        <f t="shared" si="72"/>
        <v>0.84167573370842141</v>
      </c>
      <c r="AE83" s="82">
        <f t="shared" si="89"/>
        <v>5.4143178180405226E-2</v>
      </c>
      <c r="AF83" s="84">
        <v>89.742744063324537</v>
      </c>
      <c r="AG83" s="84">
        <v>89.80782429649966</v>
      </c>
      <c r="AH83" s="84">
        <v>92.796934865900383</v>
      </c>
      <c r="AI83" s="84">
        <v>92.405063291139243</v>
      </c>
      <c r="AJ83" s="84">
        <v>93.087971274685827</v>
      </c>
      <c r="AK83" s="84">
        <v>92.805408015451476</v>
      </c>
      <c r="AL83" s="84">
        <v>92.398561890087322</v>
      </c>
      <c r="AM83" s="84">
        <f t="shared" si="73"/>
        <v>92.678967806087158</v>
      </c>
      <c r="AN83" s="84">
        <f t="shared" si="90"/>
        <v>0.84218628815380214</v>
      </c>
      <c r="AO83" s="81">
        <v>4</v>
      </c>
      <c r="AP83" s="82">
        <f t="shared" si="97"/>
        <v>0.23005906138063265</v>
      </c>
      <c r="AQ83" s="81"/>
      <c r="AR83" s="82"/>
      <c r="AS83" s="81">
        <v>4</v>
      </c>
      <c r="AT83" s="82">
        <f t="shared" si="104"/>
        <v>-0.10476865036838212</v>
      </c>
      <c r="AU83" s="81">
        <v>4</v>
      </c>
      <c r="AV83" s="82">
        <f t="shared" si="105"/>
        <v>-0.23979404319523176</v>
      </c>
      <c r="AW83" s="81">
        <v>4</v>
      </c>
      <c r="AX83" s="82">
        <f t="shared" si="98"/>
        <v>-0.2179191660846721</v>
      </c>
      <c r="AY83" s="81">
        <v>4</v>
      </c>
      <c r="AZ83" s="82">
        <f t="shared" si="99"/>
        <v>5.8790989771929411E-2</v>
      </c>
      <c r="BA83" s="81">
        <f>(AT83*0.2)+(AV83*0.3)+(AX83*0.4)+(AZ83*0.5)</f>
        <v>-0.15066411458015011</v>
      </c>
      <c r="BB83" s="82">
        <v>3.5033333333333339</v>
      </c>
      <c r="BC83" s="82">
        <v>3.4316666666666666</v>
      </c>
      <c r="BD83" s="82">
        <v>3.6083333333333338</v>
      </c>
      <c r="BE83" s="82">
        <v>3.4649999999999999</v>
      </c>
      <c r="BF83" s="81">
        <f t="shared" si="78"/>
        <v>3.5051666666666668</v>
      </c>
      <c r="BG83" s="82">
        <f t="shared" si="79"/>
        <v>0.43857261124271557</v>
      </c>
      <c r="BH83" s="82">
        <f t="shared" si="91"/>
        <v>0.14395424833128273</v>
      </c>
      <c r="BI83" s="85">
        <v>0.42</v>
      </c>
      <c r="BJ83" s="82">
        <f t="shared" si="100"/>
        <v>-0.96347696202772171</v>
      </c>
      <c r="BK83" s="92">
        <f t="shared" si="101"/>
        <v>-0.86750056770472306</v>
      </c>
      <c r="BL83" s="92">
        <f t="shared" si="102"/>
        <v>-0.99755993930473885</v>
      </c>
      <c r="BM83" s="85">
        <v>0.44205645993716725</v>
      </c>
      <c r="BN83" s="92">
        <f t="shared" si="106"/>
        <v>-0.58054747221887315</v>
      </c>
      <c r="BO83" s="92">
        <f t="shared" si="107"/>
        <v>-0.81631766764776226</v>
      </c>
      <c r="BP83" s="92">
        <f t="shared" si="108"/>
        <v>-0.55012015243704326</v>
      </c>
      <c r="BQ83" s="86">
        <v>0.61027244759224542</v>
      </c>
      <c r="BR83" s="92">
        <f>((BQ83-(AVERAGE(BQ$2:BQ$392)))/(_xlfn.STDEV.P(BQ$2:BQ$392)))</f>
        <v>0.51323465411260583</v>
      </c>
      <c r="BS83" s="92">
        <f>LN(BQ83)</f>
        <v>-0.49384978612955666</v>
      </c>
      <c r="BT83" s="92">
        <f>((BS83-(AVERAGE(BS$2:BS$392)))/(_xlfn.STDEV.P(BS$2:BS$392)))</f>
        <v>0.53290790046536063</v>
      </c>
      <c r="BU83" s="92">
        <v>0.65572516679449777</v>
      </c>
      <c r="BV83" s="92">
        <f t="shared" si="92"/>
        <v>1.0396944552076828</v>
      </c>
      <c r="BW83" s="92">
        <f t="shared" si="93"/>
        <v>-0.42201353088056759</v>
      </c>
      <c r="BX83" s="92">
        <f t="shared" si="94"/>
        <v>1.0746447256372869</v>
      </c>
      <c r="BY83" s="92">
        <f>(BL83*0.1)+(BP83*0.2)+(BT83*0.3)+(BX83*0.4)</f>
        <v>0.37995023597664035</v>
      </c>
      <c r="BZ83" s="80"/>
      <c r="CA83" s="80"/>
      <c r="CB83" s="80">
        <v>0.56023075264309286</v>
      </c>
      <c r="CC83" s="80">
        <v>0.13218496207991912</v>
      </c>
      <c r="CD83" s="80">
        <v>0.39671595666712001</v>
      </c>
      <c r="CE83" s="82">
        <f t="shared" si="103"/>
        <v>-1.1466624116516109</v>
      </c>
      <c r="CF83" s="80">
        <f>(CC83*0.4)+(CE83*0.6)</f>
        <v>-0.63512346215899895</v>
      </c>
      <c r="CG83" s="84">
        <f t="shared" si="95"/>
        <v>0.15212165418462245</v>
      </c>
      <c r="CH83" s="84">
        <f>VLOOKUP(A83,'CALCULO FINAL'!A:L,7,FALSE)</f>
        <v>66.208791208791212</v>
      </c>
      <c r="CI83" s="84">
        <f>VLOOKUP(A83,'CALCULO FINAL'!A:L,10,FALSE)</f>
        <v>93.939393939393938</v>
      </c>
      <c r="CJ83" s="84">
        <f>VLOOKUP(A83,'CALCULO FINAL'!A:L,8,FALSE)</f>
        <v>76.923076923076934</v>
      </c>
      <c r="CK83" s="84">
        <f>VLOOKUP(A83,'CALCULO FINAL'!A:L,9,FALSE)</f>
        <v>76.712328767123282</v>
      </c>
      <c r="CL83" s="84">
        <f>VLOOKUP(A83,'CALCULO FINAL'!A:L,11,FALSE)</f>
        <v>0.9118929272741565</v>
      </c>
      <c r="CM83" s="84">
        <f>VLOOKUP(A83,'CALCULO FINAL'!A:L,12,FALSE)</f>
        <v>77.197802197802204</v>
      </c>
      <c r="CN83" s="84">
        <f t="shared" si="96"/>
        <v>75.888694638694645</v>
      </c>
      <c r="CO83" s="81">
        <v>82</v>
      </c>
      <c r="CP83" s="81">
        <v>86</v>
      </c>
      <c r="CQ83" s="81">
        <v>93</v>
      </c>
      <c r="CR83" s="81">
        <v>91</v>
      </c>
      <c r="CS83" s="81">
        <v>92</v>
      </c>
      <c r="CT83" s="81">
        <v>209</v>
      </c>
    </row>
    <row r="84" spans="1:98" ht="14.5" customHeight="1">
      <c r="A84" s="79">
        <v>111001098922</v>
      </c>
      <c r="B84" s="80" t="s">
        <v>741</v>
      </c>
      <c r="C84" s="81" t="s">
        <v>697</v>
      </c>
      <c r="D84" s="81" t="s">
        <v>6</v>
      </c>
      <c r="E84" s="81">
        <v>10</v>
      </c>
      <c r="F84" s="82" t="s">
        <v>18</v>
      </c>
      <c r="G84" s="82">
        <v>74</v>
      </c>
      <c r="H84" s="82" t="s">
        <v>18</v>
      </c>
      <c r="I84" s="81">
        <v>10</v>
      </c>
      <c r="J84" s="81">
        <v>1</v>
      </c>
      <c r="K84" s="81">
        <v>1</v>
      </c>
      <c r="L84" s="81">
        <v>1546</v>
      </c>
      <c r="M84" s="81">
        <f t="shared" si="87"/>
        <v>3</v>
      </c>
      <c r="N84" s="86">
        <f>VLOOKUP(A84,complejidad!P:V,7,FALSE)</f>
        <v>-0.61529770207629253</v>
      </c>
      <c r="O84" s="81">
        <v>2</v>
      </c>
      <c r="P84" s="87">
        <v>41.928371810449498</v>
      </c>
      <c r="Q84" s="88">
        <v>0.160736253494874</v>
      </c>
      <c r="R84" s="81">
        <v>1546</v>
      </c>
      <c r="S84" s="81">
        <v>119</v>
      </c>
      <c r="T84" s="89">
        <f t="shared" si="88"/>
        <v>7.6972833117723155E-2</v>
      </c>
      <c r="U84" s="90">
        <f>VLOOKUP(A84,socioeconomico!I:P,8,FALSE)</f>
        <v>-1.0102710482451751</v>
      </c>
      <c r="V84" s="81">
        <v>9</v>
      </c>
      <c r="W84" s="83">
        <v>0.90640394088669951</v>
      </c>
      <c r="X84" s="83">
        <v>0.90957923008057295</v>
      </c>
      <c r="Y84" s="83">
        <v>0.89421338155515373</v>
      </c>
      <c r="Z84" s="83">
        <v>0.91621376811594202</v>
      </c>
      <c r="AA84" s="83">
        <v>0.8911458333333333</v>
      </c>
      <c r="AB84" s="83">
        <v>0.84204131227217494</v>
      </c>
      <c r="AC84" s="91">
        <v>0.87210982658959535</v>
      </c>
      <c r="AD84" s="81">
        <f t="shared" si="72"/>
        <v>0.87722584608449572</v>
      </c>
      <c r="AE84" s="82">
        <f t="shared" si="89"/>
        <v>0.75927186302463312</v>
      </c>
      <c r="AF84" s="84">
        <v>93.407466243050038</v>
      </c>
      <c r="AG84" s="84">
        <v>94.19547588561673</v>
      </c>
      <c r="AH84" s="84">
        <v>92.736318407960198</v>
      </c>
      <c r="AI84" s="84">
        <v>94.985125371865706</v>
      </c>
      <c r="AJ84" s="84">
        <v>94.53852667231159</v>
      </c>
      <c r="AK84" s="84">
        <v>94.464016104680425</v>
      </c>
      <c r="AL84" s="84">
        <v>96.28587507034328</v>
      </c>
      <c r="AM84" s="84">
        <f t="shared" si="73"/>
        <v>94.930872528311284</v>
      </c>
      <c r="AN84" s="84">
        <f t="shared" si="90"/>
        <v>1.328234278990057</v>
      </c>
      <c r="AO84" s="81">
        <v>4</v>
      </c>
      <c r="AP84" s="82">
        <f t="shared" si="97"/>
        <v>0.23005906138063265</v>
      </c>
      <c r="AQ84" s="81">
        <v>4</v>
      </c>
      <c r="AR84" s="82">
        <f>((AQ84-(AVERAGE(AQ$2:AQ$384)))/(_xlfn.STDEV.P(AQ$2:AQ$384)))</f>
        <v>0.1365178344157767</v>
      </c>
      <c r="AS84" s="81">
        <v>4.5</v>
      </c>
      <c r="AT84" s="82">
        <f t="shared" si="104"/>
        <v>1.3847682483473189</v>
      </c>
      <c r="AU84" s="81">
        <v>4.5</v>
      </c>
      <c r="AV84" s="82">
        <f t="shared" si="105"/>
        <v>1.2122921072647797</v>
      </c>
      <c r="AW84" s="81">
        <v>4.5</v>
      </c>
      <c r="AX84" s="82">
        <f t="shared" si="98"/>
        <v>1.1339867716628336</v>
      </c>
      <c r="AY84" s="81">
        <v>4</v>
      </c>
      <c r="AZ84" s="82">
        <f t="shared" si="99"/>
        <v>5.8790989771929411E-2</v>
      </c>
      <c r="BA84" s="81">
        <f>(AR84*0.1)+(AT84*0.15)+(AV84*0.2)+(AX84*0.25)+(AZ84*0.3)</f>
        <v>0.76495943199391858</v>
      </c>
      <c r="BB84" s="82">
        <v>3.5249999999999999</v>
      </c>
      <c r="BC84" s="82">
        <v>3.7783333333333338</v>
      </c>
      <c r="BD84" s="82">
        <v>3.6233333333333331</v>
      </c>
      <c r="BE84" s="82">
        <v>3.4150000000000005</v>
      </c>
      <c r="BF84" s="81">
        <f t="shared" si="78"/>
        <v>3.5611666666666677</v>
      </c>
      <c r="BG84" s="82">
        <f t="shared" si="79"/>
        <v>0.54946563385695657</v>
      </c>
      <c r="BH84" s="82">
        <f t="shared" si="91"/>
        <v>0.65721253292543758</v>
      </c>
      <c r="BI84" s="85">
        <v>0.61299999999999999</v>
      </c>
      <c r="BJ84" s="82">
        <f t="shared" si="100"/>
        <v>1.7962498509574378</v>
      </c>
      <c r="BK84" s="92">
        <f t="shared" si="101"/>
        <v>-0.48939034304592566</v>
      </c>
      <c r="BL84" s="92">
        <f t="shared" si="102"/>
        <v>1.7174049303099159</v>
      </c>
      <c r="BM84" s="85">
        <v>0.53473053383820746</v>
      </c>
      <c r="BN84" s="92">
        <f t="shared" si="106"/>
        <v>0.55688347531185789</v>
      </c>
      <c r="BO84" s="92">
        <f t="shared" si="107"/>
        <v>-0.62599233404179733</v>
      </c>
      <c r="BP84" s="92">
        <f t="shared" si="108"/>
        <v>0.63284623860550937</v>
      </c>
      <c r="BQ84" s="86">
        <v>0.57391373475046759</v>
      </c>
      <c r="BR84" s="92">
        <f>((BQ84-(AVERAGE(BQ$2:BQ$392)))/(_xlfn.STDEV.P(BQ$2:BQ$392)))</f>
        <v>-0.45806244119766171</v>
      </c>
      <c r="BS84" s="92">
        <f>LN(BQ84)</f>
        <v>-0.55527618184809879</v>
      </c>
      <c r="BT84" s="92">
        <f>((BS84-(AVERAGE(BS$2:BS$392)))/(_xlfn.STDEV.P(BS$2:BS$392)))</f>
        <v>-0.42959381730336127</v>
      </c>
      <c r="BU84" s="92">
        <v>0.53185287789492963</v>
      </c>
      <c r="BV84" s="92">
        <f t="shared" si="92"/>
        <v>-2.6213380058472708</v>
      </c>
      <c r="BW84" s="92">
        <f t="shared" si="93"/>
        <v>-0.63138837319648089</v>
      </c>
      <c r="BX84" s="92">
        <f t="shared" si="94"/>
        <v>-2.9039148400561539</v>
      </c>
      <c r="BY84" s="92">
        <f>(BL84*0.1)+(BP84*0.2)+(BT84*0.3)+(BX84*0.4)</f>
        <v>-0.99213434046137639</v>
      </c>
      <c r="BZ84" s="80">
        <v>0.55665738350440619</v>
      </c>
      <c r="CA84" s="80">
        <v>1.5504997186655027</v>
      </c>
      <c r="CB84" s="80">
        <v>0.55337640754307438</v>
      </c>
      <c r="CC84" s="80">
        <v>-9.206304503465737E-2</v>
      </c>
      <c r="CD84" s="80">
        <v>0.50099935811241403</v>
      </c>
      <c r="CE84" s="82">
        <f t="shared" si="103"/>
        <v>9.4397410494442391E-2</v>
      </c>
      <c r="CF84" s="80">
        <f t="shared" ref="CF84:CF101" si="109">(CA84*0.2)+(CC84*0.3)+(CE84*0.5)</f>
        <v>0.32967973546992457</v>
      </c>
      <c r="CG84" s="84">
        <f t="shared" si="95"/>
        <v>0.50673770859062361</v>
      </c>
      <c r="CH84" s="84">
        <f>VLOOKUP(A84,'CALCULO FINAL'!A:L,7,FALSE)</f>
        <v>85.164835164835168</v>
      </c>
      <c r="CI84" s="84">
        <f>VLOOKUP(A84,'CALCULO FINAL'!A:L,10,FALSE)</f>
        <v>52.631578947368418</v>
      </c>
      <c r="CJ84" s="84">
        <f>VLOOKUP(A84,'CALCULO FINAL'!A:L,8,FALSE)</f>
        <v>79.411764705882348</v>
      </c>
      <c r="CK84" s="84">
        <f>VLOOKUP(A84,'CALCULO FINAL'!A:L,9,FALSE)</f>
        <v>79.487179487179489</v>
      </c>
      <c r="CL84" s="84">
        <f>VLOOKUP(A84,'CALCULO FINAL'!A:L,11,FALSE)</f>
        <v>1.0069837762655565</v>
      </c>
      <c r="CM84" s="84">
        <f>VLOOKUP(A84,'CALCULO FINAL'!A:L,12,FALSE)</f>
        <v>80.219780219780219</v>
      </c>
      <c r="CN84" s="84">
        <f t="shared" si="96"/>
        <v>75.795257374204752</v>
      </c>
      <c r="CO84" s="81">
        <v>83</v>
      </c>
      <c r="CP84" s="81">
        <v>45</v>
      </c>
      <c r="CQ84" s="81">
        <v>50</v>
      </c>
      <c r="CR84" s="81">
        <v>43</v>
      </c>
      <c r="CS84" s="81">
        <v>50</v>
      </c>
      <c r="CT84" s="81">
        <v>9</v>
      </c>
    </row>
    <row r="85" spans="1:98" ht="14.5" customHeight="1">
      <c r="A85" s="79">
        <v>111769000956</v>
      </c>
      <c r="B85" s="80" t="s">
        <v>122</v>
      </c>
      <c r="C85" s="81" t="s">
        <v>460</v>
      </c>
      <c r="D85" s="81" t="s">
        <v>6</v>
      </c>
      <c r="E85" s="81">
        <v>11</v>
      </c>
      <c r="F85" s="82" t="s">
        <v>44</v>
      </c>
      <c r="G85" s="82">
        <v>19</v>
      </c>
      <c r="H85" s="82" t="s">
        <v>81</v>
      </c>
      <c r="I85" s="81">
        <v>11</v>
      </c>
      <c r="J85" s="81">
        <v>2</v>
      </c>
      <c r="K85" s="81">
        <v>2</v>
      </c>
      <c r="L85" s="81">
        <v>1631</v>
      </c>
      <c r="M85" s="81">
        <f t="shared" si="87"/>
        <v>3</v>
      </c>
      <c r="N85" s="86">
        <f>VLOOKUP(A85,complejidad!P:V,7,FALSE)</f>
        <v>0.17629507564424984</v>
      </c>
      <c r="O85" s="81">
        <v>4</v>
      </c>
      <c r="P85" s="87">
        <v>39.199490084985754</v>
      </c>
      <c r="Q85" s="88">
        <v>0.16293144208037799</v>
      </c>
      <c r="R85" s="81">
        <v>1581</v>
      </c>
      <c r="S85" s="81">
        <v>119</v>
      </c>
      <c r="T85" s="89">
        <f t="shared" si="88"/>
        <v>7.5268817204301078E-2</v>
      </c>
      <c r="U85" s="90">
        <f>VLOOKUP(A85,socioeconomico!I:P,8,FALSE)</f>
        <v>-0.70743901062277137</v>
      </c>
      <c r="V85" s="81">
        <v>8</v>
      </c>
      <c r="W85" s="83">
        <v>0.92775665399239549</v>
      </c>
      <c r="X85" s="83">
        <v>0.88809831824062091</v>
      </c>
      <c r="Y85" s="83">
        <v>0.88520238885202385</v>
      </c>
      <c r="Z85" s="83">
        <v>0.84956346541302885</v>
      </c>
      <c r="AA85" s="83">
        <v>0.84687709872397587</v>
      </c>
      <c r="AB85" s="83">
        <v>0.8173734610123119</v>
      </c>
      <c r="AC85" s="91">
        <v>0.84170681348933241</v>
      </c>
      <c r="AD85" s="81">
        <f t="shared" si="72"/>
        <v>0.84218558774182961</v>
      </c>
      <c r="AE85" s="82">
        <f t="shared" si="89"/>
        <v>6.4256021150814621E-2</v>
      </c>
      <c r="AF85" s="84">
        <v>91.940126655152568</v>
      </c>
      <c r="AG85" s="84">
        <v>91.958644457208507</v>
      </c>
      <c r="AH85" s="84">
        <v>91.894977168949779</v>
      </c>
      <c r="AI85" s="84">
        <v>87.230215827338128</v>
      </c>
      <c r="AJ85" s="84">
        <v>87.865311308767474</v>
      </c>
      <c r="AK85" s="84">
        <v>84.85766202301636</v>
      </c>
      <c r="AL85" s="84">
        <v>85.416666666666657</v>
      </c>
      <c r="AM85" s="84">
        <f t="shared" si="73"/>
        <v>86.686507858503276</v>
      </c>
      <c r="AN85" s="84">
        <f t="shared" si="90"/>
        <v>-0.45121795268511816</v>
      </c>
      <c r="AO85" s="81">
        <v>4</v>
      </c>
      <c r="AP85" s="82">
        <f t="shared" si="97"/>
        <v>0.23005906138063265</v>
      </c>
      <c r="AQ85" s="81">
        <v>4</v>
      </c>
      <c r="AR85" s="82">
        <f>((AQ85-(AVERAGE(AQ$2:AQ$384)))/(_xlfn.STDEV.P(AQ$2:AQ$384)))</f>
        <v>0.1365178344157767</v>
      </c>
      <c r="AS85" s="81">
        <v>4</v>
      </c>
      <c r="AT85" s="82">
        <f t="shared" si="104"/>
        <v>-0.10476865036838212</v>
      </c>
      <c r="AU85" s="81">
        <v>4.5</v>
      </c>
      <c r="AV85" s="82">
        <f t="shared" si="105"/>
        <v>1.2122921072647797</v>
      </c>
      <c r="AW85" s="81">
        <v>4.5</v>
      </c>
      <c r="AX85" s="82">
        <f t="shared" si="98"/>
        <v>1.1339867716628336</v>
      </c>
      <c r="AY85" s="81">
        <v>4.5</v>
      </c>
      <c r="AZ85" s="82">
        <f t="shared" si="99"/>
        <v>1.3992255565719089</v>
      </c>
      <c r="BA85" s="81">
        <f>(AR85*0.1)+(AT85*0.15)+(AV85*0.2)+(AX85*0.25)+(AZ85*0.3)</f>
        <v>0.94365926722655735</v>
      </c>
      <c r="BB85" s="82">
        <v>3.5249999999999999</v>
      </c>
      <c r="BC85" s="82">
        <v>3.5833333333333326</v>
      </c>
      <c r="BD85" s="82">
        <v>3.6549999999999998</v>
      </c>
      <c r="BE85" s="82">
        <v>3.5183333333333331</v>
      </c>
      <c r="BF85" s="81">
        <f t="shared" si="78"/>
        <v>3.573</v>
      </c>
      <c r="BG85" s="82">
        <f t="shared" si="79"/>
        <v>0.57289838565936801</v>
      </c>
      <c r="BH85" s="82">
        <f t="shared" si="91"/>
        <v>0.75827882644296274</v>
      </c>
      <c r="BI85" s="85">
        <v>0.47699999999999998</v>
      </c>
      <c r="BJ85" s="82">
        <f t="shared" si="100"/>
        <v>-0.14842811052433269</v>
      </c>
      <c r="BK85" s="92">
        <f t="shared" si="101"/>
        <v>-0.74023878809379584</v>
      </c>
      <c r="BL85" s="92">
        <f t="shared" si="102"/>
        <v>-8.3775443791305998E-2</v>
      </c>
      <c r="BM85" s="85">
        <v>0.50618014143922285</v>
      </c>
      <c r="BN85" s="92">
        <f t="shared" si="106"/>
        <v>0.20647155845334225</v>
      </c>
      <c r="BO85" s="92">
        <f t="shared" si="107"/>
        <v>-0.68086266230200942</v>
      </c>
      <c r="BP85" s="92">
        <f t="shared" si="108"/>
        <v>0.29179992087416889</v>
      </c>
      <c r="BQ85" s="86"/>
      <c r="BR85" s="86"/>
      <c r="BS85" s="92"/>
      <c r="BT85" s="92"/>
      <c r="BU85" s="92">
        <v>0.63006466097846103</v>
      </c>
      <c r="BV85" s="92">
        <f t="shared" si="92"/>
        <v>0.28130090654429446</v>
      </c>
      <c r="BW85" s="92">
        <f t="shared" si="93"/>
        <v>-0.4619328283895735</v>
      </c>
      <c r="BX85" s="92">
        <f t="shared" si="94"/>
        <v>0.31609464768388229</v>
      </c>
      <c r="BY85" s="86">
        <f>(BL85*0.2)+(BP85*0.3)+(BX85*0.5)</f>
        <v>0.22883221134593063</v>
      </c>
      <c r="BZ85" s="80">
        <v>0.52139880553192874</v>
      </c>
      <c r="CA85" s="80">
        <v>0.27859212408643724</v>
      </c>
      <c r="CB85" s="80">
        <v>0.55707364515471081</v>
      </c>
      <c r="CC85" s="80">
        <v>2.8896456440733836E-2</v>
      </c>
      <c r="CD85" s="80">
        <v>0.49984409224170401</v>
      </c>
      <c r="CE85" s="82">
        <f t="shared" si="103"/>
        <v>8.0648779013650931E-2</v>
      </c>
      <c r="CF85" s="80">
        <f t="shared" si="109"/>
        <v>0.10471175125633306</v>
      </c>
      <c r="CG85" s="84">
        <f t="shared" si="95"/>
        <v>0.37246216710497643</v>
      </c>
      <c r="CH85" s="84">
        <f>VLOOKUP(A85,'CALCULO FINAL'!A:L,7,FALSE)</f>
        <v>79.945054945054949</v>
      </c>
      <c r="CI85" s="84">
        <f>VLOOKUP(A85,'CALCULO FINAL'!A:L,10,FALSE)</f>
        <v>68.421052631578945</v>
      </c>
      <c r="CJ85" s="84">
        <f>VLOOKUP(A85,'CALCULO FINAL'!A:L,8,FALSE)</f>
        <v>68.965517241379317</v>
      </c>
      <c r="CK85" s="84">
        <f>VLOOKUP(A85,'CALCULO FINAL'!A:L,9,FALSE)</f>
        <v>78.94736842105263</v>
      </c>
      <c r="CL85" s="84">
        <f>VLOOKUP(A85,'CALCULO FINAL'!A:L,11,FALSE)</f>
        <v>0.80854930993192675</v>
      </c>
      <c r="CM85" s="84">
        <f>VLOOKUP(A85,'CALCULO FINAL'!A:L,12,FALSE)</f>
        <v>74.175824175824175</v>
      </c>
      <c r="CN85" s="84">
        <f t="shared" si="96"/>
        <v>75.621746674378258</v>
      </c>
      <c r="CO85" s="81">
        <v>84</v>
      </c>
      <c r="CP85" s="81">
        <v>97</v>
      </c>
      <c r="CQ85" s="81">
        <v>83</v>
      </c>
      <c r="CR85" s="81">
        <v>104</v>
      </c>
      <c r="CS85" s="81">
        <v>83</v>
      </c>
      <c r="CT85" s="81">
        <v>83</v>
      </c>
    </row>
    <row r="86" spans="1:98" ht="14.5" customHeight="1">
      <c r="A86" s="79">
        <v>111769000174</v>
      </c>
      <c r="B86" s="80" t="s">
        <v>665</v>
      </c>
      <c r="C86" s="81" t="s">
        <v>460</v>
      </c>
      <c r="D86" s="81" t="s">
        <v>6</v>
      </c>
      <c r="E86" s="81">
        <v>11</v>
      </c>
      <c r="F86" s="82" t="s">
        <v>44</v>
      </c>
      <c r="G86" s="82">
        <v>27</v>
      </c>
      <c r="H86" s="82" t="s">
        <v>44</v>
      </c>
      <c r="I86" s="81">
        <v>11</v>
      </c>
      <c r="J86" s="81">
        <v>2</v>
      </c>
      <c r="K86" s="81">
        <v>1</v>
      </c>
      <c r="L86" s="81">
        <v>2128</v>
      </c>
      <c r="M86" s="81">
        <f t="shared" si="87"/>
        <v>4</v>
      </c>
      <c r="N86" s="86">
        <f>VLOOKUP(A86,complejidad!P:V,7,FALSE)</f>
        <v>-0.31047738813875331</v>
      </c>
      <c r="O86" s="81">
        <v>3</v>
      </c>
      <c r="P86" s="87">
        <v>40.406846388606169</v>
      </c>
      <c r="Q86" s="88">
        <v>0.197978283350569</v>
      </c>
      <c r="R86" s="81">
        <v>1260</v>
      </c>
      <c r="S86" s="81">
        <v>132</v>
      </c>
      <c r="T86" s="89">
        <f t="shared" si="88"/>
        <v>0.10476190476190476</v>
      </c>
      <c r="U86" s="90">
        <f>VLOOKUP(A86,socioeconomico!I:P,8,FALSE)</f>
        <v>-0.355993325332986</v>
      </c>
      <c r="V86" s="81">
        <v>7</v>
      </c>
      <c r="W86" s="83">
        <v>0.90043290043290047</v>
      </c>
      <c r="X86" s="83">
        <v>0.85787671232876717</v>
      </c>
      <c r="Y86" s="83">
        <v>0.86144578313253017</v>
      </c>
      <c r="Z86" s="83">
        <v>0.82947729220222799</v>
      </c>
      <c r="AA86" s="83">
        <v>0.84476843910806176</v>
      </c>
      <c r="AB86" s="83">
        <v>0.81903143585386573</v>
      </c>
      <c r="AC86" s="91">
        <v>0.80510638297872339</v>
      </c>
      <c r="AD86" s="81">
        <f t="shared" si="72"/>
        <v>0.82580963382228301</v>
      </c>
      <c r="AE86" s="82">
        <f t="shared" si="89"/>
        <v>-0.26055743452003055</v>
      </c>
      <c r="AF86" s="84">
        <v>86.240601503759393</v>
      </c>
      <c r="AG86" s="84">
        <v>92.711598746081506</v>
      </c>
      <c r="AH86" s="84">
        <v>94.127243066884176</v>
      </c>
      <c r="AI86" s="84">
        <v>88.494208494208493</v>
      </c>
      <c r="AJ86" s="84">
        <v>94.596774193548384</v>
      </c>
      <c r="AK86" s="84">
        <v>94.871794871794862</v>
      </c>
      <c r="AL86" s="84">
        <v>95.031545741324919</v>
      </c>
      <c r="AM86" s="84">
        <f t="shared" si="73"/>
        <v>93.833622859875547</v>
      </c>
      <c r="AN86" s="84">
        <f t="shared" si="90"/>
        <v>1.0914054329355936</v>
      </c>
      <c r="AO86" s="81">
        <v>3.5</v>
      </c>
      <c r="AP86" s="82">
        <f t="shared" si="97"/>
        <v>-1.3577995583445217</v>
      </c>
      <c r="AQ86" s="81"/>
      <c r="AR86" s="82"/>
      <c r="AS86" s="81" t="s">
        <v>650</v>
      </c>
      <c r="AT86" s="82"/>
      <c r="AU86" s="81"/>
      <c r="AV86" s="82"/>
      <c r="AW86" s="81"/>
      <c r="AX86" s="82"/>
      <c r="AY86" s="81"/>
      <c r="AZ86" s="82"/>
      <c r="BA86" s="81"/>
      <c r="BB86" s="82">
        <v>3.5516666666666672</v>
      </c>
      <c r="BC86" s="82">
        <v>3.6199999999999997</v>
      </c>
      <c r="BD86" s="82">
        <v>3.5350000000000001</v>
      </c>
      <c r="BE86" s="82">
        <v>3.4933333333333336</v>
      </c>
      <c r="BF86" s="81">
        <f t="shared" si="78"/>
        <v>3.5370000000000004</v>
      </c>
      <c r="BG86" s="82">
        <f t="shared" si="79"/>
        <v>0.50161001397878657</v>
      </c>
      <c r="BH86" s="82">
        <f t="shared" si="91"/>
        <v>0.50161001397878657</v>
      </c>
      <c r="BI86" s="85"/>
      <c r="BJ86" s="92"/>
      <c r="BK86" s="92"/>
      <c r="BL86" s="92"/>
      <c r="BM86" s="85">
        <v>0.44068290160361873</v>
      </c>
      <c r="BN86" s="92">
        <f t="shared" si="106"/>
        <v>-0.59740577671604156</v>
      </c>
      <c r="BO86" s="92">
        <f t="shared" si="107"/>
        <v>-0.81942970615412747</v>
      </c>
      <c r="BP86" s="92">
        <f t="shared" si="108"/>
        <v>-0.56946301600076654</v>
      </c>
      <c r="BQ86" s="86">
        <v>0.58136490295067922</v>
      </c>
      <c r="BR86" s="92">
        <f>((BQ86-(AVERAGE(BQ$2:BQ$392)))/(_xlfn.STDEV.P(BQ$2:BQ$392)))</f>
        <v>-0.25900979428388521</v>
      </c>
      <c r="BS86" s="92">
        <f>LN(BQ86)</f>
        <v>-0.54237665912138866</v>
      </c>
      <c r="BT86" s="92">
        <f>((BS86-(AVERAGE(BS$2:BS$392)))/(_xlfn.STDEV.P(BS$2:BS$392)))</f>
        <v>-0.22746877581883637</v>
      </c>
      <c r="BU86" s="92">
        <v>0.61542809325079428</v>
      </c>
      <c r="BV86" s="92">
        <f t="shared" si="92"/>
        <v>-0.15128131217019419</v>
      </c>
      <c r="BW86" s="92">
        <f t="shared" si="93"/>
        <v>-0.48543716674486209</v>
      </c>
      <c r="BX86" s="92">
        <f t="shared" si="94"/>
        <v>-0.13053690157183873</v>
      </c>
      <c r="BY86" s="86">
        <f>(BP86*0.2)+(BT86*0.3)+(BX86*0.5)</f>
        <v>-0.24740168673172358</v>
      </c>
      <c r="BZ86" s="80">
        <v>0.53970932539932659</v>
      </c>
      <c r="CA86" s="80">
        <v>0.93912044426468178</v>
      </c>
      <c r="CB86" s="80">
        <v>0.57236349772664763</v>
      </c>
      <c r="CC86" s="80">
        <v>0.52912206783040128</v>
      </c>
      <c r="CD86" s="80">
        <v>0.41068991454162801</v>
      </c>
      <c r="CE86" s="82">
        <f t="shared" si="103"/>
        <v>-0.98036060873706887</v>
      </c>
      <c r="CF86" s="80">
        <f t="shared" si="109"/>
        <v>-0.14361959516647771</v>
      </c>
      <c r="CG86" s="84">
        <f t="shared" si="95"/>
        <v>0.30578334655406353</v>
      </c>
      <c r="CH86" s="84">
        <f>VLOOKUP(A86,'CALCULO FINAL'!A:L,7,FALSE)</f>
        <v>75.824175824175825</v>
      </c>
      <c r="CI86" s="84">
        <f>VLOOKUP(A86,'CALCULO FINAL'!A:L,10,FALSE)</f>
        <v>78.94736842105263</v>
      </c>
      <c r="CJ86" s="84">
        <f>VLOOKUP(A86,'CALCULO FINAL'!A:L,8,FALSE)</f>
        <v>62.068965517241381</v>
      </c>
      <c r="CK86" s="84">
        <f>VLOOKUP(A86,'CALCULO FINAL'!A:L,9,FALSE)</f>
        <v>79.365079365079367</v>
      </c>
      <c r="CL86" s="84">
        <f>VLOOKUP(A86,'CALCULO FINAL'!A:L,11,FALSE)</f>
        <v>0.6915314552767039</v>
      </c>
      <c r="CM86" s="84">
        <f>VLOOKUP(A86,'CALCULO FINAL'!A:L,12,FALSE)</f>
        <v>70.879120879120876</v>
      </c>
      <c r="CN86" s="84">
        <f t="shared" si="96"/>
        <v>75.368710237131296</v>
      </c>
      <c r="CO86" s="81">
        <v>85</v>
      </c>
      <c r="CP86" s="81">
        <v>225</v>
      </c>
      <c r="CQ86" s="81">
        <v>180</v>
      </c>
      <c r="CR86" s="81">
        <v>167</v>
      </c>
      <c r="CS86" s="81">
        <v>114</v>
      </c>
      <c r="CT86" s="81"/>
    </row>
    <row r="87" spans="1:98" ht="14.5" customHeight="1">
      <c r="A87" s="79">
        <v>111001014524</v>
      </c>
      <c r="B87" s="80" t="s">
        <v>271</v>
      </c>
      <c r="C87" s="81" t="s">
        <v>460</v>
      </c>
      <c r="D87" s="81" t="s">
        <v>6</v>
      </c>
      <c r="E87" s="81">
        <v>19</v>
      </c>
      <c r="F87" s="82" t="s">
        <v>20</v>
      </c>
      <c r="G87" s="82">
        <v>67</v>
      </c>
      <c r="H87" s="82" t="s">
        <v>223</v>
      </c>
      <c r="I87" s="81">
        <v>19</v>
      </c>
      <c r="J87" s="81">
        <v>1</v>
      </c>
      <c r="K87" s="81">
        <v>1</v>
      </c>
      <c r="L87" s="81">
        <v>1775</v>
      </c>
      <c r="M87" s="81">
        <f t="shared" si="87"/>
        <v>3</v>
      </c>
      <c r="N87" s="86">
        <f>VLOOKUP(A87,complejidad!P:V,7,FALSE)</f>
        <v>-0.61529770207629253</v>
      </c>
      <c r="O87" s="81">
        <v>2</v>
      </c>
      <c r="P87" s="87">
        <v>36.111891691394632</v>
      </c>
      <c r="Q87" s="88">
        <v>0.21155631013016299</v>
      </c>
      <c r="R87" s="81">
        <v>1775</v>
      </c>
      <c r="S87" s="81">
        <v>157</v>
      </c>
      <c r="T87" s="89">
        <f t="shared" si="88"/>
        <v>8.8450704225352117E-2</v>
      </c>
      <c r="U87" s="90">
        <f>VLOOKUP(A87,socioeconomico!I:P,8,FALSE)</f>
        <v>0.15863957492834796</v>
      </c>
      <c r="V87" s="81">
        <v>5</v>
      </c>
      <c r="W87" s="83">
        <v>0.92336217552533995</v>
      </c>
      <c r="X87" s="83">
        <v>0.9285714285714286</v>
      </c>
      <c r="Y87" s="83">
        <v>0.9146567717996289</v>
      </c>
      <c r="Z87" s="83">
        <v>0.91976893453145059</v>
      </c>
      <c r="AA87" s="83">
        <v>0.92019643953345609</v>
      </c>
      <c r="AB87" s="83">
        <v>0.9072426937738246</v>
      </c>
      <c r="AC87" s="91">
        <v>0.92892459826946849</v>
      </c>
      <c r="AD87" s="81">
        <f t="shared" si="72"/>
        <v>0.9189583581906684</v>
      </c>
      <c r="AE87" s="82">
        <f t="shared" si="89"/>
        <v>1.5870270910636866</v>
      </c>
      <c r="AF87" s="84">
        <v>90.105030403537867</v>
      </c>
      <c r="AG87" s="84">
        <v>88.035614913745135</v>
      </c>
      <c r="AH87" s="84">
        <v>88.017917133258678</v>
      </c>
      <c r="AI87" s="84">
        <v>92.1264367816092</v>
      </c>
      <c r="AJ87" s="84">
        <v>92.24441833137486</v>
      </c>
      <c r="AK87" s="84">
        <v>90.684624017957347</v>
      </c>
      <c r="AL87" s="84">
        <v>92.056074766355138</v>
      </c>
      <c r="AM87" s="84">
        <f t="shared" si="73"/>
        <v>91.357619331238084</v>
      </c>
      <c r="AN87" s="84">
        <f t="shared" si="90"/>
        <v>0.55698826664931056</v>
      </c>
      <c r="AO87" s="81">
        <v>3.5</v>
      </c>
      <c r="AP87" s="82">
        <f t="shared" si="97"/>
        <v>-1.3577995583445217</v>
      </c>
      <c r="AQ87" s="81">
        <v>4</v>
      </c>
      <c r="AR87" s="82">
        <f>((AQ87-(AVERAGE(AQ$2:AQ$384)))/(_xlfn.STDEV.P(AQ$2:AQ$384)))</f>
        <v>0.1365178344157767</v>
      </c>
      <c r="AS87" s="81">
        <v>4</v>
      </c>
      <c r="AT87" s="82">
        <f>((AS87-(AVERAGE(AS$2:AS$384)))/(_xlfn.STDEV.P(AS$2:AS$384)))</f>
        <v>-0.10476865036838212</v>
      </c>
      <c r="AU87" s="81">
        <v>4</v>
      </c>
      <c r="AV87" s="82">
        <f>((AU87-(AVERAGE(AU$2:AU$384)))/(_xlfn.STDEV.P(AU$2:AU$384)))</f>
        <v>-0.23979404319523176</v>
      </c>
      <c r="AW87" s="81">
        <v>4</v>
      </c>
      <c r="AX87" s="82">
        <f>((AW87-(AVERAGE(AW$2:AW$384)))/(_xlfn.STDEV.P(AW$2:AW$384)))</f>
        <v>-0.2179191660846721</v>
      </c>
      <c r="AY87" s="81">
        <v>4</v>
      </c>
      <c r="AZ87" s="82">
        <f>((AY87-(AVERAGE(AY$2:AY$392)))/(_xlfn.STDEV.P(AY$2:AY$392)))</f>
        <v>5.8790989771929411E-2</v>
      </c>
      <c r="BA87" s="81">
        <f>(AR87*0.1)+(AT87*0.15)+(AV87*0.2)+(AX87*0.25)+(AZ87*0.3)</f>
        <v>-8.6864817342315201E-2</v>
      </c>
      <c r="BB87" s="82">
        <v>3.1383333333333332</v>
      </c>
      <c r="BC87" s="82">
        <v>3.3033333333333328</v>
      </c>
      <c r="BD87" s="82">
        <v>3.2633333333333336</v>
      </c>
      <c r="BE87" s="82">
        <v>3.3800000000000003</v>
      </c>
      <c r="BF87" s="81">
        <f t="shared" si="78"/>
        <v>3.3055000000000003</v>
      </c>
      <c r="BG87" s="82">
        <f t="shared" si="79"/>
        <v>4.3186179421708729E-2</v>
      </c>
      <c r="BH87" s="82">
        <f t="shared" si="91"/>
        <v>-2.1839318960303236E-2</v>
      </c>
      <c r="BI87" s="85"/>
      <c r="BJ87" s="92"/>
      <c r="BK87" s="92"/>
      <c r="BL87" s="92"/>
      <c r="BM87" s="85"/>
      <c r="BN87" s="92"/>
      <c r="BO87" s="92"/>
      <c r="BP87" s="92"/>
      <c r="BQ87" s="86">
        <v>0.58877339578297416</v>
      </c>
      <c r="BR87" s="92">
        <f>((BQ87-(AVERAGE(BQ$2:BQ$392)))/(_xlfn.STDEV.P(BQ$2:BQ$392)))</f>
        <v>-6.1097189402926487E-2</v>
      </c>
      <c r="BS87" s="92">
        <f>LN(BQ87)</f>
        <v>-0.52971389638079203</v>
      </c>
      <c r="BT87" s="92">
        <f>((BS87-(AVERAGE(BS$2:BS$392)))/(_xlfn.STDEV.P(BS$2:BS$392)))</f>
        <v>-2.9053570971598584E-2</v>
      </c>
      <c r="BU87" s="92">
        <v>0.61649856339102815</v>
      </c>
      <c r="BV87" s="92">
        <f t="shared" si="92"/>
        <v>-0.11964367984095167</v>
      </c>
      <c r="BW87" s="92">
        <f t="shared" si="93"/>
        <v>-0.48369928664642531</v>
      </c>
      <c r="BX87" s="92">
        <f t="shared" si="94"/>
        <v>-9.7513547795498187E-2</v>
      </c>
      <c r="BY87" s="86">
        <f>(BT87*0.4)+(BX87*0.6)</f>
        <v>-7.0129557065938347E-2</v>
      </c>
      <c r="BZ87" s="80">
        <v>0.49047412416334946</v>
      </c>
      <c r="CA87" s="80">
        <v>-0.83697575625567433</v>
      </c>
      <c r="CB87" s="80">
        <v>0.55768375143375148</v>
      </c>
      <c r="CC87" s="80">
        <v>4.8856804979734748E-2</v>
      </c>
      <c r="CD87" s="80">
        <v>0.41571217273982602</v>
      </c>
      <c r="CE87" s="82">
        <f t="shared" si="103"/>
        <v>-0.92059152967133751</v>
      </c>
      <c r="CF87" s="80">
        <f t="shared" si="109"/>
        <v>-0.61303387459288317</v>
      </c>
      <c r="CG87" s="84">
        <f t="shared" si="95"/>
        <v>0.17168683127662032</v>
      </c>
      <c r="CH87" s="84">
        <f>VLOOKUP(A87,'CALCULO FINAL'!A:L,7,FALSE)</f>
        <v>68.131868131868131</v>
      </c>
      <c r="CI87" s="84">
        <f>VLOOKUP(A87,'CALCULO FINAL'!A:L,10,FALSE)</f>
        <v>89.473684210526315</v>
      </c>
      <c r="CJ87" s="84">
        <f>VLOOKUP(A87,'CALCULO FINAL'!A:L,8,FALSE)</f>
        <v>82.926829268292678</v>
      </c>
      <c r="CK87" s="84">
        <f>VLOOKUP(A87,'CALCULO FINAL'!A:L,9,FALSE)</f>
        <v>64.102564102564102</v>
      </c>
      <c r="CL87" s="84">
        <f>VLOOKUP(A87,'CALCULO FINAL'!A:L,11,FALSE)</f>
        <v>0.79248093150557419</v>
      </c>
      <c r="CM87" s="84">
        <f>VLOOKUP(A87,'CALCULO FINAL'!A:L,12,FALSE)</f>
        <v>73.35164835164835</v>
      </c>
      <c r="CN87" s="84">
        <f t="shared" si="96"/>
        <v>74.772267206477736</v>
      </c>
      <c r="CO87" s="81">
        <v>86</v>
      </c>
      <c r="CP87" s="81"/>
      <c r="CQ87" s="81"/>
      <c r="CR87" s="81"/>
      <c r="CS87" s="81"/>
      <c r="CT87" s="81"/>
    </row>
    <row r="88" spans="1:98" ht="14.5" customHeight="1">
      <c r="A88" s="79">
        <v>111001094889</v>
      </c>
      <c r="B88" s="80" t="s">
        <v>183</v>
      </c>
      <c r="C88" s="81" t="s">
        <v>460</v>
      </c>
      <c r="D88" s="81" t="s">
        <v>6</v>
      </c>
      <c r="E88" s="81">
        <v>11</v>
      </c>
      <c r="F88" s="82" t="s">
        <v>44</v>
      </c>
      <c r="G88" s="82">
        <v>71</v>
      </c>
      <c r="H88" s="82" t="s">
        <v>45</v>
      </c>
      <c r="I88" s="81">
        <v>11</v>
      </c>
      <c r="J88" s="81">
        <v>3</v>
      </c>
      <c r="K88" s="81">
        <v>3</v>
      </c>
      <c r="L88" s="81">
        <v>2163</v>
      </c>
      <c r="M88" s="81">
        <f t="shared" si="87"/>
        <v>4</v>
      </c>
      <c r="N88" s="86">
        <f>VLOOKUP(A88,complejidad!P:V,7,FALSE)</f>
        <v>1.2775233775929495</v>
      </c>
      <c r="O88" s="81">
        <v>6</v>
      </c>
      <c r="P88" s="87">
        <v>39.701954445260732</v>
      </c>
      <c r="Q88" s="88">
        <v>0.25731464737793802</v>
      </c>
      <c r="R88" s="81">
        <v>1979</v>
      </c>
      <c r="S88" s="81">
        <v>291</v>
      </c>
      <c r="T88" s="89">
        <f t="shared" si="88"/>
        <v>0.14704396159676605</v>
      </c>
      <c r="U88" s="90">
        <f>VLOOKUP(A88,socioeconomico!I:P,8,FALSE)</f>
        <v>0.49537804459224954</v>
      </c>
      <c r="V88" s="81">
        <v>3</v>
      </c>
      <c r="W88" s="83">
        <v>0.85199610516066215</v>
      </c>
      <c r="X88" s="83">
        <v>0.8402743753062224</v>
      </c>
      <c r="Y88" s="83">
        <v>0.86828774062816616</v>
      </c>
      <c r="Z88" s="83">
        <v>0.85635635635635632</v>
      </c>
      <c r="AA88" s="83">
        <v>0.8339901477832512</v>
      </c>
      <c r="AB88" s="83">
        <v>0.83221821924858463</v>
      </c>
      <c r="AC88" s="91">
        <v>0.84021164021164019</v>
      </c>
      <c r="AD88" s="81">
        <f t="shared" si="72"/>
        <v>0.84219830394855855</v>
      </c>
      <c r="AE88" s="82">
        <f t="shared" si="89"/>
        <v>6.4508244323335906E-2</v>
      </c>
      <c r="AF88" s="84">
        <v>92.161520190023751</v>
      </c>
      <c r="AG88" s="84">
        <v>94.436906377204892</v>
      </c>
      <c r="AH88" s="84">
        <v>91.358595194085026</v>
      </c>
      <c r="AI88" s="84">
        <v>92.645971914264607</v>
      </c>
      <c r="AJ88" s="84">
        <v>93.532582067613916</v>
      </c>
      <c r="AK88" s="84">
        <v>93.790546802595003</v>
      </c>
      <c r="AL88" s="84">
        <v>90.801186943620181</v>
      </c>
      <c r="AM88" s="84">
        <f t="shared" si="73"/>
        <v>92.427264503805787</v>
      </c>
      <c r="AN88" s="84">
        <f t="shared" si="90"/>
        <v>0.78785899661551717</v>
      </c>
      <c r="AO88" s="81">
        <v>4</v>
      </c>
      <c r="AP88" s="82">
        <f t="shared" si="97"/>
        <v>0.23005906138063265</v>
      </c>
      <c r="AQ88" s="81">
        <v>4</v>
      </c>
      <c r="AR88" s="82">
        <f>((AQ88-(AVERAGE(AQ$2:AQ$384)))/(_xlfn.STDEV.P(AQ$2:AQ$384)))</f>
        <v>0.1365178344157767</v>
      </c>
      <c r="AS88" s="81">
        <v>4</v>
      </c>
      <c r="AT88" s="82">
        <f>((AS88-(AVERAGE(AS$2:AS$384)))/(_xlfn.STDEV.P(AS$2:AS$384)))</f>
        <v>-0.10476865036838212</v>
      </c>
      <c r="AU88" s="81">
        <v>4</v>
      </c>
      <c r="AV88" s="82">
        <f>((AU88-(AVERAGE(AU$2:AU$384)))/(_xlfn.STDEV.P(AU$2:AU$384)))</f>
        <v>-0.23979404319523176</v>
      </c>
      <c r="AW88" s="81">
        <v>4</v>
      </c>
      <c r="AX88" s="82">
        <f>((AW88-(AVERAGE(AW$2:AW$384)))/(_xlfn.STDEV.P(AW$2:AW$384)))</f>
        <v>-0.2179191660846721</v>
      </c>
      <c r="AY88" s="81">
        <v>4</v>
      </c>
      <c r="AZ88" s="82">
        <f>((AY88-(AVERAGE(AY$2:AY$392)))/(_xlfn.STDEV.P(AY$2:AY$392)))</f>
        <v>5.8790989771929411E-2</v>
      </c>
      <c r="BA88" s="81">
        <f>(AR88*0.1)+(AT88*0.15)+(AV88*0.2)+(AX88*0.25)+(AZ88*0.3)</f>
        <v>-8.6864817342315201E-2</v>
      </c>
      <c r="BB88" s="82">
        <v>3.2250000000000001</v>
      </c>
      <c r="BC88" s="82">
        <v>3.48</v>
      </c>
      <c r="BD88" s="82">
        <v>3.5016666666666674</v>
      </c>
      <c r="BE88" s="82">
        <v>3.2616666666666667</v>
      </c>
      <c r="BF88" s="81">
        <f t="shared" si="78"/>
        <v>3.3736666666666668</v>
      </c>
      <c r="BG88" s="82">
        <f t="shared" si="79"/>
        <v>0.17817203135392204</v>
      </c>
      <c r="BH88" s="82">
        <f t="shared" si="91"/>
        <v>4.5653607005803419E-2</v>
      </c>
      <c r="BI88" s="85">
        <v>0.56299999999999994</v>
      </c>
      <c r="BJ88" s="82">
        <f t="shared" ref="BJ88:BJ93" si="110">((BI88-(AVERAGE(BI$2:BI$392)))/(_xlfn.STDEV.P(BI$2:BI$392)))</f>
        <v>1.0812947180597277</v>
      </c>
      <c r="BK88" s="92">
        <f t="shared" ref="BK88:BK93" si="111">LN(BI88)</f>
        <v>-0.57447565084244678</v>
      </c>
      <c r="BL88" s="92">
        <f t="shared" ref="BL88:BL93" si="112">((BK88-(AVERAGE(BK$2:BK$392)))/(_xlfn.STDEV.P(BK$2:BK$392)))</f>
        <v>1.1064623888952796</v>
      </c>
      <c r="BM88" s="85">
        <v>0.46953871251693247</v>
      </c>
      <c r="BN88" s="92">
        <f t="shared" ref="BN88:BN93" si="113">((BM88-(AVERAGE(BM$2:BM$392)))/(_xlfn.STDEV.P(BM$2:BM$392)))</f>
        <v>-0.24324531988810821</v>
      </c>
      <c r="BO88" s="92">
        <f t="shared" ref="BO88:BO93" si="114">LN(BM88)</f>
        <v>-0.75600452895787851</v>
      </c>
      <c r="BP88" s="92">
        <f t="shared" ref="BP88:BP93" si="115">((BO88-(AVERAGE(BO$2:BO$392)))/(_xlfn.STDEV.P(BO$2:BO$392)))</f>
        <v>-0.17524406706978965</v>
      </c>
      <c r="BQ88" s="86">
        <v>0.59737213009949952</v>
      </c>
      <c r="BR88" s="92">
        <f>((BQ88-(AVERAGE(BQ$2:BQ$392)))/(_xlfn.STDEV.P(BQ$2:BQ$392)))</f>
        <v>0.1686118682672629</v>
      </c>
      <c r="BS88" s="92">
        <f>LN(BQ88)</f>
        <v>-0.51521502628116866</v>
      </c>
      <c r="BT88" s="92">
        <f>((BS88-(AVERAGE(BS$2:BS$392)))/(_xlfn.STDEV.P(BS$2:BS$392)))</f>
        <v>0.1981319445278977</v>
      </c>
      <c r="BU88" s="92">
        <v>0.6349315613280363</v>
      </c>
      <c r="BV88" s="92">
        <f t="shared" si="92"/>
        <v>0.42514163414206202</v>
      </c>
      <c r="BW88" s="92">
        <f t="shared" si="93"/>
        <v>-0.45423806333401395</v>
      </c>
      <c r="BX88" s="92">
        <f t="shared" si="94"/>
        <v>0.46231126463238981</v>
      </c>
      <c r="BY88" s="92">
        <f>(BL88*0.1)+(BP88*0.2)+(BT88*0.3)+(BX88*0.4)</f>
        <v>0.31996151468689527</v>
      </c>
      <c r="BZ88" s="80">
        <v>0.51943817126552894</v>
      </c>
      <c r="CA88" s="80">
        <v>0.20786477894017333</v>
      </c>
      <c r="CB88" s="80">
        <v>0.5368580246913579</v>
      </c>
      <c r="CC88" s="80">
        <v>-0.63248147760570317</v>
      </c>
      <c r="CD88" s="80">
        <v>0.52434740190635798</v>
      </c>
      <c r="CE88" s="82">
        <f t="shared" si="103"/>
        <v>0.37225868733024847</v>
      </c>
      <c r="CF88" s="80">
        <f t="shared" si="109"/>
        <v>3.7957856171447951E-2</v>
      </c>
      <c r="CG88" s="84">
        <f t="shared" si="95"/>
        <v>0.17411262997755125</v>
      </c>
      <c r="CH88" s="84">
        <f>VLOOKUP(A88,'CALCULO FINAL'!A:L,7,FALSE)</f>
        <v>68.406593406593402</v>
      </c>
      <c r="CI88" s="84">
        <f>VLOOKUP(A88,'CALCULO FINAL'!A:L,10,FALSE)</f>
        <v>96.969696969696969</v>
      </c>
      <c r="CJ88" s="84">
        <f>VLOOKUP(A88,'CALCULO FINAL'!A:L,8,FALSE)</f>
        <v>51.724137931034484</v>
      </c>
      <c r="CK88" s="84">
        <f>VLOOKUP(A88,'CALCULO FINAL'!A:L,9,FALSE)</f>
        <v>78.082191780821915</v>
      </c>
      <c r="CL88" s="84">
        <f>VLOOKUP(A88,'CALCULO FINAL'!A:L,11,FALSE)</f>
        <v>0.48150182979572936</v>
      </c>
      <c r="CM88" s="84">
        <f>VLOOKUP(A88,'CALCULO FINAL'!A:L,12,FALSE)</f>
        <v>64.285714285714292</v>
      </c>
      <c r="CN88" s="84">
        <f t="shared" si="96"/>
        <v>74.517149517149505</v>
      </c>
      <c r="CO88" s="81">
        <v>87</v>
      </c>
      <c r="CP88" s="81">
        <v>93</v>
      </c>
      <c r="CQ88" s="81">
        <v>101</v>
      </c>
      <c r="CR88" s="81">
        <v>96</v>
      </c>
      <c r="CS88" s="81">
        <v>105</v>
      </c>
      <c r="CT88" s="81">
        <v>28</v>
      </c>
    </row>
    <row r="89" spans="1:98" ht="14.5" customHeight="1">
      <c r="A89" s="79">
        <v>111001032433</v>
      </c>
      <c r="B89" s="80" t="s">
        <v>272</v>
      </c>
      <c r="C89" s="81" t="s">
        <v>460</v>
      </c>
      <c r="D89" s="81" t="s">
        <v>6</v>
      </c>
      <c r="E89" s="81">
        <v>4</v>
      </c>
      <c r="F89" s="82" t="s">
        <v>42</v>
      </c>
      <c r="G89" s="82">
        <v>32</v>
      </c>
      <c r="H89" s="82" t="s">
        <v>43</v>
      </c>
      <c r="I89" s="81">
        <v>4</v>
      </c>
      <c r="J89" s="81">
        <v>2</v>
      </c>
      <c r="K89" s="81">
        <v>2</v>
      </c>
      <c r="L89" s="81">
        <v>759</v>
      </c>
      <c r="M89" s="81">
        <f t="shared" si="87"/>
        <v>1</v>
      </c>
      <c r="N89" s="86">
        <f>VLOOKUP(A89,complejidad!P:V,7,FALSE)</f>
        <v>-0.70365913093842003</v>
      </c>
      <c r="O89" s="81">
        <v>2</v>
      </c>
      <c r="P89" s="87">
        <v>37.249652777777705</v>
      </c>
      <c r="Q89" s="88">
        <v>0.19901185770751001</v>
      </c>
      <c r="R89" s="81">
        <v>759</v>
      </c>
      <c r="S89" s="81">
        <v>49</v>
      </c>
      <c r="T89" s="89">
        <f t="shared" si="88"/>
        <v>6.4558629776021087E-2</v>
      </c>
      <c r="U89" s="90">
        <f>VLOOKUP(A89,socioeconomico!I:P,8,FALSE)</f>
        <v>-0.19383305994496974</v>
      </c>
      <c r="V89" s="81">
        <v>6</v>
      </c>
      <c r="W89" s="83">
        <v>0.78694817658349325</v>
      </c>
      <c r="X89" s="83">
        <v>0.77595066803699897</v>
      </c>
      <c r="Y89" s="83">
        <v>0.81662870159453305</v>
      </c>
      <c r="Z89" s="83">
        <v>0.75234741784037562</v>
      </c>
      <c r="AA89" s="83">
        <v>0.81545064377682408</v>
      </c>
      <c r="AB89" s="83">
        <v>0.79390420899854863</v>
      </c>
      <c r="AC89" s="91">
        <v>0.81145251396648044</v>
      </c>
      <c r="AD89" s="81">
        <f t="shared" si="72"/>
        <v>0.79951691803045577</v>
      </c>
      <c r="AE89" s="82">
        <f t="shared" si="89"/>
        <v>-0.7820676877408248</v>
      </c>
      <c r="AF89" s="84">
        <v>86.864813039309681</v>
      </c>
      <c r="AG89" s="84">
        <v>86.708296164139171</v>
      </c>
      <c r="AH89" s="84">
        <v>86.948694869486957</v>
      </c>
      <c r="AI89" s="84">
        <v>88.829215896885074</v>
      </c>
      <c r="AJ89" s="84">
        <v>82.713347921225377</v>
      </c>
      <c r="AK89" s="84">
        <v>90.692395005675365</v>
      </c>
      <c r="AL89" s="84">
        <v>88.441558441558442</v>
      </c>
      <c r="AM89" s="84">
        <f t="shared" si="73"/>
        <v>87.767487739612903</v>
      </c>
      <c r="AN89" s="84">
        <f t="shared" si="90"/>
        <v>-0.2179007549535813</v>
      </c>
      <c r="AO89" s="81">
        <v>4</v>
      </c>
      <c r="AP89" s="82">
        <f t="shared" si="97"/>
        <v>0.23005906138063265</v>
      </c>
      <c r="AQ89" s="81">
        <v>4</v>
      </c>
      <c r="AR89" s="82">
        <f>((AQ89-(AVERAGE(AQ$2:AQ$384)))/(_xlfn.STDEV.P(AQ$2:AQ$384)))</f>
        <v>0.1365178344157767</v>
      </c>
      <c r="AS89" s="81">
        <v>4</v>
      </c>
      <c r="AT89" s="82">
        <f>((AS89-(AVERAGE(AS$2:AS$384)))/(_xlfn.STDEV.P(AS$2:AS$384)))</f>
        <v>-0.10476865036838212</v>
      </c>
      <c r="AU89" s="81">
        <v>4.5</v>
      </c>
      <c r="AV89" s="82">
        <f>((AU89-(AVERAGE(AU$2:AU$384)))/(_xlfn.STDEV.P(AU$2:AU$384)))</f>
        <v>1.2122921072647797</v>
      </c>
      <c r="AW89" s="81">
        <v>4.5</v>
      </c>
      <c r="AX89" s="82">
        <f>((AW89-(AVERAGE(AW$2:AW$384)))/(_xlfn.STDEV.P(AW$2:AW$384)))</f>
        <v>1.1339867716628336</v>
      </c>
      <c r="AY89" s="81">
        <v>4</v>
      </c>
      <c r="AZ89" s="82">
        <f>((AY89-(AVERAGE(AY$2:AY$392)))/(_xlfn.STDEV.P(AY$2:AY$392)))</f>
        <v>5.8790989771929411E-2</v>
      </c>
      <c r="BA89" s="81">
        <f>(AR89*0.1)+(AT89*0.15)+(AV89*0.2)+(AX89*0.25)+(AZ89*0.3)</f>
        <v>0.5415288971865635</v>
      </c>
      <c r="BB89" s="82">
        <v>3.4133333333333336</v>
      </c>
      <c r="BC89" s="82">
        <v>3.2666666666666671</v>
      </c>
      <c r="BD89" s="82">
        <v>3.3333333333333335</v>
      </c>
      <c r="BE89" s="82">
        <v>3.2900000000000005</v>
      </c>
      <c r="BF89" s="81">
        <f t="shared" si="78"/>
        <v>3.3106666666666671</v>
      </c>
      <c r="BG89" s="82">
        <f t="shared" si="79"/>
        <v>5.34173809129036E-2</v>
      </c>
      <c r="BH89" s="82">
        <f t="shared" si="91"/>
        <v>0.29747313904973355</v>
      </c>
      <c r="BI89" s="85">
        <v>0.39800000000000002</v>
      </c>
      <c r="BJ89" s="82">
        <f t="shared" si="110"/>
        <v>-1.2780572205027134</v>
      </c>
      <c r="BK89" s="92">
        <f t="shared" si="111"/>
        <v>-0.92130327369769927</v>
      </c>
      <c r="BL89" s="92">
        <f t="shared" si="112"/>
        <v>-1.3838823583637592</v>
      </c>
      <c r="BM89" s="85">
        <v>0.46301284344472676</v>
      </c>
      <c r="BN89" s="92">
        <f t="shared" si="113"/>
        <v>-0.32334027125699488</v>
      </c>
      <c r="BO89" s="92">
        <f t="shared" si="114"/>
        <v>-0.7700004856591991</v>
      </c>
      <c r="BP89" s="92">
        <f t="shared" si="115"/>
        <v>-0.26223588300127709</v>
      </c>
      <c r="BQ89" s="86"/>
      <c r="BR89" s="86"/>
      <c r="BS89" s="92"/>
      <c r="BT89" s="92"/>
      <c r="BU89" s="92">
        <v>0.62650433327190769</v>
      </c>
      <c r="BV89" s="92">
        <f t="shared" si="92"/>
        <v>0.17607579589623751</v>
      </c>
      <c r="BW89" s="92">
        <f t="shared" si="93"/>
        <v>-0.46759958803480589</v>
      </c>
      <c r="BX89" s="92">
        <f t="shared" si="94"/>
        <v>0.20841437175556773</v>
      </c>
      <c r="BY89" s="86">
        <f>(BL89*0.2)+(BP89*0.3)+(BX89*0.5)</f>
        <v>-0.25124005069535105</v>
      </c>
      <c r="BZ89" s="80">
        <v>0.53735190936484012</v>
      </c>
      <c r="CA89" s="80">
        <v>0.85407971005848826</v>
      </c>
      <c r="CB89" s="80">
        <v>0.55596821388488049</v>
      </c>
      <c r="CC89" s="80">
        <v>-7.2690350313712815E-3</v>
      </c>
      <c r="CD89" s="80">
        <v>0.752072733898556</v>
      </c>
      <c r="CE89" s="82">
        <f t="shared" si="103"/>
        <v>3.0823808745955734</v>
      </c>
      <c r="CF89" s="80">
        <f t="shared" si="109"/>
        <v>1.709825668800073</v>
      </c>
      <c r="CG89" s="84">
        <f t="shared" si="95"/>
        <v>0.20606371645115626</v>
      </c>
      <c r="CH89" s="84">
        <f>VLOOKUP(A89,'CALCULO FINAL'!A:L,7,FALSE)</f>
        <v>70.054945054945051</v>
      </c>
      <c r="CI89" s="84">
        <f>VLOOKUP(A89,'CALCULO FINAL'!A:L,10,FALSE)</f>
        <v>78.94736842105263</v>
      </c>
      <c r="CJ89" s="84">
        <f>VLOOKUP(A89,'CALCULO FINAL'!A:L,8,FALSE)</f>
        <v>86.666666666666671</v>
      </c>
      <c r="CK89" s="84">
        <f>VLOOKUP(A89,'CALCULO FINAL'!A:L,9,FALSE)</f>
        <v>69.230769230769226</v>
      </c>
      <c r="CL89" s="84">
        <f>VLOOKUP(A89,'CALCULO FINAL'!A:L,11,FALSE)</f>
        <v>0.95269396708430332</v>
      </c>
      <c r="CM89" s="84">
        <f>VLOOKUP(A89,'CALCULO FINAL'!A:L,12,FALSE)</f>
        <v>78.84615384615384</v>
      </c>
      <c r="CN89" s="84">
        <f t="shared" si="96"/>
        <v>74.475853094274143</v>
      </c>
      <c r="CO89" s="81">
        <v>88</v>
      </c>
      <c r="CP89" s="81">
        <v>178</v>
      </c>
      <c r="CQ89" s="81">
        <v>213</v>
      </c>
      <c r="CR89" s="81">
        <v>234</v>
      </c>
      <c r="CS89" s="81">
        <v>241</v>
      </c>
      <c r="CT89" s="81">
        <v>176</v>
      </c>
    </row>
    <row r="90" spans="1:98" ht="14.5" customHeight="1">
      <c r="A90" s="79">
        <v>111279000125</v>
      </c>
      <c r="B90" s="80" t="s">
        <v>111</v>
      </c>
      <c r="C90" s="81" t="s">
        <v>460</v>
      </c>
      <c r="D90" s="81" t="s">
        <v>6</v>
      </c>
      <c r="E90" s="81">
        <v>9</v>
      </c>
      <c r="F90" s="82" t="s">
        <v>50</v>
      </c>
      <c r="G90" s="82">
        <v>75</v>
      </c>
      <c r="H90" s="82" t="s">
        <v>50</v>
      </c>
      <c r="I90" s="81">
        <v>9</v>
      </c>
      <c r="J90" s="81">
        <v>3</v>
      </c>
      <c r="K90" s="81">
        <v>3</v>
      </c>
      <c r="L90" s="81">
        <v>3250</v>
      </c>
      <c r="M90" s="81">
        <f t="shared" si="87"/>
        <v>6</v>
      </c>
      <c r="N90" s="86">
        <f>VLOOKUP(A90,complejidad!P:V,7,FALSE)</f>
        <v>1.9668522933360815</v>
      </c>
      <c r="O90" s="81">
        <v>6</v>
      </c>
      <c r="P90" s="87">
        <v>42.906643209007747</v>
      </c>
      <c r="Q90" s="88">
        <v>0.13556884391290999</v>
      </c>
      <c r="R90" s="81">
        <v>3131</v>
      </c>
      <c r="S90" s="81">
        <v>332</v>
      </c>
      <c r="T90" s="89">
        <f t="shared" si="88"/>
        <v>0.10603641009262217</v>
      </c>
      <c r="U90" s="90">
        <f>VLOOKUP(A90,socioeconomico!I:P,8,FALSE)</f>
        <v>-1.2301989674993881</v>
      </c>
      <c r="V90" s="81">
        <v>10</v>
      </c>
      <c r="W90" s="83">
        <v>0.85043478260869565</v>
      </c>
      <c r="X90" s="83">
        <v>0.86252692031586509</v>
      </c>
      <c r="Y90" s="83">
        <v>0.81898131183583733</v>
      </c>
      <c r="Z90" s="83">
        <v>0.83927914674512694</v>
      </c>
      <c r="AA90" s="83">
        <v>0.81764501563042724</v>
      </c>
      <c r="AB90" s="83">
        <v>0.8279151943462898</v>
      </c>
      <c r="AC90" s="91">
        <v>0.80669658267172939</v>
      </c>
      <c r="AD90" s="81">
        <f t="shared" si="72"/>
        <v>0.82030677970952948</v>
      </c>
      <c r="AE90" s="82">
        <f t="shared" si="89"/>
        <v>-0.36970533938085987</v>
      </c>
      <c r="AF90" s="84">
        <v>82.190560997328589</v>
      </c>
      <c r="AG90" s="84">
        <v>81.616286243059847</v>
      </c>
      <c r="AH90" s="84">
        <v>77.404295051353884</v>
      </c>
      <c r="AI90" s="84">
        <v>85.511081706913657</v>
      </c>
      <c r="AJ90" s="84">
        <v>86.43947461838836</v>
      </c>
      <c r="AK90" s="84">
        <v>87.538304392236981</v>
      </c>
      <c r="AL90" s="84">
        <v>88.395904436860079</v>
      </c>
      <c r="AM90" s="84">
        <f t="shared" si="73"/>
        <v>86.258334113967365</v>
      </c>
      <c r="AN90" s="84">
        <f t="shared" si="90"/>
        <v>-0.54363437963544214</v>
      </c>
      <c r="AO90" s="81">
        <v>4</v>
      </c>
      <c r="AP90" s="82">
        <f t="shared" si="97"/>
        <v>0.23005906138063265</v>
      </c>
      <c r="AQ90" s="81">
        <v>4.5</v>
      </c>
      <c r="AR90" s="82">
        <f>((AQ90-(AVERAGE(AQ$2:AQ$384)))/(_xlfn.STDEV.P(AQ$2:AQ$384)))</f>
        <v>1.6711665937103672</v>
      </c>
      <c r="AS90" s="81">
        <v>4.5</v>
      </c>
      <c r="AT90" s="82">
        <f>((AS90-(AVERAGE(AS$2:AS$384)))/(_xlfn.STDEV.P(AS$2:AS$384)))</f>
        <v>1.3847682483473189</v>
      </c>
      <c r="AU90" s="81">
        <v>4.5</v>
      </c>
      <c r="AV90" s="82">
        <f>((AU90-(AVERAGE(AU$2:AU$384)))/(_xlfn.STDEV.P(AU$2:AU$384)))</f>
        <v>1.2122921072647797</v>
      </c>
      <c r="AW90" s="81">
        <v>4.5</v>
      </c>
      <c r="AX90" s="82">
        <f>((AW90-(AVERAGE(AW$2:AW$384)))/(_xlfn.STDEV.P(AW$2:AW$384)))</f>
        <v>1.1339867716628336</v>
      </c>
      <c r="AY90" s="81">
        <v>4.5</v>
      </c>
      <c r="AZ90" s="82">
        <f>((AY90-(AVERAGE(AY$2:AY$392)))/(_xlfn.STDEV.P(AY$2:AY$392)))</f>
        <v>1.3992255565719089</v>
      </c>
      <c r="BA90" s="81">
        <f>(AR90*0.1)+(AT90*0.15)+(AV90*0.2)+(AX90*0.25)+(AZ90*0.3)</f>
        <v>1.3205546779633714</v>
      </c>
      <c r="BB90" s="82">
        <v>3.7766666666666668</v>
      </c>
      <c r="BC90" s="82">
        <v>3.7249999999999996</v>
      </c>
      <c r="BD90" s="82">
        <v>3.726666666666667</v>
      </c>
      <c r="BE90" s="82">
        <v>3.64</v>
      </c>
      <c r="BF90" s="81">
        <f t="shared" si="78"/>
        <v>3.6966666666666672</v>
      </c>
      <c r="BG90" s="82">
        <f t="shared" si="79"/>
        <v>0.81778714393248053</v>
      </c>
      <c r="BH90" s="82">
        <f t="shared" si="91"/>
        <v>1.0691709109479259</v>
      </c>
      <c r="BI90" s="85">
        <v>0.54400000000000004</v>
      </c>
      <c r="BJ90" s="82">
        <f t="shared" si="110"/>
        <v>0.8096117675585992</v>
      </c>
      <c r="BK90" s="92">
        <f t="shared" si="111"/>
        <v>-0.60880603212619433</v>
      </c>
      <c r="BL90" s="92">
        <f t="shared" si="112"/>
        <v>0.85995813413740063</v>
      </c>
      <c r="BM90" s="85">
        <v>0.50564171307147388</v>
      </c>
      <c r="BN90" s="92">
        <f t="shared" si="113"/>
        <v>0.19986318285565235</v>
      </c>
      <c r="BO90" s="92">
        <f t="shared" si="114"/>
        <v>-0.6819269374333895</v>
      </c>
      <c r="BP90" s="92">
        <f t="shared" si="115"/>
        <v>0.28518492282114266</v>
      </c>
      <c r="BQ90" s="86">
        <v>0.64931124211895563</v>
      </c>
      <c r="BR90" s="92">
        <f>((BQ90-(AVERAGE(BQ$2:BQ$392)))/(_xlfn.STDEV.P(BQ$2:BQ$392)))</f>
        <v>1.5561282211433445</v>
      </c>
      <c r="BS90" s="92">
        <f>LN(BQ90)</f>
        <v>-0.43184310540388493</v>
      </c>
      <c r="BT90" s="92">
        <f>((BS90-(AVERAGE(BS$2:BS$392)))/(_xlfn.STDEV.P(BS$2:BS$392)))</f>
        <v>1.5045022128690804</v>
      </c>
      <c r="BU90" s="92">
        <v>0.59637113508361261</v>
      </c>
      <c r="BV90" s="92">
        <f t="shared" si="92"/>
        <v>-0.7145077050851123</v>
      </c>
      <c r="BW90" s="92">
        <f t="shared" si="93"/>
        <v>-0.51689209584829499</v>
      </c>
      <c r="BX90" s="92">
        <f t="shared" si="94"/>
        <v>-0.72824629057210644</v>
      </c>
      <c r="BY90" s="92">
        <f>(BL90*0.1)+(BP90*0.2)+(BT90*0.3)+(BX90*0.4)</f>
        <v>0.30308494560985016</v>
      </c>
      <c r="BZ90" s="80">
        <v>0.53147515636870535</v>
      </c>
      <c r="CA90" s="80">
        <v>0.64208344710415777</v>
      </c>
      <c r="CB90" s="80">
        <v>0.57605457573976138</v>
      </c>
      <c r="CC90" s="80">
        <v>0.64988005075468636</v>
      </c>
      <c r="CD90" s="80">
        <v>0.52124049661766103</v>
      </c>
      <c r="CE90" s="82">
        <f t="shared" si="103"/>
        <v>0.33528391213519876</v>
      </c>
      <c r="CF90" s="80">
        <f t="shared" si="109"/>
        <v>0.4910226607148368</v>
      </c>
      <c r="CG90" s="84">
        <f t="shared" si="95"/>
        <v>0.51968144138751104</v>
      </c>
      <c r="CH90" s="84">
        <f>VLOOKUP(A90,'CALCULO FINAL'!A:L,7,FALSE)</f>
        <v>85.439560439560438</v>
      </c>
      <c r="CI90" s="84">
        <f>VLOOKUP(A90,'CALCULO FINAL'!A:L,10,FALSE)</f>
        <v>38.461538461538467</v>
      </c>
      <c r="CJ90" s="84">
        <f>VLOOKUP(A90,'CALCULO FINAL'!A:L,8,FALSE)</f>
        <v>80</v>
      </c>
      <c r="CK90" s="84">
        <f>VLOOKUP(A90,'CALCULO FINAL'!A:L,9,FALSE)</f>
        <v>95.890410958904098</v>
      </c>
      <c r="CL90" s="84">
        <f>VLOOKUP(A90,'CALCULO FINAL'!A:L,11,FALSE)</f>
        <v>1.3140063811818274</v>
      </c>
      <c r="CM90" s="84">
        <f>VLOOKUP(A90,'CALCULO FINAL'!A:L,12,FALSE)</f>
        <v>87.362637362637358</v>
      </c>
      <c r="CN90" s="84">
        <f t="shared" si="96"/>
        <v>74.175824175824175</v>
      </c>
      <c r="CO90" s="81">
        <v>89</v>
      </c>
      <c r="CP90" s="81">
        <v>53</v>
      </c>
      <c r="CQ90" s="81">
        <v>69</v>
      </c>
      <c r="CR90" s="81">
        <v>63</v>
      </c>
      <c r="CS90" s="81">
        <v>68</v>
      </c>
      <c r="CT90" s="81">
        <v>40</v>
      </c>
    </row>
    <row r="91" spans="1:98" ht="14.5" customHeight="1">
      <c r="A91" s="79">
        <v>111001025020</v>
      </c>
      <c r="B91" s="80" t="s">
        <v>85</v>
      </c>
      <c r="C91" s="81" t="s">
        <v>460</v>
      </c>
      <c r="D91" s="81" t="s">
        <v>6</v>
      </c>
      <c r="E91" s="81">
        <v>11</v>
      </c>
      <c r="F91" s="82" t="s">
        <v>44</v>
      </c>
      <c r="G91" s="82">
        <v>28</v>
      </c>
      <c r="H91" s="82" t="s">
        <v>60</v>
      </c>
      <c r="I91" s="81">
        <v>11</v>
      </c>
      <c r="J91" s="81">
        <v>1</v>
      </c>
      <c r="K91" s="81">
        <v>1</v>
      </c>
      <c r="L91" s="81">
        <v>3299</v>
      </c>
      <c r="M91" s="81">
        <f t="shared" si="87"/>
        <v>6</v>
      </c>
      <c r="N91" s="86">
        <f>VLOOKUP(A91,complejidad!P:V,7,FALSE)</f>
        <v>0.37885152760437879</v>
      </c>
      <c r="O91" s="81">
        <v>4</v>
      </c>
      <c r="P91" s="87">
        <v>42.505597269624467</v>
      </c>
      <c r="Q91" s="88">
        <v>0.172372621240024</v>
      </c>
      <c r="R91" s="81">
        <v>3151</v>
      </c>
      <c r="S91" s="81">
        <v>273</v>
      </c>
      <c r="T91" s="89">
        <f t="shared" si="88"/>
        <v>8.6639162170739442E-2</v>
      </c>
      <c r="U91" s="90">
        <f>VLOOKUP(A91,socioeconomico!I:P,8,FALSE)</f>
        <v>-0.91282574720515131</v>
      </c>
      <c r="V91" s="81">
        <v>9</v>
      </c>
      <c r="W91" s="83">
        <v>0.91952414275717287</v>
      </c>
      <c r="X91" s="83">
        <v>0.91189578333904697</v>
      </c>
      <c r="Y91" s="83">
        <v>0.90873717721966751</v>
      </c>
      <c r="Z91" s="83">
        <v>0.89749911940824234</v>
      </c>
      <c r="AA91" s="83">
        <v>0.89032483409011531</v>
      </c>
      <c r="AB91" s="83">
        <v>0.89848431441663734</v>
      </c>
      <c r="AC91" s="91">
        <v>0.88613342647572479</v>
      </c>
      <c r="AD91" s="81">
        <f t="shared" si="72"/>
        <v>0.89402465899810302</v>
      </c>
      <c r="AE91" s="82">
        <f t="shared" si="89"/>
        <v>1.0924726341335371</v>
      </c>
      <c r="AF91" s="84">
        <v>93.611024115252121</v>
      </c>
      <c r="AG91" s="84">
        <v>94.335872805564762</v>
      </c>
      <c r="AH91" s="84">
        <v>95.159789016444307</v>
      </c>
      <c r="AI91" s="84">
        <v>92.940804051915165</v>
      </c>
      <c r="AJ91" s="84">
        <v>94.358806165956054</v>
      </c>
      <c r="AK91" s="84">
        <v>93.198588386268838</v>
      </c>
      <c r="AL91" s="84">
        <v>91.758762235554144</v>
      </c>
      <c r="AM91" s="84">
        <f t="shared" si="73"/>
        <v>93.156136509856381</v>
      </c>
      <c r="AN91" s="84">
        <f t="shared" si="90"/>
        <v>0.94517771912691406</v>
      </c>
      <c r="AO91" s="81">
        <v>4</v>
      </c>
      <c r="AP91" s="82">
        <f t="shared" si="97"/>
        <v>0.23005906138063265</v>
      </c>
      <c r="AQ91" s="81">
        <v>4</v>
      </c>
      <c r="AR91" s="82">
        <f>((AQ91-(AVERAGE(AQ$2:AQ$384)))/(_xlfn.STDEV.P(AQ$2:AQ$384)))</f>
        <v>0.1365178344157767</v>
      </c>
      <c r="AS91" s="81">
        <v>4</v>
      </c>
      <c r="AT91" s="82">
        <f>((AS91-(AVERAGE(AS$2:AS$384)))/(_xlfn.STDEV.P(AS$2:AS$384)))</f>
        <v>-0.10476865036838212</v>
      </c>
      <c r="AU91" s="81">
        <v>4</v>
      </c>
      <c r="AV91" s="82">
        <f>((AU91-(AVERAGE(AU$2:AU$384)))/(_xlfn.STDEV.P(AU$2:AU$384)))</f>
        <v>-0.23979404319523176</v>
      </c>
      <c r="AW91" s="81">
        <v>4</v>
      </c>
      <c r="AX91" s="82">
        <f>((AW91-(AVERAGE(AW$2:AW$384)))/(_xlfn.STDEV.P(AW$2:AW$384)))</f>
        <v>-0.2179191660846721</v>
      </c>
      <c r="AY91" s="81">
        <v>4</v>
      </c>
      <c r="AZ91" s="82">
        <f>((AY91-(AVERAGE(AY$2:AY$392)))/(_xlfn.STDEV.P(AY$2:AY$392)))</f>
        <v>5.8790989771929411E-2</v>
      </c>
      <c r="BA91" s="81">
        <f>(AR91*0.1)+(AT91*0.15)+(AV91*0.2)+(AX91*0.25)+(AZ91*0.3)</f>
        <v>-8.6864817342315201E-2</v>
      </c>
      <c r="BB91" s="82">
        <v>3.59</v>
      </c>
      <c r="BC91" s="82">
        <v>3.6683333333333334</v>
      </c>
      <c r="BD91" s="82">
        <v>3.4466666666666668</v>
      </c>
      <c r="BE91" s="82">
        <v>3.3633333333333337</v>
      </c>
      <c r="BF91" s="81">
        <f t="shared" si="78"/>
        <v>3.4720000000000004</v>
      </c>
      <c r="BG91" s="82">
        <f t="shared" si="79"/>
        <v>0.37289489844440199</v>
      </c>
      <c r="BH91" s="82">
        <f t="shared" si="91"/>
        <v>0.14301504055104339</v>
      </c>
      <c r="BI91" s="85">
        <v>0.58899999999999997</v>
      </c>
      <c r="BJ91" s="82">
        <f t="shared" si="110"/>
        <v>1.4530713871665371</v>
      </c>
      <c r="BK91" s="92">
        <f t="shared" si="111"/>
        <v>-0.52932909533055039</v>
      </c>
      <c r="BL91" s="92">
        <f t="shared" si="112"/>
        <v>1.4306305922532121</v>
      </c>
      <c r="BM91" s="85">
        <v>0.52194408479511434</v>
      </c>
      <c r="BN91" s="92">
        <f t="shared" si="113"/>
        <v>0.39994958605423275</v>
      </c>
      <c r="BO91" s="92">
        <f t="shared" si="114"/>
        <v>-0.65019481408769952</v>
      </c>
      <c r="BP91" s="92">
        <f t="shared" si="115"/>
        <v>0.48241581543622614</v>
      </c>
      <c r="BQ91" s="86">
        <v>0.6033862431326128</v>
      </c>
      <c r="BR91" s="92">
        <f>((BQ91-(AVERAGE(BQ$2:BQ$392)))/(_xlfn.STDEV.P(BQ$2:BQ$392)))</f>
        <v>0.32927461079478187</v>
      </c>
      <c r="BS91" s="92">
        <f>LN(BQ91)</f>
        <v>-0.50519775143551648</v>
      </c>
      <c r="BT91" s="92">
        <f>((BS91-(AVERAGE(BS$2:BS$392)))/(_xlfn.STDEV.P(BS$2:BS$392)))</f>
        <v>0.35509450327023345</v>
      </c>
      <c r="BU91" s="92">
        <v>0.61455895004152361</v>
      </c>
      <c r="BV91" s="92">
        <f t="shared" si="92"/>
        <v>-0.17696874824417561</v>
      </c>
      <c r="BW91" s="92">
        <f t="shared" si="93"/>
        <v>-0.48685042285787827</v>
      </c>
      <c r="BX91" s="92">
        <f t="shared" si="94"/>
        <v>-0.15739172121025291</v>
      </c>
      <c r="BY91" s="92">
        <f>(BL91*0.1)+(BP91*0.2)+(BT91*0.3)+(BX91*0.4)</f>
        <v>0.28311788480953531</v>
      </c>
      <c r="BZ91" s="80">
        <v>0.50770896560907264</v>
      </c>
      <c r="CA91" s="80">
        <v>-0.21525114378568738</v>
      </c>
      <c r="CB91" s="80">
        <v>0.56390334947538345</v>
      </c>
      <c r="CC91" s="80">
        <v>0.25233831131444379</v>
      </c>
      <c r="CD91" s="80">
        <v>0.57420875040280195</v>
      </c>
      <c r="CE91" s="82">
        <f t="shared" si="103"/>
        <v>0.96565049695031735</v>
      </c>
      <c r="CF91" s="80">
        <f t="shared" si="109"/>
        <v>0.51547651311235432</v>
      </c>
      <c r="CG91" s="84">
        <f t="shared" si="95"/>
        <v>0.42603811417331433</v>
      </c>
      <c r="CH91" s="84">
        <f>VLOOKUP(A91,'CALCULO FINAL'!A:L,7,FALSE)</f>
        <v>82.692307692307693</v>
      </c>
      <c r="CI91" s="84">
        <f>VLOOKUP(A91,'CALCULO FINAL'!A:L,10,FALSE)</f>
        <v>47.368421052631575</v>
      </c>
      <c r="CJ91" s="84">
        <f>VLOOKUP(A91,'CALCULO FINAL'!A:L,8,FALSE)</f>
        <v>79.310344827586206</v>
      </c>
      <c r="CK91" s="84">
        <f>VLOOKUP(A91,'CALCULO FINAL'!A:L,9,FALSE)</f>
        <v>82.89473684210526</v>
      </c>
      <c r="CL91" s="84">
        <f>VLOOKUP(A91,'CALCULO FINAL'!A:L,11,FALSE)</f>
        <v>1.0667247222720828</v>
      </c>
      <c r="CM91" s="84">
        <f>VLOOKUP(A91,'CALCULO FINAL'!A:L,12,FALSE)</f>
        <v>81.868131868131869</v>
      </c>
      <c r="CN91" s="84">
        <f t="shared" si="96"/>
        <v>73.655292076344708</v>
      </c>
      <c r="CO91" s="81">
        <v>90</v>
      </c>
      <c r="CP91" s="81">
        <v>68</v>
      </c>
      <c r="CQ91" s="81">
        <v>63</v>
      </c>
      <c r="CR91" s="81">
        <v>53</v>
      </c>
      <c r="CS91" s="81">
        <v>51</v>
      </c>
      <c r="CT91" s="81">
        <v>32</v>
      </c>
    </row>
    <row r="92" spans="1:98" ht="14.5" customHeight="1">
      <c r="A92" s="79">
        <v>111001012360</v>
      </c>
      <c r="B92" s="80" t="s">
        <v>97</v>
      </c>
      <c r="C92" s="81" t="s">
        <v>460</v>
      </c>
      <c r="D92" s="81" t="s">
        <v>6</v>
      </c>
      <c r="E92" s="81">
        <v>8</v>
      </c>
      <c r="F92" s="82" t="s">
        <v>7</v>
      </c>
      <c r="G92" s="82">
        <v>47</v>
      </c>
      <c r="H92" s="82" t="s">
        <v>47</v>
      </c>
      <c r="I92" s="81">
        <v>8</v>
      </c>
      <c r="J92" s="81">
        <v>1</v>
      </c>
      <c r="K92" s="81">
        <v>1</v>
      </c>
      <c r="L92" s="81">
        <v>2440</v>
      </c>
      <c r="M92" s="81">
        <f t="shared" si="87"/>
        <v>4</v>
      </c>
      <c r="N92" s="86">
        <f>VLOOKUP(A92,complejidad!P:V,7,FALSE)</f>
        <v>-0.31047738813875331</v>
      </c>
      <c r="O92" s="81">
        <v>3</v>
      </c>
      <c r="P92" s="87">
        <v>39.051334332833484</v>
      </c>
      <c r="Q92" s="88">
        <v>0.198806086617245</v>
      </c>
      <c r="R92" s="81">
        <v>1937</v>
      </c>
      <c r="S92" s="81">
        <v>192</v>
      </c>
      <c r="T92" s="89">
        <f t="shared" si="88"/>
        <v>9.9122354155911196E-2</v>
      </c>
      <c r="U92" s="90">
        <f>VLOOKUP(A92,socioeconomico!I:P,8,FALSE)</f>
        <v>-0.22989057522092785</v>
      </c>
      <c r="V92" s="81">
        <v>6</v>
      </c>
      <c r="W92" s="83">
        <v>0.90598713508164275</v>
      </c>
      <c r="X92" s="83">
        <v>0.8903420523138833</v>
      </c>
      <c r="Y92" s="83">
        <v>0.85788651743883393</v>
      </c>
      <c r="Z92" s="83">
        <v>0.85245046923879042</v>
      </c>
      <c r="AA92" s="83">
        <v>0.83680175246440303</v>
      </c>
      <c r="AB92" s="83">
        <v>0.83018867924528306</v>
      </c>
      <c r="AC92" s="91">
        <v>0.82151029748283755</v>
      </c>
      <c r="AD92" s="81">
        <f t="shared" si="72"/>
        <v>0.83501683167875473</v>
      </c>
      <c r="AE92" s="82">
        <f t="shared" si="89"/>
        <v>-7.7934683656270168E-2</v>
      </c>
      <c r="AF92" s="84">
        <v>93.739703459637553</v>
      </c>
      <c r="AG92" s="84">
        <v>95.618885580604001</v>
      </c>
      <c r="AH92" s="84">
        <v>96.87993680884675</v>
      </c>
      <c r="AI92" s="84">
        <v>92.725752508361197</v>
      </c>
      <c r="AJ92" s="84">
        <v>95.216808225301747</v>
      </c>
      <c r="AK92" s="84">
        <v>95.401764979098942</v>
      </c>
      <c r="AL92" s="84">
        <v>94.230769230769226</v>
      </c>
      <c r="AM92" s="84">
        <f t="shared" si="73"/>
        <v>94.759890216204724</v>
      </c>
      <c r="AN92" s="84">
        <f t="shared" si="90"/>
        <v>1.2913296939746437</v>
      </c>
      <c r="AO92" s="81">
        <v>4</v>
      </c>
      <c r="AP92" s="82">
        <f t="shared" si="97"/>
        <v>0.23005906138063265</v>
      </c>
      <c r="AQ92" s="81"/>
      <c r="AR92" s="82"/>
      <c r="AS92" s="81" t="s">
        <v>650</v>
      </c>
      <c r="AT92" s="82"/>
      <c r="AU92" s="81"/>
      <c r="AV92" s="82"/>
      <c r="AW92" s="81"/>
      <c r="AX92" s="82"/>
      <c r="AY92" s="81"/>
      <c r="AZ92" s="82"/>
      <c r="BA92" s="81"/>
      <c r="BB92" s="82">
        <v>3.6099999999999994</v>
      </c>
      <c r="BC92" s="82">
        <v>3.4916666666666667</v>
      </c>
      <c r="BD92" s="82">
        <v>3.4599999999999995</v>
      </c>
      <c r="BE92" s="82">
        <v>3.1866666666666661</v>
      </c>
      <c r="BF92" s="81">
        <f t="shared" si="78"/>
        <v>3.3719999999999999</v>
      </c>
      <c r="BG92" s="82">
        <f t="shared" si="79"/>
        <v>0.1748716437761168</v>
      </c>
      <c r="BH92" s="82">
        <f t="shared" si="91"/>
        <v>0.1748716437761168</v>
      </c>
      <c r="BI92" s="85">
        <v>0.50800000000000001</v>
      </c>
      <c r="BJ92" s="82">
        <f t="shared" si="110"/>
        <v>0.29484407187224776</v>
      </c>
      <c r="BK92" s="92">
        <f t="shared" si="111"/>
        <v>-0.67727383140365516</v>
      </c>
      <c r="BL92" s="92">
        <f t="shared" si="112"/>
        <v>0.36833516915178882</v>
      </c>
      <c r="BM92" s="85">
        <v>0.42895812955715229</v>
      </c>
      <c r="BN92" s="92">
        <f t="shared" si="113"/>
        <v>-0.74130922259924303</v>
      </c>
      <c r="BO92" s="92">
        <f t="shared" si="114"/>
        <v>-0.84639596491719782</v>
      </c>
      <c r="BP92" s="92">
        <f t="shared" si="115"/>
        <v>-0.73707169533145744</v>
      </c>
      <c r="BQ92" s="86">
        <v>0.59712171670902581</v>
      </c>
      <c r="BR92" s="92">
        <f>((BQ92-(AVERAGE(BQ$2:BQ$392)))/(_xlfn.STDEV.P(BQ$2:BQ$392)))</f>
        <v>0.16192225304759439</v>
      </c>
      <c r="BS92" s="92">
        <f>LN(BQ92)</f>
        <v>-0.515634305785724</v>
      </c>
      <c r="BT92" s="92">
        <f>((BS92-(AVERAGE(BS$2:BS$392)))/(_xlfn.STDEV.P(BS$2:BS$392)))</f>
        <v>0.19156217531648501</v>
      </c>
      <c r="BU92" s="92">
        <v>0.62177882302790555</v>
      </c>
      <c r="BV92" s="92">
        <f t="shared" si="92"/>
        <v>3.6413837987588057E-2</v>
      </c>
      <c r="BW92" s="92">
        <f t="shared" si="93"/>
        <v>-0.47517083946735866</v>
      </c>
      <c r="BX92" s="92">
        <f t="shared" si="94"/>
        <v>6.4544771768943382E-2</v>
      </c>
      <c r="BY92" s="92">
        <f>(BL92*0.1)+(BP92*0.2)+(BT92*0.3)+(BX92*0.4)</f>
        <v>-2.7294260848589765E-2</v>
      </c>
      <c r="BZ92" s="80">
        <v>0.5342574256910706</v>
      </c>
      <c r="CA92" s="80">
        <v>0.74245021413722023</v>
      </c>
      <c r="CB92" s="80">
        <v>0.58443433078129703</v>
      </c>
      <c r="CC92" s="80">
        <v>0.92403364832706858</v>
      </c>
      <c r="CD92" s="80">
        <v>0.430108455956279</v>
      </c>
      <c r="CE92" s="82">
        <f t="shared" si="103"/>
        <v>-0.7492637014594048</v>
      </c>
      <c r="CF92" s="80">
        <f t="shared" si="109"/>
        <v>5.1068286595862211E-2</v>
      </c>
      <c r="CG92" s="84">
        <f t="shared" si="95"/>
        <v>0.24208195139626415</v>
      </c>
      <c r="CH92" s="84">
        <f>VLOOKUP(A92,'CALCULO FINAL'!A:L,7,FALSE)</f>
        <v>72.802197802197796</v>
      </c>
      <c r="CI92" s="84">
        <f>VLOOKUP(A92,'CALCULO FINAL'!A:L,10,FALSE)</f>
        <v>81.578947368421055</v>
      </c>
      <c r="CJ92" s="84">
        <f>VLOOKUP(A92,'CALCULO FINAL'!A:L,8,FALSE)</f>
        <v>56.81818181818182</v>
      </c>
      <c r="CK92" s="84">
        <f>VLOOKUP(A92,'CALCULO FINAL'!A:L,9,FALSE)</f>
        <v>73.015873015873012</v>
      </c>
      <c r="CL92" s="84">
        <f>VLOOKUP(A92,'CALCULO FINAL'!A:L,11,FALSE)</f>
        <v>0.48196481427660193</v>
      </c>
      <c r="CM92" s="84">
        <f>VLOOKUP(A92,'CALCULO FINAL'!A:L,12,FALSE)</f>
        <v>64.560439560439562</v>
      </c>
      <c r="CN92" s="84">
        <f t="shared" si="96"/>
        <v>72.935945633314049</v>
      </c>
      <c r="CO92" s="81">
        <v>91</v>
      </c>
      <c r="CP92" s="81">
        <v>74</v>
      </c>
      <c r="CQ92" s="81">
        <v>89</v>
      </c>
      <c r="CR92" s="81">
        <v>76</v>
      </c>
      <c r="CS92" s="81">
        <v>58</v>
      </c>
      <c r="CT92" s="81">
        <v>46</v>
      </c>
    </row>
    <row r="93" spans="1:98" ht="14.5" customHeight="1">
      <c r="A93" s="79">
        <v>111001107778</v>
      </c>
      <c r="B93" s="80" t="s">
        <v>166</v>
      </c>
      <c r="C93" s="81" t="s">
        <v>460</v>
      </c>
      <c r="D93" s="81" t="s">
        <v>6</v>
      </c>
      <c r="E93" s="81">
        <v>8</v>
      </c>
      <c r="F93" s="82" t="s">
        <v>7</v>
      </c>
      <c r="G93" s="82">
        <v>79</v>
      </c>
      <c r="H93" s="82" t="s">
        <v>96</v>
      </c>
      <c r="I93" s="81">
        <v>8</v>
      </c>
      <c r="J93" s="81">
        <v>1</v>
      </c>
      <c r="K93" s="81">
        <v>1</v>
      </c>
      <c r="L93" s="81">
        <v>2736</v>
      </c>
      <c r="M93" s="81">
        <f t="shared" si="87"/>
        <v>5</v>
      </c>
      <c r="N93" s="86">
        <f>VLOOKUP(A93,complejidad!P:V,7,FALSE)</f>
        <v>-0.13581358635215499</v>
      </c>
      <c r="O93" s="81">
        <v>3</v>
      </c>
      <c r="P93" s="87">
        <v>40.676266288951823</v>
      </c>
      <c r="Q93" s="88">
        <v>0.18912228057014199</v>
      </c>
      <c r="R93" s="81">
        <v>2273</v>
      </c>
      <c r="S93" s="81">
        <v>277</v>
      </c>
      <c r="T93" s="89">
        <f t="shared" si="88"/>
        <v>0.12186537615486141</v>
      </c>
      <c r="U93" s="90">
        <f>VLOOKUP(A93,socioeconomico!I:P,8,FALSE)</f>
        <v>-0.39428149243385574</v>
      </c>
      <c r="V93" s="81">
        <v>7</v>
      </c>
      <c r="W93" s="83">
        <v>0.88854625550660793</v>
      </c>
      <c r="X93" s="83">
        <v>0.87956204379562042</v>
      </c>
      <c r="Y93" s="83">
        <v>0.86735170481083601</v>
      </c>
      <c r="Z93" s="83">
        <v>0.86266094420600858</v>
      </c>
      <c r="AA93" s="83">
        <v>0.88668280871670702</v>
      </c>
      <c r="AB93" s="83">
        <v>0.88762511373976338</v>
      </c>
      <c r="AC93" s="91">
        <v>0.86496876501681885</v>
      </c>
      <c r="AD93" s="81">
        <f t="shared" si="72"/>
        <v>0.87486778179531277</v>
      </c>
      <c r="AE93" s="82">
        <f t="shared" si="89"/>
        <v>0.71250017483923223</v>
      </c>
      <c r="AF93" s="84">
        <v>86.584327086882453</v>
      </c>
      <c r="AG93" s="84">
        <v>85.607008760951189</v>
      </c>
      <c r="AH93" s="84">
        <v>86.377056094474909</v>
      </c>
      <c r="AI93" s="84">
        <v>86.098450319051949</v>
      </c>
      <c r="AJ93" s="84">
        <v>86.685159500693473</v>
      </c>
      <c r="AK93" s="84">
        <v>90.157116451016634</v>
      </c>
      <c r="AL93" s="84">
        <v>94.67405198125266</v>
      </c>
      <c r="AM93" s="84">
        <f t="shared" si="73"/>
        <v>89.830999764573932</v>
      </c>
      <c r="AN93" s="84">
        <f t="shared" si="90"/>
        <v>0.22748481749113833</v>
      </c>
      <c r="AO93" s="81">
        <v>4</v>
      </c>
      <c r="AP93" s="82">
        <f t="shared" si="97"/>
        <v>0.23005906138063265</v>
      </c>
      <c r="AQ93" s="81">
        <v>4</v>
      </c>
      <c r="AR93" s="82">
        <f t="shared" ref="AR93:AR101" si="116">((AQ93-(AVERAGE(AQ$2:AQ$384)))/(_xlfn.STDEV.P(AQ$2:AQ$384)))</f>
        <v>0.1365178344157767</v>
      </c>
      <c r="AS93" s="81">
        <v>4</v>
      </c>
      <c r="AT93" s="82">
        <f t="shared" ref="AT93:AT101" si="117">((AS93-(AVERAGE(AS$2:AS$384)))/(_xlfn.STDEV.P(AS$2:AS$384)))</f>
        <v>-0.10476865036838212</v>
      </c>
      <c r="AU93" s="81">
        <v>4.5</v>
      </c>
      <c r="AV93" s="82">
        <f t="shared" ref="AV93:AV101" si="118">((AU93-(AVERAGE(AU$2:AU$384)))/(_xlfn.STDEV.P(AU$2:AU$384)))</f>
        <v>1.2122921072647797</v>
      </c>
      <c r="AW93" s="81">
        <v>4.5</v>
      </c>
      <c r="AX93" s="82">
        <f t="shared" ref="AX93:AX101" si="119">((AW93-(AVERAGE(AW$2:AW$384)))/(_xlfn.STDEV.P(AW$2:AW$384)))</f>
        <v>1.1339867716628336</v>
      </c>
      <c r="AY93" s="81">
        <v>4</v>
      </c>
      <c r="AZ93" s="82">
        <f t="shared" ref="AZ93:AZ104" si="120">((AY93-(AVERAGE(AY$2:AY$392)))/(_xlfn.STDEV.P(AY$2:AY$392)))</f>
        <v>5.8790989771929411E-2</v>
      </c>
      <c r="BA93" s="81">
        <f t="shared" ref="BA93:BA101" si="121">(AR93*0.1)+(AT93*0.15)+(AV93*0.2)+(AX93*0.25)+(AZ93*0.3)</f>
        <v>0.5415288971865635</v>
      </c>
      <c r="BB93" s="82">
        <v>3.53</v>
      </c>
      <c r="BC93" s="82">
        <v>3.6</v>
      </c>
      <c r="BD93" s="82">
        <v>3.6216666666666666</v>
      </c>
      <c r="BE93" s="82">
        <v>3.3783333333333334</v>
      </c>
      <c r="BF93" s="81">
        <f t="shared" si="78"/>
        <v>3.5108333333333333</v>
      </c>
      <c r="BG93" s="82">
        <f t="shared" si="79"/>
        <v>0.44979392900725129</v>
      </c>
      <c r="BH93" s="82">
        <f t="shared" si="91"/>
        <v>0.49566141309690737</v>
      </c>
      <c r="BI93" s="85">
        <v>0.45100000000000001</v>
      </c>
      <c r="BJ93" s="82">
        <f t="shared" si="110"/>
        <v>-0.52020477963114131</v>
      </c>
      <c r="BK93" s="92">
        <f t="shared" si="111"/>
        <v>-0.79628793947945864</v>
      </c>
      <c r="BL93" s="92">
        <f t="shared" si="112"/>
        <v>-0.48622813366793111</v>
      </c>
      <c r="BM93" s="85">
        <v>0.5352497186635834</v>
      </c>
      <c r="BN93" s="92">
        <f t="shared" si="113"/>
        <v>0.56325566618480394</v>
      </c>
      <c r="BO93" s="92">
        <f t="shared" si="114"/>
        <v>-0.62502187712932855</v>
      </c>
      <c r="BP93" s="92">
        <f t="shared" si="115"/>
        <v>0.63887810987379923</v>
      </c>
      <c r="BQ93" s="86">
        <v>0.60508871313554746</v>
      </c>
      <c r="BR93" s="92">
        <f>((BQ93-(AVERAGE(BQ$2:BQ$392)))/(_xlfn.STDEV.P(BQ$2:BQ$392)))</f>
        <v>0.37475488331981016</v>
      </c>
      <c r="BS93" s="92">
        <f>LN(BQ93)</f>
        <v>-0.50238019841900783</v>
      </c>
      <c r="BT93" s="92">
        <f>((BS93-(AVERAGE(BS$2:BS$392)))/(_xlfn.STDEV.P(BS$2:BS$392)))</f>
        <v>0.39924327004339794</v>
      </c>
      <c r="BU93" s="92">
        <v>0.64013420749002858</v>
      </c>
      <c r="BV93" s="92">
        <f t="shared" si="92"/>
        <v>0.57890529388907375</v>
      </c>
      <c r="BW93" s="92">
        <f t="shared" si="93"/>
        <v>-0.44607742540905448</v>
      </c>
      <c r="BX93" s="92">
        <f t="shared" si="94"/>
        <v>0.61738043970319301</v>
      </c>
      <c r="BY93" s="92">
        <f>(BL93*0.1)+(BP93*0.2)+(BT93*0.3)+(BX93*0.4)</f>
        <v>0.44587796550226333</v>
      </c>
      <c r="BZ93" s="80">
        <v>0.53036670426662003</v>
      </c>
      <c r="CA93" s="80">
        <v>0.60209747126673274</v>
      </c>
      <c r="CB93" s="80">
        <v>0.47382695911341749</v>
      </c>
      <c r="CC93" s="80">
        <v>-2.6946173397354367</v>
      </c>
      <c r="CD93" s="80">
        <v>0.41093297495395698</v>
      </c>
      <c r="CE93" s="82">
        <f t="shared" si="103"/>
        <v>-0.97746798624954889</v>
      </c>
      <c r="CF93" s="80">
        <f t="shared" si="109"/>
        <v>-1.176699700792059</v>
      </c>
      <c r="CG93" s="84">
        <f t="shared" si="95"/>
        <v>0.27397611367852559</v>
      </c>
      <c r="CH93" s="84">
        <f>VLOOKUP(A93,'CALCULO FINAL'!A:L,7,FALSE)</f>
        <v>74.175824175824175</v>
      </c>
      <c r="CI93" s="84">
        <f>VLOOKUP(A93,'CALCULO FINAL'!A:L,10,FALSE)</f>
        <v>76.31578947368422</v>
      </c>
      <c r="CJ93" s="84">
        <f>VLOOKUP(A93,'CALCULO FINAL'!A:L,8,FALSE)</f>
        <v>59.090909090909093</v>
      </c>
      <c r="CK93" s="84">
        <f>VLOOKUP(A93,'CALCULO FINAL'!A:L,9,FALSE)</f>
        <v>74.603174603174608</v>
      </c>
      <c r="CL93" s="84">
        <f>VLOOKUP(A93,'CALCULO FINAL'!A:L,11,FALSE)</f>
        <v>0.55169658266350197</v>
      </c>
      <c r="CM93" s="84">
        <f>VLOOKUP(A93,'CALCULO FINAL'!A:L,12,FALSE)</f>
        <v>66.208791208791212</v>
      </c>
      <c r="CN93" s="84">
        <f t="shared" si="96"/>
        <v>72.719057258530938</v>
      </c>
      <c r="CO93" s="81">
        <v>92</v>
      </c>
      <c r="CP93" s="81">
        <v>95</v>
      </c>
      <c r="CQ93" s="81">
        <v>117</v>
      </c>
      <c r="CR93" s="81">
        <v>120</v>
      </c>
      <c r="CS93" s="81">
        <v>108</v>
      </c>
      <c r="CT93" s="81">
        <v>69</v>
      </c>
    </row>
    <row r="94" spans="1:98" ht="14.5" customHeight="1">
      <c r="A94" s="79">
        <v>211850001121</v>
      </c>
      <c r="B94" s="80" t="s">
        <v>400</v>
      </c>
      <c r="C94" s="81" t="s">
        <v>460</v>
      </c>
      <c r="D94" s="81" t="s">
        <v>391</v>
      </c>
      <c r="E94" s="81">
        <v>19</v>
      </c>
      <c r="F94" s="82" t="s">
        <v>20</v>
      </c>
      <c r="G94" s="82" t="s">
        <v>392</v>
      </c>
      <c r="H94" s="82" t="s">
        <v>393</v>
      </c>
      <c r="I94" s="81">
        <v>19</v>
      </c>
      <c r="J94" s="81">
        <v>3</v>
      </c>
      <c r="K94" s="81">
        <v>3</v>
      </c>
      <c r="L94" s="81">
        <v>1133</v>
      </c>
      <c r="M94" s="81">
        <f t="shared" si="87"/>
        <v>2</v>
      </c>
      <c r="N94" s="86">
        <f>VLOOKUP(A94,complejidad!P:V,7,FALSE)</f>
        <v>0.51585112090595309</v>
      </c>
      <c r="O94" s="81">
        <v>5</v>
      </c>
      <c r="P94" s="87">
        <v>37.198807785887979</v>
      </c>
      <c r="Q94" s="88">
        <v>0.24011925042589399</v>
      </c>
      <c r="R94" s="81">
        <v>1133</v>
      </c>
      <c r="S94" s="81">
        <v>122</v>
      </c>
      <c r="T94" s="89">
        <f t="shared" si="88"/>
        <v>0.10767872903795234</v>
      </c>
      <c r="U94" s="90">
        <f>VLOOKUP(A94,socioeconomico!I:P,8,FALSE)</f>
        <v>0.41236442675576035</v>
      </c>
      <c r="V94" s="81">
        <v>4</v>
      </c>
      <c r="W94" s="83">
        <v>0.85945945945945945</v>
      </c>
      <c r="X94" s="83">
        <v>0.88811795316565478</v>
      </c>
      <c r="Y94" s="83">
        <v>0.81328847771236334</v>
      </c>
      <c r="Z94" s="83">
        <v>0.81786030061892134</v>
      </c>
      <c r="AA94" s="83">
        <v>0.87859128822984245</v>
      </c>
      <c r="AB94" s="83">
        <v>0.88568683957732952</v>
      </c>
      <c r="AC94" s="91">
        <v>0.87464114832535889</v>
      </c>
      <c r="AD94" s="81">
        <f t="shared" si="72"/>
        <v>0.86354020490198313</v>
      </c>
      <c r="AE94" s="82">
        <f t="shared" si="89"/>
        <v>0.4878201706589636</v>
      </c>
      <c r="AF94" s="84">
        <v>92.65639165911152</v>
      </c>
      <c r="AG94" s="84">
        <v>91.271186440677965</v>
      </c>
      <c r="AH94" s="84">
        <v>92.25</v>
      </c>
      <c r="AI94" s="84">
        <v>88.302193338748978</v>
      </c>
      <c r="AJ94" s="84">
        <v>88.61924686192468</v>
      </c>
      <c r="AK94" s="84">
        <v>89.602169981916816</v>
      </c>
      <c r="AL94" s="84">
        <v>90.633363068688666</v>
      </c>
      <c r="AM94" s="84">
        <f t="shared" si="73"/>
        <v>89.784729789283091</v>
      </c>
      <c r="AN94" s="84">
        <f t="shared" si="90"/>
        <v>0.21749797022171022</v>
      </c>
      <c r="AO94" s="81">
        <v>4</v>
      </c>
      <c r="AP94" s="82">
        <f t="shared" si="97"/>
        <v>0.23005906138063265</v>
      </c>
      <c r="AQ94" s="81">
        <v>4</v>
      </c>
      <c r="AR94" s="82">
        <f t="shared" si="116"/>
        <v>0.1365178344157767</v>
      </c>
      <c r="AS94" s="81">
        <v>4</v>
      </c>
      <c r="AT94" s="82">
        <f t="shared" si="117"/>
        <v>-0.10476865036838212</v>
      </c>
      <c r="AU94" s="81">
        <v>4</v>
      </c>
      <c r="AV94" s="82">
        <f t="shared" si="118"/>
        <v>-0.23979404319523176</v>
      </c>
      <c r="AW94" s="81">
        <v>4</v>
      </c>
      <c r="AX94" s="82">
        <f t="shared" si="119"/>
        <v>-0.2179191660846721</v>
      </c>
      <c r="AY94" s="81">
        <v>4</v>
      </c>
      <c r="AZ94" s="82">
        <f t="shared" si="120"/>
        <v>5.8790989771929411E-2</v>
      </c>
      <c r="BA94" s="81">
        <f t="shared" si="121"/>
        <v>-8.6864817342315201E-2</v>
      </c>
      <c r="BB94" s="82">
        <v>3.1616666666666666</v>
      </c>
      <c r="BC94" s="82">
        <v>3.223333333333334</v>
      </c>
      <c r="BD94" s="82">
        <v>3.1416666666666662</v>
      </c>
      <c r="BE94" s="82">
        <v>3.0616666666666661</v>
      </c>
      <c r="BF94" s="81">
        <f t="shared" si="78"/>
        <v>3.1280000000000001</v>
      </c>
      <c r="BG94" s="82">
        <f t="shared" si="79"/>
        <v>-0.30830509761449598</v>
      </c>
      <c r="BH94" s="82">
        <f t="shared" si="91"/>
        <v>-0.1975849574784056</v>
      </c>
      <c r="BI94" s="85"/>
      <c r="BJ94" s="92"/>
      <c r="BK94" s="92"/>
      <c r="BL94" s="92"/>
      <c r="BM94" s="85"/>
      <c r="BN94" s="92"/>
      <c r="BO94" s="92"/>
      <c r="BP94" s="92"/>
      <c r="BQ94" s="86"/>
      <c r="BR94" s="86"/>
      <c r="BS94" s="92"/>
      <c r="BT94" s="92"/>
      <c r="BU94" s="92">
        <v>0.65265947187106266</v>
      </c>
      <c r="BV94" s="92">
        <f t="shared" si="92"/>
        <v>0.94908816440532995</v>
      </c>
      <c r="BW94" s="92">
        <f t="shared" si="93"/>
        <v>-0.42669976831146761</v>
      </c>
      <c r="BX94" s="92">
        <f t="shared" si="94"/>
        <v>0.9855964209241237</v>
      </c>
      <c r="BY94" s="86">
        <f>BX94</f>
        <v>0.9855964209241237</v>
      </c>
      <c r="BZ94" s="80">
        <v>0.51927004244966701</v>
      </c>
      <c r="CA94" s="80">
        <v>0.20179974937689113</v>
      </c>
      <c r="CB94" s="80">
        <v>0.53472318073767366</v>
      </c>
      <c r="CC94" s="80">
        <v>-0.70232542259659714</v>
      </c>
      <c r="CD94" s="80">
        <v>0.53449972436798299</v>
      </c>
      <c r="CE94" s="82">
        <f t="shared" si="103"/>
        <v>0.49307982793337068</v>
      </c>
      <c r="CF94" s="80">
        <f t="shared" si="109"/>
        <v>7.6202237063084433E-2</v>
      </c>
      <c r="CG94" s="84">
        <f t="shared" si="95"/>
        <v>0.12209712111928245</v>
      </c>
      <c r="CH94" s="84">
        <f>VLOOKUP(A94,'CALCULO FINAL'!A:L,7,FALSE)</f>
        <v>62.637362637362635</v>
      </c>
      <c r="CI94" s="84">
        <f>VLOOKUP(A94,'CALCULO FINAL'!A:L,10,FALSE)</f>
        <v>83.78378378378379</v>
      </c>
      <c r="CJ94" s="84">
        <f>VLOOKUP(A94,'CALCULO FINAL'!A:L,8,FALSE)</f>
        <v>80.487804878048792</v>
      </c>
      <c r="CK94" s="84">
        <f>VLOOKUP(A94,'CALCULO FINAL'!A:L,9,FALSE)</f>
        <v>72.093023255813947</v>
      </c>
      <c r="CL94" s="84">
        <f>VLOOKUP(A94,'CALCULO FINAL'!A:L,11,FALSE)</f>
        <v>0.89281067011574211</v>
      </c>
      <c r="CM94" s="84">
        <f>VLOOKUP(A94,'CALCULO FINAL'!A:L,12,FALSE)</f>
        <v>76.923076923076934</v>
      </c>
      <c r="CN94" s="84">
        <f t="shared" si="96"/>
        <v>71.495396495396506</v>
      </c>
      <c r="CO94" s="81">
        <v>93</v>
      </c>
      <c r="CP94" s="81"/>
      <c r="CQ94" s="81"/>
      <c r="CR94" s="81"/>
      <c r="CS94" s="81"/>
      <c r="CT94" s="81"/>
    </row>
    <row r="95" spans="1:98" ht="14.5" customHeight="1">
      <c r="A95" s="79">
        <v>111001104558</v>
      </c>
      <c r="B95" s="80" t="s">
        <v>108</v>
      </c>
      <c r="C95" s="81" t="s">
        <v>460</v>
      </c>
      <c r="D95" s="81" t="s">
        <v>6</v>
      </c>
      <c r="E95" s="81">
        <v>8</v>
      </c>
      <c r="F95" s="82" t="s">
        <v>7</v>
      </c>
      <c r="G95" s="82">
        <v>79</v>
      </c>
      <c r="H95" s="82" t="s">
        <v>96</v>
      </c>
      <c r="I95" s="81">
        <v>8</v>
      </c>
      <c r="J95" s="81">
        <v>1</v>
      </c>
      <c r="K95" s="81">
        <v>1</v>
      </c>
      <c r="L95" s="81">
        <v>2694</v>
      </c>
      <c r="M95" s="81">
        <f t="shared" si="87"/>
        <v>5</v>
      </c>
      <c r="N95" s="86">
        <f>VLOOKUP(A95,complejidad!P:V,7,FALSE)</f>
        <v>-0.13581358635215499</v>
      </c>
      <c r="O95" s="81">
        <v>3</v>
      </c>
      <c r="P95" s="87">
        <v>43.76970255800115</v>
      </c>
      <c r="Q95" s="88">
        <v>0.166082322675487</v>
      </c>
      <c r="R95" s="81">
        <v>2657</v>
      </c>
      <c r="S95" s="81">
        <v>226</v>
      </c>
      <c r="T95" s="89">
        <f t="shared" si="88"/>
        <v>8.5058336469702678E-2</v>
      </c>
      <c r="U95" s="90">
        <f>VLOOKUP(A95,socioeconomico!I:P,8,FALSE)</f>
        <v>-1.115847287480106</v>
      </c>
      <c r="V95" s="81">
        <v>9</v>
      </c>
      <c r="W95" s="83">
        <v>0.92161961367013367</v>
      </c>
      <c r="X95" s="83">
        <v>0.92554858934169282</v>
      </c>
      <c r="Y95" s="83">
        <v>0.91646586345381531</v>
      </c>
      <c r="Z95" s="83">
        <v>0.8814663951120163</v>
      </c>
      <c r="AA95" s="83">
        <v>0.88826139572408225</v>
      </c>
      <c r="AB95" s="83">
        <v>0.8908629441624365</v>
      </c>
      <c r="AC95" s="91">
        <v>0.88539967373572592</v>
      </c>
      <c r="AD95" s="81">
        <f t="shared" si="72"/>
        <v>0.88985446291832737</v>
      </c>
      <c r="AE95" s="82">
        <f t="shared" si="89"/>
        <v>1.0097577091800574</v>
      </c>
      <c r="AF95" s="84">
        <v>91.43148588915335</v>
      </c>
      <c r="AG95" s="84">
        <v>84.794335805799065</v>
      </c>
      <c r="AH95" s="84">
        <v>98.864884657634562</v>
      </c>
      <c r="AI95" s="84">
        <v>87.911676646706582</v>
      </c>
      <c r="AJ95" s="84">
        <v>91.122625215889457</v>
      </c>
      <c r="AK95" s="84">
        <v>89.316860465116278</v>
      </c>
      <c r="AL95" s="84">
        <v>86.966824644549774</v>
      </c>
      <c r="AM95" s="84">
        <f t="shared" si="73"/>
        <v>89.717027515591326</v>
      </c>
      <c r="AN95" s="84">
        <f t="shared" si="90"/>
        <v>0.20288520540170132</v>
      </c>
      <c r="AO95" s="81">
        <v>4</v>
      </c>
      <c r="AP95" s="82">
        <f t="shared" si="97"/>
        <v>0.23005906138063265</v>
      </c>
      <c r="AQ95" s="81">
        <v>4</v>
      </c>
      <c r="AR95" s="82">
        <f t="shared" si="116"/>
        <v>0.1365178344157767</v>
      </c>
      <c r="AS95" s="81">
        <v>4</v>
      </c>
      <c r="AT95" s="82">
        <f t="shared" si="117"/>
        <v>-0.10476865036838212</v>
      </c>
      <c r="AU95" s="81">
        <v>4</v>
      </c>
      <c r="AV95" s="82">
        <f t="shared" si="118"/>
        <v>-0.23979404319523176</v>
      </c>
      <c r="AW95" s="81">
        <v>4</v>
      </c>
      <c r="AX95" s="82">
        <f t="shared" si="119"/>
        <v>-0.2179191660846721</v>
      </c>
      <c r="AY95" s="81">
        <v>4</v>
      </c>
      <c r="AZ95" s="82">
        <f t="shared" si="120"/>
        <v>5.8790989771929411E-2</v>
      </c>
      <c r="BA95" s="81">
        <f t="shared" si="121"/>
        <v>-8.6864817342315201E-2</v>
      </c>
      <c r="BB95" s="82">
        <v>3.5916666666666663</v>
      </c>
      <c r="BC95" s="82">
        <v>3.48</v>
      </c>
      <c r="BD95" s="82">
        <v>3.438333333333333</v>
      </c>
      <c r="BE95" s="82">
        <v>3.3800000000000003</v>
      </c>
      <c r="BF95" s="81">
        <f t="shared" si="78"/>
        <v>3.4386666666666668</v>
      </c>
      <c r="BG95" s="82">
        <f t="shared" si="79"/>
        <v>0.30688714688830659</v>
      </c>
      <c r="BH95" s="82">
        <f t="shared" si="91"/>
        <v>0.11001116477299569</v>
      </c>
      <c r="BI95" s="85">
        <v>0.52300000000000002</v>
      </c>
      <c r="BJ95" s="82">
        <f t="shared" ref="BJ95:BJ101" si="122">((BI95-(AVERAGE(BI$2:BI$392)))/(_xlfn.STDEV.P(BI$2:BI$392)))</f>
        <v>0.5093306117415608</v>
      </c>
      <c r="BK95" s="92">
        <f t="shared" ref="BK95:BK101" si="123">LN(BI95)</f>
        <v>-0.64817381491721415</v>
      </c>
      <c r="BL95" s="92">
        <f t="shared" ref="BL95:BL101" si="124">((BK95-(AVERAGE(BK$2:BK$392)))/(_xlfn.STDEV.P(BK$2:BK$392)))</f>
        <v>0.57728355857232971</v>
      </c>
      <c r="BM95" s="85">
        <v>0.49398602498983113</v>
      </c>
      <c r="BN95" s="92">
        <f t="shared" ref="BN95:BN101" si="125">((BM95-(AVERAGE(BM$2:BM$392)))/(_xlfn.STDEV.P(BM$2:BM$392)))</f>
        <v>5.6807635810398854E-2</v>
      </c>
      <c r="BO95" s="92">
        <f t="shared" ref="BO95:BO101" si="126">LN(BM95)</f>
        <v>-0.7052480516886388</v>
      </c>
      <c r="BP95" s="92">
        <f t="shared" ref="BP95:BP101" si="127">((BO95-(AVERAGE(BO$2:BO$392)))/(_xlfn.STDEV.P(BO$2:BO$392)))</f>
        <v>0.14023262538952708</v>
      </c>
      <c r="BQ95" s="86">
        <v>0.61369384522421211</v>
      </c>
      <c r="BR95" s="92">
        <f>((BQ95-(AVERAGE(BQ$2:BQ$392)))/(_xlfn.STDEV.P(BQ$2:BQ$392)))</f>
        <v>0.60463485291205765</v>
      </c>
      <c r="BS95" s="92">
        <f>LN(BQ95)</f>
        <v>-0.48825909860232303</v>
      </c>
      <c r="BT95" s="92">
        <f>((BS95-(AVERAGE(BS$2:BS$392)))/(_xlfn.STDEV.P(BS$2:BS$392)))</f>
        <v>0.62050943211189702</v>
      </c>
      <c r="BU95" s="92">
        <v>0.61461442326801696</v>
      </c>
      <c r="BV95" s="92">
        <f t="shared" si="92"/>
        <v>-0.1753292428736381</v>
      </c>
      <c r="BW95" s="92">
        <f t="shared" si="93"/>
        <v>-0.48676016182922999</v>
      </c>
      <c r="BX95" s="92">
        <f t="shared" si="94"/>
        <v>-0.15567657303406404</v>
      </c>
      <c r="BY95" s="92">
        <f>(BL95*0.1)+(BP95*0.2)+(BT95*0.3)+(BX95*0.4)</f>
        <v>0.2096570813550819</v>
      </c>
      <c r="BZ95" s="80">
        <v>0.53830232598006411</v>
      </c>
      <c r="CA95" s="80">
        <v>0.88836476012094789</v>
      </c>
      <c r="CB95" s="80">
        <v>0.57021274809980405</v>
      </c>
      <c r="CC95" s="80">
        <v>0.45875774992922175</v>
      </c>
      <c r="CD95" s="80">
        <v>0.63160315904955799</v>
      </c>
      <c r="CE95" s="82">
        <f t="shared" si="103"/>
        <v>1.6486920318458531</v>
      </c>
      <c r="CF95" s="80">
        <f t="shared" si="109"/>
        <v>1.1396462929258826</v>
      </c>
      <c r="CG95" s="84">
        <f t="shared" si="95"/>
        <v>0.37524886849433825</v>
      </c>
      <c r="CH95" s="84">
        <f>VLOOKUP(A95,'CALCULO FINAL'!A:L,7,FALSE)</f>
        <v>80.219780219780219</v>
      </c>
      <c r="CI95" s="84">
        <f>VLOOKUP(A95,'CALCULO FINAL'!A:L,10,FALSE)</f>
        <v>42.105263157894733</v>
      </c>
      <c r="CJ95" s="84">
        <f>VLOOKUP(A95,'CALCULO FINAL'!A:L,8,FALSE)</f>
        <v>77.272727272727266</v>
      </c>
      <c r="CK95" s="84">
        <f>VLOOKUP(A95,'CALCULO FINAL'!A:L,9,FALSE)</f>
        <v>87.301587301587304</v>
      </c>
      <c r="CL95" s="84">
        <f>VLOOKUP(A95,'CALCULO FINAL'!A:L,11,FALSE)</f>
        <v>1.1095507297587006</v>
      </c>
      <c r="CM95" s="84">
        <f>VLOOKUP(A95,'CALCULO FINAL'!A:L,12,FALSE)</f>
        <v>82.967032967032978</v>
      </c>
      <c r="CN95" s="84">
        <f t="shared" si="96"/>
        <v>71.377964141122035</v>
      </c>
      <c r="CO95" s="81">
        <v>94</v>
      </c>
      <c r="CP95" s="81">
        <v>69</v>
      </c>
      <c r="CQ95" s="81">
        <v>62</v>
      </c>
      <c r="CR95" s="81">
        <v>65</v>
      </c>
      <c r="CS95" s="81">
        <v>69</v>
      </c>
      <c r="CT95" s="81">
        <v>120</v>
      </c>
    </row>
    <row r="96" spans="1:98" ht="14.5" customHeight="1">
      <c r="A96" s="79">
        <v>111001077917</v>
      </c>
      <c r="B96" s="80" t="s">
        <v>270</v>
      </c>
      <c r="C96" s="81" t="s">
        <v>460</v>
      </c>
      <c r="D96" s="81" t="s">
        <v>6</v>
      </c>
      <c r="E96" s="81">
        <v>5</v>
      </c>
      <c r="F96" s="82" t="s">
        <v>33</v>
      </c>
      <c r="G96" s="82">
        <v>57</v>
      </c>
      <c r="H96" s="82" t="s">
        <v>34</v>
      </c>
      <c r="I96" s="81">
        <v>5</v>
      </c>
      <c r="J96" s="81">
        <v>1</v>
      </c>
      <c r="K96" s="81">
        <v>1</v>
      </c>
      <c r="L96" s="81">
        <v>1377</v>
      </c>
      <c r="M96" s="81">
        <f t="shared" si="87"/>
        <v>2</v>
      </c>
      <c r="N96" s="86">
        <f>VLOOKUP(A96,complejidad!P:V,7,FALSE)</f>
        <v>-1.0721496448257501</v>
      </c>
      <c r="O96" s="81">
        <v>1</v>
      </c>
      <c r="P96" s="87">
        <v>37.414070021881749</v>
      </c>
      <c r="Q96" s="88">
        <v>0.19865963855421601</v>
      </c>
      <c r="R96" s="81">
        <v>1328</v>
      </c>
      <c r="S96" s="81">
        <v>142</v>
      </c>
      <c r="T96" s="89">
        <f t="shared" si="88"/>
        <v>0.10692771084337349</v>
      </c>
      <c r="U96" s="90">
        <f>VLOOKUP(A96,socioeconomico!I:P,8,FALSE)</f>
        <v>-2.2600757522566281E-2</v>
      </c>
      <c r="V96" s="81">
        <v>5</v>
      </c>
      <c r="W96" s="83">
        <v>0.89672977624784855</v>
      </c>
      <c r="X96" s="83">
        <v>0.91275167785234901</v>
      </c>
      <c r="Y96" s="83">
        <v>0.87592440427280194</v>
      </c>
      <c r="Z96" s="83">
        <v>0.85822147651006708</v>
      </c>
      <c r="AA96" s="83">
        <v>0.91736930860033727</v>
      </c>
      <c r="AB96" s="83">
        <v>0.85509688289806229</v>
      </c>
      <c r="AC96" s="91">
        <v>0.86461794019933558</v>
      </c>
      <c r="AD96" s="81">
        <f t="shared" si="72"/>
        <v>0.87295912640817397</v>
      </c>
      <c r="AE96" s="82">
        <f t="shared" si="89"/>
        <v>0.67464241369584388</v>
      </c>
      <c r="AF96" s="84">
        <v>89.016018306636155</v>
      </c>
      <c r="AG96" s="84">
        <v>95.034377387318571</v>
      </c>
      <c r="AH96" s="84">
        <v>91.723666210670316</v>
      </c>
      <c r="AI96" s="84">
        <v>92.394366197183103</v>
      </c>
      <c r="AJ96" s="84">
        <v>95.162569389373502</v>
      </c>
      <c r="AK96" s="84">
        <v>92.962962962962962</v>
      </c>
      <c r="AL96" s="84">
        <v>92.521202775636084</v>
      </c>
      <c r="AM96" s="84">
        <f t="shared" si="73"/>
        <v>93.061137001950783</v>
      </c>
      <c r="AN96" s="84">
        <f t="shared" si="90"/>
        <v>0.9246731571477802</v>
      </c>
      <c r="AO96" s="81">
        <v>3.5</v>
      </c>
      <c r="AP96" s="82">
        <f t="shared" si="97"/>
        <v>-1.3577995583445217</v>
      </c>
      <c r="AQ96" s="81">
        <v>3.5</v>
      </c>
      <c r="AR96" s="82">
        <f t="shared" si="116"/>
        <v>-1.3981309248788139</v>
      </c>
      <c r="AS96" s="81">
        <v>4</v>
      </c>
      <c r="AT96" s="82">
        <f t="shared" si="117"/>
        <v>-0.10476865036838212</v>
      </c>
      <c r="AU96" s="81">
        <v>4</v>
      </c>
      <c r="AV96" s="82">
        <f t="shared" si="118"/>
        <v>-0.23979404319523176</v>
      </c>
      <c r="AW96" s="81">
        <v>4</v>
      </c>
      <c r="AX96" s="82">
        <f t="shared" si="119"/>
        <v>-0.2179191660846721</v>
      </c>
      <c r="AY96" s="81">
        <v>4</v>
      </c>
      <c r="AZ96" s="82">
        <f t="shared" si="120"/>
        <v>5.8790989771929411E-2</v>
      </c>
      <c r="BA96" s="81">
        <f t="shared" si="121"/>
        <v>-0.24032969327177431</v>
      </c>
      <c r="BB96" s="82">
        <v>3.3383333333333334</v>
      </c>
      <c r="BC96" s="82">
        <v>3.2383333333333333</v>
      </c>
      <c r="BD96" s="82">
        <v>3.4283333333333328</v>
      </c>
      <c r="BE96" s="82">
        <v>3.5249999999999999</v>
      </c>
      <c r="BF96" s="81">
        <f t="shared" si="78"/>
        <v>3.42</v>
      </c>
      <c r="BG96" s="82">
        <f t="shared" si="79"/>
        <v>0.26992280601689328</v>
      </c>
      <c r="BH96" s="82">
        <f t="shared" si="91"/>
        <v>1.4796556372559486E-2</v>
      </c>
      <c r="BI96" s="85">
        <v>0.48099999999999998</v>
      </c>
      <c r="BJ96" s="82">
        <f t="shared" si="122"/>
        <v>-9.1231699892515852E-2</v>
      </c>
      <c r="BK96" s="92">
        <f t="shared" si="123"/>
        <v>-0.73188800887637595</v>
      </c>
      <c r="BL96" s="92">
        <f t="shared" si="124"/>
        <v>-2.3813901546151973E-2</v>
      </c>
      <c r="BM96" s="85">
        <v>0.39650343287172307</v>
      </c>
      <c r="BN96" s="92">
        <f t="shared" si="125"/>
        <v>-1.1396404370244231</v>
      </c>
      <c r="BO96" s="92">
        <f t="shared" si="126"/>
        <v>-0.9250705800084642</v>
      </c>
      <c r="BP96" s="92">
        <f t="shared" si="127"/>
        <v>-1.2260734678115268</v>
      </c>
      <c r="BQ96" s="86"/>
      <c r="BR96" s="86"/>
      <c r="BS96" s="92"/>
      <c r="BT96" s="92"/>
      <c r="BU96" s="92">
        <v>0.62830439654081383</v>
      </c>
      <c r="BV96" s="92">
        <f t="shared" si="92"/>
        <v>0.2292764763548113</v>
      </c>
      <c r="BW96" s="92">
        <f t="shared" si="93"/>
        <v>-0.46473052207931331</v>
      </c>
      <c r="BX96" s="92">
        <f t="shared" si="94"/>
        <v>0.26293262082298602</v>
      </c>
      <c r="BY96" s="86">
        <f>(BL96*0.2)+(BP96*0.3)+(BX96*0.5)</f>
        <v>-0.24111851024119543</v>
      </c>
      <c r="BZ96" s="80">
        <v>0.50583029794380463</v>
      </c>
      <c r="CA96" s="80">
        <v>-0.28302164981714784</v>
      </c>
      <c r="CB96" s="80">
        <v>0.56754310424015297</v>
      </c>
      <c r="CC96" s="80">
        <v>0.37141719346514679</v>
      </c>
      <c r="CD96" s="80">
        <v>0.433870208804575</v>
      </c>
      <c r="CE96" s="82">
        <f t="shared" si="103"/>
        <v>-0.70449569182258154</v>
      </c>
      <c r="CF96" s="80">
        <f t="shared" si="109"/>
        <v>-0.29742701783517633</v>
      </c>
      <c r="CG96" s="84">
        <f t="shared" si="95"/>
        <v>0.13999453353218627</v>
      </c>
      <c r="CH96" s="84">
        <f>VLOOKUP(A96,'CALCULO FINAL'!A:L,7,FALSE)</f>
        <v>65.109890109890117</v>
      </c>
      <c r="CI96" s="84">
        <f>VLOOKUP(A96,'CALCULO FINAL'!A:L,10,FALSE)</f>
        <v>86.842105263157904</v>
      </c>
      <c r="CJ96" s="84">
        <f>VLOOKUP(A96,'CALCULO FINAL'!A:L,8,FALSE)</f>
        <v>85.365853658536579</v>
      </c>
      <c r="CK96" s="84">
        <f>VLOOKUP(A96,'CALCULO FINAL'!A:L,9,FALSE)</f>
        <v>52.857142857142861</v>
      </c>
      <c r="CL96" s="84">
        <f>VLOOKUP(A96,'CALCULO FINAL'!A:L,11,FALSE)</f>
        <v>0.63333571598888383</v>
      </c>
      <c r="CM96" s="84">
        <f>VLOOKUP(A96,'CALCULO FINAL'!A:L,12,FALSE)</f>
        <v>68.406593406593402</v>
      </c>
      <c r="CN96" s="84">
        <f t="shared" si="96"/>
        <v>71.367119722382881</v>
      </c>
      <c r="CO96" s="81">
        <v>95</v>
      </c>
      <c r="CP96" s="81">
        <v>146</v>
      </c>
      <c r="CQ96" s="81">
        <v>208</v>
      </c>
      <c r="CR96" s="81">
        <v>236</v>
      </c>
      <c r="CS96" s="81">
        <v>242</v>
      </c>
      <c r="CT96" s="81">
        <v>153</v>
      </c>
    </row>
    <row r="97" spans="1:98" ht="14.5" customHeight="1">
      <c r="A97" s="79">
        <v>111001045730</v>
      </c>
      <c r="B97" s="80" t="s">
        <v>294</v>
      </c>
      <c r="C97" s="81" t="s">
        <v>460</v>
      </c>
      <c r="D97" s="81" t="s">
        <v>6</v>
      </c>
      <c r="E97" s="81">
        <v>19</v>
      </c>
      <c r="F97" s="82" t="s">
        <v>20</v>
      </c>
      <c r="G97" s="82">
        <v>70</v>
      </c>
      <c r="H97" s="82" t="s">
        <v>58</v>
      </c>
      <c r="I97" s="81">
        <v>19</v>
      </c>
      <c r="J97" s="81">
        <v>2</v>
      </c>
      <c r="K97" s="81">
        <v>2</v>
      </c>
      <c r="L97" s="81">
        <v>2799</v>
      </c>
      <c r="M97" s="81">
        <f t="shared" si="87"/>
        <v>5</v>
      </c>
      <c r="N97" s="86">
        <f>VLOOKUP(A97,complejidad!P:V,7,FALSE)</f>
        <v>0.65577919136838758</v>
      </c>
      <c r="O97" s="81">
        <v>5</v>
      </c>
      <c r="P97" s="87">
        <v>36.405892274211091</v>
      </c>
      <c r="Q97" s="88">
        <v>0.24296067006555</v>
      </c>
      <c r="R97" s="81">
        <v>2406</v>
      </c>
      <c r="S97" s="81">
        <v>334</v>
      </c>
      <c r="T97" s="89">
        <f t="shared" si="88"/>
        <v>0.13881961762261014</v>
      </c>
      <c r="U97" s="90">
        <f>VLOOKUP(A97,socioeconomico!I:P,8,FALSE)</f>
        <v>0.66552852699421639</v>
      </c>
      <c r="V97" s="81">
        <v>3</v>
      </c>
      <c r="W97" s="83">
        <v>0.83395107487027431</v>
      </c>
      <c r="X97" s="83">
        <v>0.88888888888888884</v>
      </c>
      <c r="Y97" s="83">
        <v>0.80853761622992393</v>
      </c>
      <c r="Z97" s="83">
        <v>0.79214195183776936</v>
      </c>
      <c r="AA97" s="83">
        <v>0.84015852047556139</v>
      </c>
      <c r="AB97" s="83">
        <v>0.8394784172661871</v>
      </c>
      <c r="AC97" s="91">
        <v>0.85080469769464984</v>
      </c>
      <c r="AD97" s="81">
        <f t="shared" si="72"/>
        <v>0.83281777211871177</v>
      </c>
      <c r="AE97" s="82">
        <f t="shared" si="89"/>
        <v>-0.12155254789995133</v>
      </c>
      <c r="AF97" s="84">
        <v>95.16678012253233</v>
      </c>
      <c r="AG97" s="84">
        <v>89.268292682926827</v>
      </c>
      <c r="AH97" s="84">
        <v>89.438775510204081</v>
      </c>
      <c r="AI97" s="84">
        <v>88.563535911602216</v>
      </c>
      <c r="AJ97" s="84">
        <v>88.548057259713701</v>
      </c>
      <c r="AK97" s="84">
        <v>92.382564536605997</v>
      </c>
      <c r="AL97" s="84">
        <v>91.138716356107665</v>
      </c>
      <c r="AM97" s="84">
        <f t="shared" si="73"/>
        <v>90.375275430687282</v>
      </c>
      <c r="AN97" s="84">
        <f t="shared" si="90"/>
        <v>0.34496052210895062</v>
      </c>
      <c r="AO97" s="81">
        <v>3.5</v>
      </c>
      <c r="AP97" s="82">
        <f t="shared" si="97"/>
        <v>-1.3577995583445217</v>
      </c>
      <c r="AQ97" s="81">
        <v>3.5</v>
      </c>
      <c r="AR97" s="82">
        <f t="shared" si="116"/>
        <v>-1.3981309248788139</v>
      </c>
      <c r="AS97" s="81">
        <v>4</v>
      </c>
      <c r="AT97" s="82">
        <f t="shared" si="117"/>
        <v>-0.10476865036838212</v>
      </c>
      <c r="AU97" s="81">
        <v>4</v>
      </c>
      <c r="AV97" s="82">
        <f t="shared" si="118"/>
        <v>-0.23979404319523176</v>
      </c>
      <c r="AW97" s="81">
        <v>4</v>
      </c>
      <c r="AX97" s="82">
        <f t="shared" si="119"/>
        <v>-0.2179191660846721</v>
      </c>
      <c r="AY97" s="81">
        <v>4</v>
      </c>
      <c r="AZ97" s="82">
        <f t="shared" si="120"/>
        <v>5.8790989771929411E-2</v>
      </c>
      <c r="BA97" s="81">
        <f t="shared" si="121"/>
        <v>-0.24032969327177431</v>
      </c>
      <c r="BB97" s="82">
        <v>3.2366666666666668</v>
      </c>
      <c r="BC97" s="82">
        <v>3.1416666666666671</v>
      </c>
      <c r="BD97" s="82">
        <v>3.1533333333333338</v>
      </c>
      <c r="BE97" s="82">
        <v>3.14</v>
      </c>
      <c r="BF97" s="81">
        <f t="shared" si="78"/>
        <v>3.1540000000000004</v>
      </c>
      <c r="BG97" s="82">
        <f t="shared" si="79"/>
        <v>-0.25681905140074163</v>
      </c>
      <c r="BH97" s="82">
        <f t="shared" si="91"/>
        <v>-0.24857437233625795</v>
      </c>
      <c r="BI97" s="85">
        <v>0.60399999999999998</v>
      </c>
      <c r="BJ97" s="82">
        <f t="shared" si="122"/>
        <v>1.66755792703585</v>
      </c>
      <c r="BK97" s="92">
        <f t="shared" si="123"/>
        <v>-0.50418108104732218</v>
      </c>
      <c r="BL97" s="92">
        <f t="shared" si="124"/>
        <v>1.6112022109687432</v>
      </c>
      <c r="BM97" s="85">
        <v>0.490652283849078</v>
      </c>
      <c r="BN97" s="92">
        <f t="shared" si="125"/>
        <v>1.5891118547997012E-2</v>
      </c>
      <c r="BO97" s="92">
        <f t="shared" si="126"/>
        <v>-0.71201958159863954</v>
      </c>
      <c r="BP97" s="92">
        <f t="shared" si="127"/>
        <v>9.8144206850066695E-2</v>
      </c>
      <c r="BQ97" s="86">
        <v>0.65227908043549476</v>
      </c>
      <c r="BR97" s="92">
        <f>((BQ97-(AVERAGE(BQ$2:BQ$392)))/(_xlfn.STDEV.P(BQ$2:BQ$392)))</f>
        <v>1.6354119061502754</v>
      </c>
      <c r="BS97" s="92">
        <f>LN(BQ97)</f>
        <v>-0.42728277115963986</v>
      </c>
      <c r="BT97" s="92">
        <f>((BS97-(AVERAGE(BS$2:BS$392)))/(_xlfn.STDEV.P(BS$2:BS$392)))</f>
        <v>1.5759589456358452</v>
      </c>
      <c r="BU97" s="92">
        <v>0.64134515178686446</v>
      </c>
      <c r="BV97" s="92">
        <f t="shared" si="92"/>
        <v>0.61469462513199535</v>
      </c>
      <c r="BW97" s="92">
        <f t="shared" si="93"/>
        <v>-0.44418750865229101</v>
      </c>
      <c r="BX97" s="92">
        <f t="shared" si="94"/>
        <v>0.65329280772131648</v>
      </c>
      <c r="BY97" s="92">
        <f>(BL97*0.1)+(BP97*0.2)+(BT97*0.3)+(BX97*0.4)</f>
        <v>0.91485386924616774</v>
      </c>
      <c r="BZ97" s="80">
        <v>0.52249279039168706</v>
      </c>
      <c r="CA97" s="80">
        <v>0.31805621286980407</v>
      </c>
      <c r="CB97" s="80">
        <v>0.5709056935199408</v>
      </c>
      <c r="CC97" s="80">
        <v>0.48142827894948104</v>
      </c>
      <c r="CD97" s="80">
        <v>0.55180132168682805</v>
      </c>
      <c r="CE97" s="82">
        <f t="shared" si="103"/>
        <v>0.6989833273760182</v>
      </c>
      <c r="CF97" s="80">
        <f t="shared" si="109"/>
        <v>0.55753138994681417</v>
      </c>
      <c r="CG97" s="84">
        <f t="shared" si="95"/>
        <v>8.7686968007118685E-2</v>
      </c>
      <c r="CH97" s="84">
        <f>VLOOKUP(A97,'CALCULO FINAL'!A:L,7,FALSE)</f>
        <v>60.164835164835161</v>
      </c>
      <c r="CI97" s="84">
        <f>VLOOKUP(A97,'CALCULO FINAL'!A:L,10,FALSE)</f>
        <v>90.909090909090907</v>
      </c>
      <c r="CJ97" s="84">
        <f>VLOOKUP(A97,'CALCULO FINAL'!A:L,8,FALSE)</f>
        <v>75.609756097560975</v>
      </c>
      <c r="CK97" s="84">
        <f>VLOOKUP(A97,'CALCULO FINAL'!A:L,9,FALSE)</f>
        <v>69.767441860465112</v>
      </c>
      <c r="CL97" s="84">
        <f>VLOOKUP(A97,'CALCULO FINAL'!A:L,11,FALSE)</f>
        <v>0.76268119190002026</v>
      </c>
      <c r="CM97" s="84">
        <f>VLOOKUP(A97,'CALCULO FINAL'!A:L,12,FALSE)</f>
        <v>72.802197802197796</v>
      </c>
      <c r="CN97" s="84">
        <f t="shared" si="96"/>
        <v>71.010239760239756</v>
      </c>
      <c r="CO97" s="81">
        <v>96</v>
      </c>
      <c r="CP97" s="81">
        <v>122</v>
      </c>
      <c r="CQ97" s="81">
        <v>187</v>
      </c>
      <c r="CR97" s="81">
        <v>203</v>
      </c>
      <c r="CS97" s="81">
        <v>185</v>
      </c>
      <c r="CT97" s="81">
        <v>122</v>
      </c>
    </row>
    <row r="98" spans="1:98" ht="14.5" customHeight="1">
      <c r="A98" s="79">
        <v>111001015814</v>
      </c>
      <c r="B98" s="80" t="s">
        <v>121</v>
      </c>
      <c r="C98" s="81" t="s">
        <v>460</v>
      </c>
      <c r="D98" s="81" t="s">
        <v>6</v>
      </c>
      <c r="E98" s="81">
        <v>10</v>
      </c>
      <c r="F98" s="82" t="s">
        <v>18</v>
      </c>
      <c r="G98" s="82">
        <v>29</v>
      </c>
      <c r="H98" s="82" t="s">
        <v>92</v>
      </c>
      <c r="I98" s="81">
        <v>10</v>
      </c>
      <c r="J98" s="81">
        <v>2</v>
      </c>
      <c r="K98" s="81">
        <v>2</v>
      </c>
      <c r="L98" s="81">
        <v>1976</v>
      </c>
      <c r="M98" s="81">
        <f t="shared" ref="M98:M101" si="128">IF(L98&lt;1000,1,IF(L98&lt;1500,2,IF(L98&lt;2000,3,IF(L98&lt;2500,4,IF(L98&lt;3000,5,6)))))</f>
        <v>3</v>
      </c>
      <c r="N98" s="86">
        <f>VLOOKUP(A98,complejidad!P:V,7,FALSE)</f>
        <v>0.17629507564424984</v>
      </c>
      <c r="O98" s="81">
        <v>4</v>
      </c>
      <c r="P98" s="87">
        <v>42.44776103336914</v>
      </c>
      <c r="Q98" s="88">
        <v>0.14279826464208201</v>
      </c>
      <c r="R98" s="81">
        <v>1889</v>
      </c>
      <c r="S98" s="81">
        <v>167</v>
      </c>
      <c r="T98" s="89">
        <f t="shared" si="88"/>
        <v>8.8406564319745903E-2</v>
      </c>
      <c r="U98" s="90">
        <f>VLOOKUP(A98,socioeconomico!I:P,8,FALSE)</f>
        <v>-1.1902757844623648</v>
      </c>
      <c r="V98" s="81">
        <v>10</v>
      </c>
      <c r="W98" s="83">
        <v>0.86472303206997081</v>
      </c>
      <c r="X98" s="83">
        <v>0.85486834047764848</v>
      </c>
      <c r="Y98" s="83">
        <v>0.86998706338939202</v>
      </c>
      <c r="Z98" s="83">
        <v>0.85660377358490569</v>
      </c>
      <c r="AA98" s="83">
        <v>0.87058118633912518</v>
      </c>
      <c r="AB98" s="83">
        <v>0.81238725195429951</v>
      </c>
      <c r="AC98" s="91">
        <v>0.82898550724637676</v>
      </c>
      <c r="AD98" s="81">
        <f t="shared" si="72"/>
        <v>0.84139797480698797</v>
      </c>
      <c r="AE98" s="82">
        <f t="shared" si="89"/>
        <v>4.8633891267338927E-2</v>
      </c>
      <c r="AF98" s="84">
        <v>82.027649769585253</v>
      </c>
      <c r="AG98" s="84">
        <v>80.935064935064943</v>
      </c>
      <c r="AH98" s="84">
        <v>89.651162790697668</v>
      </c>
      <c r="AI98" s="84">
        <v>89.442467378410441</v>
      </c>
      <c r="AJ98" s="84">
        <v>87.125748502994014</v>
      </c>
      <c r="AK98" s="84">
        <v>86.929922135706335</v>
      </c>
      <c r="AL98" s="84">
        <v>88.611272515979081</v>
      </c>
      <c r="AM98" s="84">
        <f t="shared" si="73"/>
        <v>88.122498375150442</v>
      </c>
      <c r="AN98" s="84">
        <f t="shared" si="90"/>
        <v>-0.14127575193920014</v>
      </c>
      <c r="AO98" s="81">
        <v>4</v>
      </c>
      <c r="AP98" s="82">
        <f t="shared" si="97"/>
        <v>0.23005906138063265</v>
      </c>
      <c r="AQ98" s="81">
        <v>4</v>
      </c>
      <c r="AR98" s="82">
        <f t="shared" si="116"/>
        <v>0.1365178344157767</v>
      </c>
      <c r="AS98" s="81">
        <v>4.5</v>
      </c>
      <c r="AT98" s="82">
        <f t="shared" si="117"/>
        <v>1.3847682483473189</v>
      </c>
      <c r="AU98" s="81">
        <v>4.5</v>
      </c>
      <c r="AV98" s="82">
        <f t="shared" si="118"/>
        <v>1.2122921072647797</v>
      </c>
      <c r="AW98" s="81">
        <v>4.5</v>
      </c>
      <c r="AX98" s="82">
        <f t="shared" si="119"/>
        <v>1.1339867716628336</v>
      </c>
      <c r="AY98" s="81">
        <v>4</v>
      </c>
      <c r="AZ98" s="82">
        <f t="shared" si="120"/>
        <v>5.8790989771929411E-2</v>
      </c>
      <c r="BA98" s="81">
        <f t="shared" si="121"/>
        <v>0.76495943199391858</v>
      </c>
      <c r="BB98" s="82">
        <v>3.9750000000000001</v>
      </c>
      <c r="BC98" s="82">
        <v>3.71</v>
      </c>
      <c r="BD98" s="82">
        <v>3.6683333333333334</v>
      </c>
      <c r="BE98" s="82">
        <v>3.4933333333333336</v>
      </c>
      <c r="BF98" s="81">
        <f t="shared" si="78"/>
        <v>3.6373333333333338</v>
      </c>
      <c r="BG98" s="82">
        <f t="shared" si="79"/>
        <v>0.70029334616263172</v>
      </c>
      <c r="BH98" s="82">
        <f t="shared" si="91"/>
        <v>0.73262638907827515</v>
      </c>
      <c r="BI98" s="85">
        <v>0.502</v>
      </c>
      <c r="BJ98" s="82">
        <f t="shared" si="122"/>
        <v>0.20904945592452251</v>
      </c>
      <c r="BK98" s="92">
        <f t="shared" si="123"/>
        <v>-0.68915515929040783</v>
      </c>
      <c r="BL98" s="92">
        <f t="shared" si="124"/>
        <v>0.28302304132976247</v>
      </c>
      <c r="BM98" s="85">
        <v>0.48310910525372575</v>
      </c>
      <c r="BN98" s="92">
        <f t="shared" si="125"/>
        <v>-7.6689734067447765E-2</v>
      </c>
      <c r="BO98" s="92">
        <f t="shared" si="126"/>
        <v>-0.72751276004458509</v>
      </c>
      <c r="BP98" s="92">
        <f t="shared" si="127"/>
        <v>1.8464148287313561E-3</v>
      </c>
      <c r="BQ98" s="86"/>
      <c r="BR98" s="86"/>
      <c r="BS98" s="92"/>
      <c r="BT98" s="92"/>
      <c r="BU98" s="92">
        <v>0.6141042990812321</v>
      </c>
      <c r="BV98" s="92">
        <f t="shared" si="92"/>
        <v>-0.1904059095242627</v>
      </c>
      <c r="BW98" s="92">
        <f t="shared" si="93"/>
        <v>-0.48759049705048968</v>
      </c>
      <c r="BX98" s="92">
        <f t="shared" si="94"/>
        <v>-0.1714546775127789</v>
      </c>
      <c r="BY98" s="86">
        <f>(BL98*0.2)+(BP98*0.3)+(BX98*0.5)</f>
        <v>-2.8568806041817545E-2</v>
      </c>
      <c r="BZ98" s="80">
        <v>0.50479373093278679</v>
      </c>
      <c r="CA98" s="80">
        <v>-0.32041446397524748</v>
      </c>
      <c r="CB98" s="80">
        <v>0.5830214651352863</v>
      </c>
      <c r="CC98" s="80">
        <v>0.87781007761165464</v>
      </c>
      <c r="CD98" s="80">
        <v>0.60407953484885601</v>
      </c>
      <c r="CE98" s="82">
        <f t="shared" si="103"/>
        <v>1.3211378508167928</v>
      </c>
      <c r="CF98" s="80">
        <f t="shared" si="109"/>
        <v>0.85982905589684333</v>
      </c>
      <c r="CG98" s="84">
        <f t="shared" si="95"/>
        <v>0.45864049318703315</v>
      </c>
      <c r="CH98" s="84">
        <f>VLOOKUP(A98,'CALCULO FINAL'!A:L,7,FALSE)</f>
        <v>83.791208791208788</v>
      </c>
      <c r="CI98" s="84">
        <f>VLOOKUP(A98,'CALCULO FINAL'!A:L,10,FALSE)</f>
        <v>33.333333333333329</v>
      </c>
      <c r="CJ98" s="84">
        <f>VLOOKUP(A98,'CALCULO FINAL'!A:L,8,FALSE)</f>
        <v>76.470588235294116</v>
      </c>
      <c r="CK98" s="84">
        <f>VLOOKUP(A98,'CALCULO FINAL'!A:L,9,FALSE)</f>
        <v>86.842105263157904</v>
      </c>
      <c r="CL98" s="84">
        <f>VLOOKUP(A98,'CALCULO FINAL'!A:L,11,FALSE)</f>
        <v>1.0867598740049844</v>
      </c>
      <c r="CM98" s="84">
        <f>VLOOKUP(A98,'CALCULO FINAL'!A:L,12,FALSE)</f>
        <v>82.692307692307693</v>
      </c>
      <c r="CN98" s="84">
        <f t="shared" si="96"/>
        <v>70.902014652014643</v>
      </c>
      <c r="CO98" s="81">
        <v>97</v>
      </c>
      <c r="CP98" s="81">
        <v>85</v>
      </c>
      <c r="CQ98" s="81">
        <v>68</v>
      </c>
      <c r="CR98" s="81">
        <v>71</v>
      </c>
      <c r="CS98" s="81">
        <v>90</v>
      </c>
      <c r="CT98" s="81">
        <v>117</v>
      </c>
    </row>
    <row r="99" spans="1:98" ht="14.5" customHeight="1">
      <c r="A99" s="79">
        <v>111001009580</v>
      </c>
      <c r="B99" s="80" t="s">
        <v>168</v>
      </c>
      <c r="C99" s="81" t="s">
        <v>460</v>
      </c>
      <c r="D99" s="81" t="s">
        <v>6</v>
      </c>
      <c r="E99" s="81">
        <v>10</v>
      </c>
      <c r="F99" s="82" t="s">
        <v>18</v>
      </c>
      <c r="G99" s="82">
        <v>26</v>
      </c>
      <c r="H99" s="82" t="s">
        <v>36</v>
      </c>
      <c r="I99" s="81">
        <v>10</v>
      </c>
      <c r="J99" s="81">
        <v>2</v>
      </c>
      <c r="K99" s="81">
        <v>2</v>
      </c>
      <c r="L99" s="81">
        <v>1890</v>
      </c>
      <c r="M99" s="81">
        <f t="shared" si="128"/>
        <v>3</v>
      </c>
      <c r="N99" s="86">
        <f>VLOOKUP(A99,complejidad!P:V,7,FALSE)</f>
        <v>0.17629507564424984</v>
      </c>
      <c r="O99" s="81">
        <v>4</v>
      </c>
      <c r="P99" s="87">
        <v>40.593060796645673</v>
      </c>
      <c r="Q99" s="88">
        <v>0.154009928295642</v>
      </c>
      <c r="R99" s="81">
        <v>1890</v>
      </c>
      <c r="S99" s="81">
        <v>130</v>
      </c>
      <c r="T99" s="89">
        <f t="shared" si="88"/>
        <v>6.8783068783068779E-2</v>
      </c>
      <c r="U99" s="90">
        <f>VLOOKUP(A99,socioeconomico!I:P,8,FALSE)</f>
        <v>-0.97235000200946109</v>
      </c>
      <c r="V99" s="81">
        <v>9</v>
      </c>
      <c r="W99" s="83">
        <v>0.84732824427480913</v>
      </c>
      <c r="X99" s="83">
        <v>0.88361796331435805</v>
      </c>
      <c r="Y99" s="83">
        <v>0.83653250773993804</v>
      </c>
      <c r="Z99" s="83">
        <v>0.86608803471791695</v>
      </c>
      <c r="AA99" s="83">
        <v>0.88813767670559307</v>
      </c>
      <c r="AB99" s="83">
        <v>0.8543922984356197</v>
      </c>
      <c r="AC99" s="91">
        <v>0.84721390053924506</v>
      </c>
      <c r="AD99" s="81">
        <f t="shared" si="72"/>
        <v>0.85895623609347838</v>
      </c>
      <c r="AE99" s="82">
        <f t="shared" si="89"/>
        <v>0.39689815434817144</v>
      </c>
      <c r="AF99" s="84">
        <v>92.068595927116831</v>
      </c>
      <c r="AG99" s="84">
        <v>93.928779918272042</v>
      </c>
      <c r="AH99" s="84">
        <v>93.728620296465223</v>
      </c>
      <c r="AI99" s="84">
        <v>94.98652291105121</v>
      </c>
      <c r="AJ99" s="84">
        <v>94.114002478314745</v>
      </c>
      <c r="AK99" s="84">
        <v>93.250843644544432</v>
      </c>
      <c r="AL99" s="84">
        <v>90.992167101827675</v>
      </c>
      <c r="AM99" s="84">
        <f t="shared" si="73"/>
        <v>93.054002003651561</v>
      </c>
      <c r="AN99" s="84">
        <f t="shared" si="90"/>
        <v>0.92313314901434029</v>
      </c>
      <c r="AO99" s="81">
        <v>4</v>
      </c>
      <c r="AP99" s="82">
        <f t="shared" si="97"/>
        <v>0.23005906138063265</v>
      </c>
      <c r="AQ99" s="81">
        <v>4</v>
      </c>
      <c r="AR99" s="82">
        <f t="shared" si="116"/>
        <v>0.1365178344157767</v>
      </c>
      <c r="AS99" s="81">
        <v>4.5</v>
      </c>
      <c r="AT99" s="82">
        <f t="shared" si="117"/>
        <v>1.3847682483473189</v>
      </c>
      <c r="AU99" s="81">
        <v>4.5</v>
      </c>
      <c r="AV99" s="82">
        <f t="shared" si="118"/>
        <v>1.2122921072647797</v>
      </c>
      <c r="AW99" s="81">
        <v>4.5</v>
      </c>
      <c r="AX99" s="82">
        <f t="shared" si="119"/>
        <v>1.1339867716628336</v>
      </c>
      <c r="AY99" s="81">
        <v>4</v>
      </c>
      <c r="AZ99" s="82">
        <f t="shared" si="120"/>
        <v>5.8790989771929411E-2</v>
      </c>
      <c r="BA99" s="81">
        <f t="shared" si="121"/>
        <v>0.76495943199391858</v>
      </c>
      <c r="BB99" s="82">
        <v>3.605</v>
      </c>
      <c r="BC99" s="82">
        <v>3.4849999999999999</v>
      </c>
      <c r="BD99" s="82">
        <v>3.4833333333333329</v>
      </c>
      <c r="BE99" s="82">
        <v>3.3366666666666664</v>
      </c>
      <c r="BF99" s="81">
        <f t="shared" si="78"/>
        <v>3.4371666666666667</v>
      </c>
      <c r="BG99" s="82">
        <f t="shared" si="79"/>
        <v>0.30391679806828226</v>
      </c>
      <c r="BH99" s="82">
        <f t="shared" si="91"/>
        <v>0.53443811503110039</v>
      </c>
      <c r="BI99" s="85">
        <v>0.39</v>
      </c>
      <c r="BJ99" s="82">
        <f t="shared" si="122"/>
        <v>-1.3924500417663472</v>
      </c>
      <c r="BK99" s="92">
        <f t="shared" si="123"/>
        <v>-0.94160853985844495</v>
      </c>
      <c r="BL99" s="92">
        <f t="shared" si="124"/>
        <v>-1.5296813362791191</v>
      </c>
      <c r="BM99" s="85">
        <v>0.5066405988036824</v>
      </c>
      <c r="BN99" s="92">
        <f t="shared" si="125"/>
        <v>0.21212296055868171</v>
      </c>
      <c r="BO99" s="92">
        <f t="shared" si="126"/>
        <v>-0.67995340486308165</v>
      </c>
      <c r="BP99" s="92">
        <f t="shared" si="127"/>
        <v>0.29745140704617729</v>
      </c>
      <c r="BQ99" s="86">
        <v>0.55916113688494984</v>
      </c>
      <c r="BR99" s="92">
        <f>((BQ99-(AVERAGE(BQ$2:BQ$392)))/(_xlfn.STDEV.P(BQ$2:BQ$392)))</f>
        <v>-0.85216757680611988</v>
      </c>
      <c r="BS99" s="92">
        <f>LN(BQ99)</f>
        <v>-0.58131758817977786</v>
      </c>
      <c r="BT99" s="92">
        <f>((BS99-(AVERAGE(BS$2:BS$392)))/(_xlfn.STDEV.P(BS$2:BS$392)))</f>
        <v>-0.83764149833941937</v>
      </c>
      <c r="BU99" s="92">
        <v>0.59884177022698448</v>
      </c>
      <c r="BV99" s="92">
        <f t="shared" si="92"/>
        <v>-0.64148834345338335</v>
      </c>
      <c r="BW99" s="92">
        <f t="shared" si="93"/>
        <v>-0.51275787231144898</v>
      </c>
      <c r="BX99" s="92">
        <f t="shared" si="94"/>
        <v>-0.64968740347135423</v>
      </c>
      <c r="BY99" s="92">
        <f>(BL99*0.1)+(BP99*0.2)+(BT99*0.3)+(BX99*0.4)</f>
        <v>-0.60464526310904398</v>
      </c>
      <c r="BZ99" s="80">
        <v>0.53567497350303284</v>
      </c>
      <c r="CA99" s="80">
        <v>0.79358641790360884</v>
      </c>
      <c r="CB99" s="80">
        <v>0.53335537918871279</v>
      </c>
      <c r="CC99" s="80">
        <v>-0.74707466807620992</v>
      </c>
      <c r="CD99" s="80">
        <v>0.57902976904552494</v>
      </c>
      <c r="CE99" s="82">
        <f t="shared" si="103"/>
        <v>1.0230246567531054</v>
      </c>
      <c r="CF99" s="80">
        <f t="shared" si="109"/>
        <v>0.44610721153441152</v>
      </c>
      <c r="CG99" s="84">
        <f t="shared" si="95"/>
        <v>0.41240571398903508</v>
      </c>
      <c r="CH99" s="84">
        <f>VLOOKUP(A99,'CALCULO FINAL'!A:L,7,FALSE)</f>
        <v>81.868131868131869</v>
      </c>
      <c r="CI99" s="84">
        <f>VLOOKUP(A99,'CALCULO FINAL'!A:L,10,FALSE)</f>
        <v>44.736842105263158</v>
      </c>
      <c r="CJ99" s="84">
        <f>VLOOKUP(A99,'CALCULO FINAL'!A:L,8,FALSE)</f>
        <v>67.64705882352942</v>
      </c>
      <c r="CK99" s="84">
        <f>VLOOKUP(A99,'CALCULO FINAL'!A:L,9,FALSE)</f>
        <v>81.578947368421055</v>
      </c>
      <c r="CL99" s="84">
        <f>VLOOKUP(A99,'CALCULO FINAL'!A:L,11,FALSE)</f>
        <v>0.8322865506521262</v>
      </c>
      <c r="CM99" s="84">
        <f>VLOOKUP(A99,'CALCULO FINAL'!A:L,12,FALSE)</f>
        <v>74.72527472527473</v>
      </c>
      <c r="CN99" s="84">
        <f t="shared" si="96"/>
        <v>70.799595141700408</v>
      </c>
      <c r="CO99" s="81">
        <v>98</v>
      </c>
      <c r="CP99" s="81">
        <v>80</v>
      </c>
      <c r="CQ99" s="81">
        <v>130</v>
      </c>
      <c r="CR99" s="81">
        <v>116</v>
      </c>
      <c r="CS99" s="81">
        <v>142</v>
      </c>
      <c r="CT99" s="81">
        <v>148</v>
      </c>
    </row>
    <row r="100" spans="1:98" ht="14.5" customHeight="1">
      <c r="A100" s="79">
        <v>211102000243</v>
      </c>
      <c r="B100" s="80" t="s">
        <v>138</v>
      </c>
      <c r="C100" s="81" t="s">
        <v>460</v>
      </c>
      <c r="D100" s="81" t="s">
        <v>6</v>
      </c>
      <c r="E100" s="81">
        <v>7</v>
      </c>
      <c r="F100" s="82" t="s">
        <v>15</v>
      </c>
      <c r="G100" s="82">
        <v>86</v>
      </c>
      <c r="H100" s="82" t="s">
        <v>73</v>
      </c>
      <c r="I100" s="81">
        <v>7</v>
      </c>
      <c r="J100" s="81">
        <v>2</v>
      </c>
      <c r="K100" s="81">
        <v>2</v>
      </c>
      <c r="L100" s="81">
        <v>4595</v>
      </c>
      <c r="M100" s="81">
        <f t="shared" si="128"/>
        <v>6</v>
      </c>
      <c r="N100" s="86">
        <f>VLOOKUP(A100,complejidad!P:V,7,FALSE)</f>
        <v>1.1704443053249212</v>
      </c>
      <c r="O100" s="81">
        <v>6</v>
      </c>
      <c r="P100" s="87">
        <v>41.207141909814254</v>
      </c>
      <c r="Q100" s="88">
        <v>0.19883147015397701</v>
      </c>
      <c r="R100" s="81">
        <v>4549</v>
      </c>
      <c r="S100" s="81">
        <v>644</v>
      </c>
      <c r="T100" s="89">
        <f t="shared" si="88"/>
        <v>0.14156957573092988</v>
      </c>
      <c r="U100" s="90">
        <f>VLOOKUP(A100,socioeconomico!I:P,8,FALSE)</f>
        <v>-0.265415631211952</v>
      </c>
      <c r="V100" s="81">
        <v>7</v>
      </c>
      <c r="W100" s="83">
        <v>0.92108204784261127</v>
      </c>
      <c r="X100" s="83">
        <v>0.90776053215077601</v>
      </c>
      <c r="Y100" s="83">
        <v>0.88709315375982045</v>
      </c>
      <c r="Z100" s="83">
        <v>0.88306359699111014</v>
      </c>
      <c r="AA100" s="83">
        <v>0.90379746835443042</v>
      </c>
      <c r="AB100" s="83">
        <v>0.87141842292209326</v>
      </c>
      <c r="AC100" s="91">
        <v>0.86303669944830896</v>
      </c>
      <c r="AD100" s="81">
        <f t="shared" si="72"/>
        <v>0.87869396416055057</v>
      </c>
      <c r="AE100" s="82">
        <f t="shared" si="89"/>
        <v>0.78839166318766452</v>
      </c>
      <c r="AF100" s="84">
        <v>92.919200695047792</v>
      </c>
      <c r="AG100" s="84">
        <v>94.209401709401703</v>
      </c>
      <c r="AH100" s="84">
        <v>93.620057072971875</v>
      </c>
      <c r="AI100" s="84">
        <v>93.791337742692548</v>
      </c>
      <c r="AJ100" s="84">
        <v>92.366579177602802</v>
      </c>
      <c r="AK100" s="84">
        <v>92.600700525394046</v>
      </c>
      <c r="AL100" s="84">
        <v>91.067106710671069</v>
      </c>
      <c r="AM100" s="84">
        <f t="shared" si="73"/>
        <v>92.374329348771454</v>
      </c>
      <c r="AN100" s="84">
        <f t="shared" si="90"/>
        <v>0.7764335461978672</v>
      </c>
      <c r="AO100" s="81">
        <v>4</v>
      </c>
      <c r="AP100" s="82">
        <f t="shared" si="97"/>
        <v>0.23005906138063265</v>
      </c>
      <c r="AQ100" s="81">
        <v>4</v>
      </c>
      <c r="AR100" s="82">
        <f t="shared" si="116"/>
        <v>0.1365178344157767</v>
      </c>
      <c r="AS100" s="81">
        <v>4</v>
      </c>
      <c r="AT100" s="82">
        <f t="shared" si="117"/>
        <v>-0.10476865036838212</v>
      </c>
      <c r="AU100" s="81">
        <v>4</v>
      </c>
      <c r="AV100" s="82">
        <f t="shared" si="118"/>
        <v>-0.23979404319523176</v>
      </c>
      <c r="AW100" s="81">
        <v>4</v>
      </c>
      <c r="AX100" s="82">
        <f t="shared" si="119"/>
        <v>-0.2179191660846721</v>
      </c>
      <c r="AY100" s="81">
        <v>4</v>
      </c>
      <c r="AZ100" s="82">
        <f t="shared" si="120"/>
        <v>5.8790989771929411E-2</v>
      </c>
      <c r="BA100" s="81">
        <f t="shared" si="121"/>
        <v>-8.6864817342315201E-2</v>
      </c>
      <c r="BB100" s="82">
        <v>3.4250000000000003</v>
      </c>
      <c r="BC100" s="82">
        <v>3.41</v>
      </c>
      <c r="BD100" s="82">
        <v>3.4166666666666665</v>
      </c>
      <c r="BE100" s="82">
        <v>3.2066666666666666</v>
      </c>
      <c r="BF100" s="81">
        <f t="shared" si="78"/>
        <v>3.3321666666666667</v>
      </c>
      <c r="BG100" s="82">
        <f t="shared" si="79"/>
        <v>9.5992380666583957E-2</v>
      </c>
      <c r="BH100" s="82">
        <f t="shared" si="91"/>
        <v>4.563781662134378E-3</v>
      </c>
      <c r="BI100" s="85">
        <v>0.51800000000000002</v>
      </c>
      <c r="BJ100" s="82">
        <f t="shared" si="122"/>
        <v>0.43783509845178981</v>
      </c>
      <c r="BK100" s="92">
        <f t="shared" si="123"/>
        <v>-0.65778003672265395</v>
      </c>
      <c r="BL100" s="92">
        <f t="shared" si="124"/>
        <v>0.50830749542822906</v>
      </c>
      <c r="BM100" s="85">
        <v>0.55039804240737178</v>
      </c>
      <c r="BN100" s="92">
        <f t="shared" si="125"/>
        <v>0.74917791503077913</v>
      </c>
      <c r="BO100" s="92">
        <f t="shared" si="126"/>
        <v>-0.59711354904198111</v>
      </c>
      <c r="BP100" s="92">
        <f t="shared" si="127"/>
        <v>0.81234221752576241</v>
      </c>
      <c r="BQ100" s="86">
        <v>0.59579833345930933</v>
      </c>
      <c r="BR100" s="92">
        <f>((BQ100-(AVERAGE(BQ$2:BQ$392)))/(_xlfn.STDEV.P(BQ$2:BQ$392)))</f>
        <v>0.12656901290332562</v>
      </c>
      <c r="BS100" s="92">
        <f>LN(BQ100)</f>
        <v>-0.51785303585471998</v>
      </c>
      <c r="BT100" s="92">
        <f>((BS100-(AVERAGE(BS$2:BS$392)))/(_xlfn.STDEV.P(BS$2:BS$392)))</f>
        <v>0.15679647764379684</v>
      </c>
      <c r="BU100" s="92">
        <v>0.61742621127442909</v>
      </c>
      <c r="BV100" s="92">
        <f t="shared" si="92"/>
        <v>-9.2227144280579057E-2</v>
      </c>
      <c r="BW100" s="92">
        <f t="shared" si="93"/>
        <v>-0.48219571353206581</v>
      </c>
      <c r="BX100" s="92">
        <f t="shared" si="94"/>
        <v>-6.8942516382715049E-2</v>
      </c>
      <c r="BY100" s="92">
        <f>(BL100*0.1)+(BP100*0.2)+(BT100*0.3)+(BX100*0.4)</f>
        <v>0.23276112978802843</v>
      </c>
      <c r="BZ100" s="80">
        <v>0.51048444857974162</v>
      </c>
      <c r="CA100" s="80">
        <v>-0.11512918561215126</v>
      </c>
      <c r="CB100" s="80">
        <v>0.53181891341702814</v>
      </c>
      <c r="CC100" s="80">
        <v>-0.79734196309453531</v>
      </c>
      <c r="CD100" s="80">
        <v>0.483730579247446</v>
      </c>
      <c r="CE100" s="82">
        <f t="shared" si="103"/>
        <v>-0.11111552185922204</v>
      </c>
      <c r="CF100" s="80">
        <f t="shared" si="109"/>
        <v>-0.31778618698040184</v>
      </c>
      <c r="CG100" s="84">
        <f t="shared" si="95"/>
        <v>0.18725690985521198</v>
      </c>
      <c r="CH100" s="84">
        <f>VLOOKUP(A100,'CALCULO FINAL'!A:L,7,FALSE)</f>
        <v>69.230769230769226</v>
      </c>
      <c r="CI100" s="84">
        <f>VLOOKUP(A100,'CALCULO FINAL'!A:L,10,FALSE)</f>
        <v>71.05263157894737</v>
      </c>
      <c r="CJ100" s="84">
        <f>VLOOKUP(A100,'CALCULO FINAL'!A:L,8,FALSE)</f>
        <v>65.625</v>
      </c>
      <c r="CK100" s="84">
        <f>VLOOKUP(A100,'CALCULO FINAL'!A:L,9,FALSE)</f>
        <v>79.452054794520549</v>
      </c>
      <c r="CL100" s="84">
        <f>VLOOKUP(A100,'CALCULO FINAL'!A:L,11,FALSE)</f>
        <v>0.75733223223724055</v>
      </c>
      <c r="CM100" s="84">
        <f>VLOOKUP(A100,'CALCULO FINAL'!A:L,12,FALSE)</f>
        <v>72.252747252747255</v>
      </c>
      <c r="CN100" s="84">
        <f t="shared" si="96"/>
        <v>70.441729323308266</v>
      </c>
      <c r="CO100" s="81">
        <v>99</v>
      </c>
      <c r="CP100" s="81">
        <v>82</v>
      </c>
      <c r="CQ100" s="81">
        <v>66</v>
      </c>
      <c r="CR100" s="81">
        <v>68</v>
      </c>
      <c r="CS100" s="81">
        <v>72</v>
      </c>
      <c r="CT100" s="81">
        <v>84</v>
      </c>
    </row>
    <row r="101" spans="1:98" ht="14.5" customHeight="1">
      <c r="A101" s="79">
        <v>111001098906</v>
      </c>
      <c r="B101" s="80" t="s">
        <v>219</v>
      </c>
      <c r="C101" s="81" t="s">
        <v>460</v>
      </c>
      <c r="D101" s="81" t="s">
        <v>6</v>
      </c>
      <c r="E101" s="81">
        <v>8</v>
      </c>
      <c r="F101" s="82" t="s">
        <v>7</v>
      </c>
      <c r="G101" s="82">
        <v>82</v>
      </c>
      <c r="H101" s="82" t="s">
        <v>70</v>
      </c>
      <c r="I101" s="81">
        <v>8</v>
      </c>
      <c r="J101" s="81">
        <v>1</v>
      </c>
      <c r="K101" s="81">
        <v>1</v>
      </c>
      <c r="L101" s="81">
        <v>1786</v>
      </c>
      <c r="M101" s="81">
        <f t="shared" si="128"/>
        <v>3</v>
      </c>
      <c r="N101" s="86">
        <f>VLOOKUP(A101,complejidad!P:V,7,FALSE)</f>
        <v>-0.61529770207629253</v>
      </c>
      <c r="O101" s="81">
        <v>2</v>
      </c>
      <c r="P101" s="87">
        <v>38.184506688963125</v>
      </c>
      <c r="Q101" s="88">
        <v>0.23203399433427699</v>
      </c>
      <c r="R101" s="81">
        <v>1686</v>
      </c>
      <c r="S101" s="81">
        <v>192</v>
      </c>
      <c r="T101" s="89">
        <f t="shared" si="88"/>
        <v>0.11387900355871886</v>
      </c>
      <c r="U101" s="90">
        <f>VLOOKUP(A101,socioeconomico!I:P,8,FALSE)</f>
        <v>0.25640283269763264</v>
      </c>
      <c r="V101" s="81">
        <v>4</v>
      </c>
      <c r="W101" s="83">
        <v>0.93231441048034935</v>
      </c>
      <c r="X101" s="83">
        <v>0.90734320832020166</v>
      </c>
      <c r="Y101" s="83">
        <v>0.47981072555205045</v>
      </c>
      <c r="Z101" s="83">
        <v>0.87579617834394907</v>
      </c>
      <c r="AA101" s="83">
        <v>0.92619203135205752</v>
      </c>
      <c r="AB101" s="83">
        <v>0.91513157894736841</v>
      </c>
      <c r="AC101" s="91">
        <v>0.90473061760841</v>
      </c>
      <c r="AD101" s="81">
        <f t="shared" si="72"/>
        <v>0.86479098559657408</v>
      </c>
      <c r="AE101" s="82">
        <f t="shared" si="89"/>
        <v>0.51262913151049205</v>
      </c>
      <c r="AF101" s="84">
        <v>87.159956474428725</v>
      </c>
      <c r="AG101" s="84">
        <v>86.037053773158618</v>
      </c>
      <c r="AH101" s="84">
        <v>88.938422959041517</v>
      </c>
      <c r="AI101" s="84">
        <v>93.736263736263737</v>
      </c>
      <c r="AJ101" s="84">
        <v>91.651865008880989</v>
      </c>
      <c r="AK101" s="84">
        <v>93.046153846153842</v>
      </c>
      <c r="AL101" s="84">
        <v>91.165865384615387</v>
      </c>
      <c r="AM101" s="84">
        <f t="shared" si="73"/>
        <v>91.895952935042985</v>
      </c>
      <c r="AN101" s="84">
        <f t="shared" si="90"/>
        <v>0.67318144478279052</v>
      </c>
      <c r="AO101" s="81">
        <v>4</v>
      </c>
      <c r="AP101" s="82">
        <f t="shared" si="97"/>
        <v>0.23005906138063265</v>
      </c>
      <c r="AQ101" s="81">
        <v>4</v>
      </c>
      <c r="AR101" s="82">
        <f t="shared" si="116"/>
        <v>0.1365178344157767</v>
      </c>
      <c r="AS101" s="81">
        <v>4</v>
      </c>
      <c r="AT101" s="82">
        <f t="shared" si="117"/>
        <v>-0.10476865036838212</v>
      </c>
      <c r="AU101" s="81">
        <v>4</v>
      </c>
      <c r="AV101" s="82">
        <f t="shared" si="118"/>
        <v>-0.23979404319523176</v>
      </c>
      <c r="AW101" s="81">
        <v>4</v>
      </c>
      <c r="AX101" s="82">
        <f t="shared" si="119"/>
        <v>-0.2179191660846721</v>
      </c>
      <c r="AY101" s="81">
        <v>4</v>
      </c>
      <c r="AZ101" s="82">
        <f t="shared" si="120"/>
        <v>5.8790989771929411E-2</v>
      </c>
      <c r="BA101" s="81">
        <f t="shared" si="121"/>
        <v>-8.6864817342315201E-2</v>
      </c>
      <c r="BB101" s="82">
        <v>3.4149999999999996</v>
      </c>
      <c r="BC101" s="82">
        <v>3.395</v>
      </c>
      <c r="BD101" s="82">
        <v>3.2583333333333333</v>
      </c>
      <c r="BE101" s="82">
        <v>3.1316666666666673</v>
      </c>
      <c r="BF101" s="81">
        <f t="shared" si="78"/>
        <v>3.2506666666666666</v>
      </c>
      <c r="BG101" s="82">
        <f t="shared" si="79"/>
        <v>-6.5396571888067856E-2</v>
      </c>
      <c r="BH101" s="82">
        <f t="shared" si="91"/>
        <v>-7.6130694615191535E-2</v>
      </c>
      <c r="BI101" s="85">
        <v>0.504</v>
      </c>
      <c r="BJ101" s="82">
        <f t="shared" si="122"/>
        <v>0.23764766124043091</v>
      </c>
      <c r="BK101" s="92">
        <f t="shared" si="123"/>
        <v>-0.68517901091076838</v>
      </c>
      <c r="BL101" s="92">
        <f t="shared" si="124"/>
        <v>0.31157319010407214</v>
      </c>
      <c r="BM101" s="85">
        <v>0.43700168786719651</v>
      </c>
      <c r="BN101" s="92">
        <f t="shared" si="125"/>
        <v>-0.64258698276459614</v>
      </c>
      <c r="BO101" s="92">
        <f t="shared" si="126"/>
        <v>-0.82781822149767526</v>
      </c>
      <c r="BP101" s="92">
        <f t="shared" si="127"/>
        <v>-0.62160180138551369</v>
      </c>
      <c r="BQ101" s="86">
        <v>0.59134566884231454</v>
      </c>
      <c r="BR101" s="92">
        <f>((BQ101-(AVERAGE(BQ$2:BQ$392)))/(_xlfn.STDEV.P(BQ$2:BQ$392)))</f>
        <v>7.6192517360827734E-3</v>
      </c>
      <c r="BS101" s="92">
        <f>LN(BQ101)</f>
        <v>-0.52535454449833097</v>
      </c>
      <c r="BT101" s="92">
        <f>((BS101-(AVERAGE(BS$2:BS$392)))/(_xlfn.STDEV.P(BS$2:BS$392)))</f>
        <v>3.9253931465183897E-2</v>
      </c>
      <c r="BU101" s="92">
        <v>0.63150159388460014</v>
      </c>
      <c r="BV101" s="92">
        <f t="shared" si="92"/>
        <v>0.32376930735021237</v>
      </c>
      <c r="BW101" s="92">
        <f t="shared" si="93"/>
        <v>-0.45965481322866381</v>
      </c>
      <c r="BX101" s="92">
        <f t="shared" si="94"/>
        <v>0.3593816964476349</v>
      </c>
      <c r="BY101" s="92">
        <f>(BL101*0.1)+(BP101*0.2)+(BT101*0.3)+(BX101*0.4)</f>
        <v>6.2365816751913605E-2</v>
      </c>
      <c r="BZ101" s="80">
        <v>0.52432637132112814</v>
      </c>
      <c r="CA101" s="80">
        <v>0.38420027322447592</v>
      </c>
      <c r="CB101" s="80">
        <v>0.57042174996720441</v>
      </c>
      <c r="CC101" s="80">
        <v>0.46559549322400118</v>
      </c>
      <c r="CD101" s="80">
        <v>0.51945024406006901</v>
      </c>
      <c r="CE101" s="82">
        <f t="shared" si="103"/>
        <v>0.31397840723289455</v>
      </c>
      <c r="CF101" s="80">
        <f t="shared" si="109"/>
        <v>0.3735079062285428</v>
      </c>
      <c r="CG101" s="84">
        <f t="shared" si="95"/>
        <v>0.1646451901016216</v>
      </c>
      <c r="CH101" s="84">
        <f>VLOOKUP(A101,'CALCULO FINAL'!A:L,7,FALSE)</f>
        <v>67.307692307692307</v>
      </c>
      <c r="CI101" s="84">
        <f>VLOOKUP(A101,'CALCULO FINAL'!A:L,10,FALSE)</f>
        <v>89.189189189189193</v>
      </c>
      <c r="CJ101" s="84">
        <f>VLOOKUP(A101,'CALCULO FINAL'!A:L,8,FALSE)</f>
        <v>52.272727272727273</v>
      </c>
      <c r="CK101" s="84">
        <f>VLOOKUP(A101,'CALCULO FINAL'!A:L,9,FALSE)</f>
        <v>61.53846153846154</v>
      </c>
      <c r="CL101" s="84">
        <f>VLOOKUP(A101,'CALCULO FINAL'!A:L,11,FALSE)</f>
        <v>0.19247383750047084</v>
      </c>
      <c r="CM101" s="84">
        <f>VLOOKUP(A101,'CALCULO FINAL'!A:L,12,FALSE)</f>
        <v>56.043956043956044</v>
      </c>
      <c r="CN101" s="84">
        <f t="shared" si="96"/>
        <v>69.962132462132473</v>
      </c>
      <c r="CO101" s="81">
        <v>100</v>
      </c>
      <c r="CP101" s="81">
        <v>111</v>
      </c>
      <c r="CQ101" s="81">
        <v>159</v>
      </c>
      <c r="CR101" s="81">
        <v>218</v>
      </c>
      <c r="CS101" s="81">
        <v>147</v>
      </c>
      <c r="CT101" s="81">
        <v>235</v>
      </c>
    </row>
    <row r="102" spans="1:98" ht="14.5" customHeight="1">
      <c r="A102" s="102">
        <v>111001800163</v>
      </c>
      <c r="B102" s="82" t="s">
        <v>765</v>
      </c>
      <c r="C102" s="81" t="s">
        <v>460</v>
      </c>
      <c r="D102" s="81" t="s">
        <v>6</v>
      </c>
      <c r="E102" s="81">
        <v>11</v>
      </c>
      <c r="F102" s="82" t="s">
        <v>44</v>
      </c>
      <c r="G102" s="82" t="s">
        <v>760</v>
      </c>
      <c r="H102" s="82" t="s">
        <v>60</v>
      </c>
      <c r="I102" s="81">
        <v>11</v>
      </c>
      <c r="J102" s="81">
        <v>1</v>
      </c>
      <c r="K102" s="81">
        <v>1</v>
      </c>
      <c r="L102" s="81">
        <v>519</v>
      </c>
      <c r="M102" s="81">
        <v>1</v>
      </c>
      <c r="N102" s="86">
        <f>VLOOKUP(A102,complejidad!P:V,7,FALSE)</f>
        <v>-1.4952519086589622</v>
      </c>
      <c r="O102" s="81">
        <v>1</v>
      </c>
      <c r="P102" s="87">
        <v>47.37453571428567</v>
      </c>
      <c r="Q102" s="88"/>
      <c r="R102" s="81">
        <v>479</v>
      </c>
      <c r="S102" s="81">
        <v>30</v>
      </c>
      <c r="T102" s="89">
        <f t="shared" si="88"/>
        <v>6.2630480167014613E-2</v>
      </c>
      <c r="U102" s="90"/>
      <c r="V102" s="81">
        <v>10</v>
      </c>
      <c r="W102" s="83"/>
      <c r="X102" s="83"/>
      <c r="Y102" s="83"/>
      <c r="Z102" s="83"/>
      <c r="AA102" s="83"/>
      <c r="AB102" s="83"/>
      <c r="AC102" s="91">
        <v>0.91343963553530749</v>
      </c>
      <c r="AD102" s="83">
        <f>AC102</f>
        <v>0.91343963553530749</v>
      </c>
      <c r="AE102" s="82">
        <f t="shared" si="89"/>
        <v>1.4775644371393166</v>
      </c>
      <c r="AF102" s="82"/>
      <c r="AG102" s="82"/>
      <c r="AH102" s="82"/>
      <c r="AI102" s="82"/>
      <c r="AJ102" s="82"/>
      <c r="AK102" s="82"/>
      <c r="AL102" s="84">
        <v>92.241379310344826</v>
      </c>
      <c r="AM102" s="84">
        <f>AL102</f>
        <v>92.241379310344826</v>
      </c>
      <c r="AN102" s="84">
        <f t="shared" si="90"/>
        <v>0.74773779436559495</v>
      </c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>
        <v>4</v>
      </c>
      <c r="AZ102" s="82">
        <f t="shared" si="120"/>
        <v>5.8790989771929411E-2</v>
      </c>
      <c r="BA102" s="81">
        <f>AZ102</f>
        <v>5.8790989771929411E-2</v>
      </c>
      <c r="BB102" s="82"/>
      <c r="BC102" s="82"/>
      <c r="BD102" s="82"/>
      <c r="BE102" s="82"/>
      <c r="BF102" s="82"/>
      <c r="BG102" s="82"/>
      <c r="BH102" s="82">
        <f t="shared" si="91"/>
        <v>5.8790989771929411E-2</v>
      </c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>
        <v>0.64351421060842084</v>
      </c>
      <c r="BV102" s="92">
        <f t="shared" si="92"/>
        <v>0.67880093031292099</v>
      </c>
      <c r="BW102" s="92">
        <f t="shared" si="93"/>
        <v>-0.44081116888221905</v>
      </c>
      <c r="BX102" s="92">
        <f t="shared" si="94"/>
        <v>0.71745031939114146</v>
      </c>
      <c r="BY102" s="86">
        <f>BX102</f>
        <v>0.71745031939114146</v>
      </c>
      <c r="BZ102" s="82"/>
      <c r="CA102" s="82"/>
      <c r="CB102" s="82"/>
      <c r="CC102" s="82"/>
      <c r="CD102" s="80">
        <v>0.55304909380159895</v>
      </c>
      <c r="CE102" s="82">
        <f t="shared" si="103"/>
        <v>0.71383286064185369</v>
      </c>
      <c r="CF102" s="80">
        <f>CE102</f>
        <v>0.71383286064185369</v>
      </c>
      <c r="CG102" s="84">
        <f t="shared" si="95"/>
        <v>0.48646867132820304</v>
      </c>
      <c r="CH102" s="84">
        <f>VLOOKUP(A102,'CALCULO FINAL'!A:L,7,FALSE)</f>
        <v>84.065934065934073</v>
      </c>
      <c r="CI102" s="84">
        <f>VLOOKUP(A102,'CALCULO FINAL'!A:L,10,FALSE)</f>
        <v>35.897435897435898</v>
      </c>
      <c r="CJ102" s="84">
        <f>VLOOKUP(A102,'CALCULO FINAL'!A:L,8,FALSE)</f>
        <v>82.758620689655174</v>
      </c>
      <c r="CK102" s="84">
        <f>VLOOKUP(A102,'CALCULO FINAL'!A:L,9,FALSE)</f>
        <v>67.142857142857139</v>
      </c>
      <c r="CL102" s="84">
        <f>VLOOKUP(A102,'CALCULO FINAL'!A:L,11,FALSE)</f>
        <v>0.84437926278728015</v>
      </c>
      <c r="CM102" s="84">
        <f>VLOOKUP(A102,'CALCULO FINAL'!A:L,12,FALSE)</f>
        <v>75.54945054945054</v>
      </c>
      <c r="CN102" s="84">
        <f t="shared" si="96"/>
        <v>69.894688644688642</v>
      </c>
      <c r="CO102" s="81">
        <v>101</v>
      </c>
      <c r="CP102" s="81"/>
      <c r="CQ102" s="81"/>
      <c r="CR102" s="81"/>
      <c r="CS102" s="81"/>
      <c r="CT102" s="81"/>
    </row>
    <row r="103" spans="1:98" ht="14.5" customHeight="1">
      <c r="A103" s="79">
        <v>111001046477</v>
      </c>
      <c r="B103" s="80" t="s">
        <v>660</v>
      </c>
      <c r="C103" s="81" t="s">
        <v>460</v>
      </c>
      <c r="D103" s="81" t="s">
        <v>6</v>
      </c>
      <c r="E103" s="81">
        <v>7</v>
      </c>
      <c r="F103" s="82" t="s">
        <v>15</v>
      </c>
      <c r="G103" s="82">
        <v>85</v>
      </c>
      <c r="H103" s="82" t="s">
        <v>16</v>
      </c>
      <c r="I103" s="81">
        <v>7</v>
      </c>
      <c r="J103" s="81">
        <v>4</v>
      </c>
      <c r="K103" s="81">
        <v>3</v>
      </c>
      <c r="L103" s="81">
        <v>4085</v>
      </c>
      <c r="M103" s="81">
        <f t="shared" ref="M103:M166" si="129">IF(L103&lt;1000,1,IF(L103&lt;1500,2,IF(L103&lt;2000,3,IF(L103&lt;2500,4,IF(L103&lt;3000,5,6)))))</f>
        <v>6</v>
      </c>
      <c r="N103" s="86">
        <f>VLOOKUP(A103,complejidad!P:V,7,FALSE)</f>
        <v>1.9668522933360815</v>
      </c>
      <c r="O103" s="81">
        <v>6</v>
      </c>
      <c r="P103" s="87">
        <v>41.255709888418615</v>
      </c>
      <c r="Q103" s="88">
        <v>0.186492121212122</v>
      </c>
      <c r="R103" s="81">
        <v>3646</v>
      </c>
      <c r="S103" s="81">
        <v>335</v>
      </c>
      <c r="T103" s="89">
        <f t="shared" si="88"/>
        <v>9.1881513987931984E-2</v>
      </c>
      <c r="U103" s="90">
        <f>VLOOKUP(A103,socioeconomico!I:P,8,FALSE)</f>
        <v>-0.6175154951266959</v>
      </c>
      <c r="V103" s="81">
        <v>8</v>
      </c>
      <c r="W103" s="83">
        <v>0.91440022902948759</v>
      </c>
      <c r="X103" s="83">
        <v>0.9156010230179028</v>
      </c>
      <c r="Y103" s="83">
        <v>0.89664389664389665</v>
      </c>
      <c r="Z103" s="83">
        <v>0.89978871113794145</v>
      </c>
      <c r="AA103" s="83">
        <v>0.89613387189844196</v>
      </c>
      <c r="AB103" s="83">
        <v>0.88803317535545023</v>
      </c>
      <c r="AC103" s="91">
        <v>0.89641555285540708</v>
      </c>
      <c r="AD103" s="81">
        <f t="shared" ref="AD103:AD134" si="130">(Y103*0.1)+(Z103*0.15)+(AA103*0.2)+(AB103*0.25)+(AC103*0.3)</f>
        <v>0.89479243041025391</v>
      </c>
      <c r="AE103" s="82">
        <f t="shared" si="89"/>
        <v>1.107701211764569</v>
      </c>
      <c r="AF103" s="84">
        <v>90.54016232857542</v>
      </c>
      <c r="AG103" s="84">
        <v>94.654088050314471</v>
      </c>
      <c r="AH103" s="84">
        <v>85.288596902862508</v>
      </c>
      <c r="AI103" s="84">
        <v>86.144896879957699</v>
      </c>
      <c r="AJ103" s="84">
        <v>85.469845722300136</v>
      </c>
      <c r="AK103" s="84">
        <v>83.553971486761711</v>
      </c>
      <c r="AL103" s="84">
        <v>93.192173679978566</v>
      </c>
      <c r="AM103" s="84">
        <f t="shared" ref="AM103:AM134" si="131">(AH103*0.1)+(AI103*0.15)+(AJ103*0.2)+(AK103*0.25)+(AL103*0.3)</f>
        <v>87.390708342423935</v>
      </c>
      <c r="AN103" s="84">
        <f t="shared" si="90"/>
        <v>-0.2992242972797059</v>
      </c>
      <c r="AO103" s="81">
        <v>4</v>
      </c>
      <c r="AP103" s="82">
        <f t="shared" ref="AP103:AP126" si="132">((AO103-(AVERAGE(AO$2:AO$384)))/(_xlfn.STDEV.P(AO$2:AO$384)))</f>
        <v>0.23005906138063265</v>
      </c>
      <c r="AQ103" s="81"/>
      <c r="AR103" s="82"/>
      <c r="AS103" s="81" t="s">
        <v>650</v>
      </c>
      <c r="AT103" s="82"/>
      <c r="AU103" s="81"/>
      <c r="AV103" s="82"/>
      <c r="AW103" s="81"/>
      <c r="AX103" s="82"/>
      <c r="AY103" s="81">
        <v>4</v>
      </c>
      <c r="AZ103" s="82">
        <f t="shared" si="120"/>
        <v>5.8790989771929411E-2</v>
      </c>
      <c r="BA103" s="81">
        <f>AZ103</f>
        <v>5.8790989771929411E-2</v>
      </c>
      <c r="BB103" s="82">
        <v>3.3716666666666661</v>
      </c>
      <c r="BC103" s="82">
        <v>3.3783333333333334</v>
      </c>
      <c r="BD103" s="82">
        <v>3.41</v>
      </c>
      <c r="BE103" s="82">
        <v>3.3149999999999999</v>
      </c>
      <c r="BF103" s="81">
        <f t="shared" ref="BF103:BF124" si="133">(BB103*0.1)+(BC103*0.2)+(BD103*0.3)+(BE103*0.4)</f>
        <v>3.3618333333333337</v>
      </c>
      <c r="BG103" s="82">
        <f t="shared" ref="BG103:BG166" si="134">((BF103-(AVERAGE(BF$2:BF$384)))/(_xlfn.STDEV.P(BF$2:BF$384)))</f>
        <v>0.15473927955150882</v>
      </c>
      <c r="BH103" s="82">
        <f t="shared" si="91"/>
        <v>0.10676513466171911</v>
      </c>
      <c r="BI103" s="85">
        <v>0.66300000000000003</v>
      </c>
      <c r="BJ103" s="82">
        <f t="shared" ref="BJ103:BJ122" si="135">((BI103-(AVERAGE(BI$2:BI$392)))/(_xlfn.STDEV.P(BI$2:BI$392)))</f>
        <v>2.5112049838551482</v>
      </c>
      <c r="BK103" s="92">
        <f t="shared" ref="BK103:BK122" si="136">LN(BI103)</f>
        <v>-0.41098028879627452</v>
      </c>
      <c r="BL103" s="92">
        <f t="shared" ref="BL103:BL122" si="137">((BK103-(AVERAGE(BK$2:BK$392)))/(_xlfn.STDEV.P(BK$2:BK$392)))</f>
        <v>2.2804167951820791</v>
      </c>
      <c r="BM103" s="85">
        <v>0.66880625389041959</v>
      </c>
      <c r="BN103" s="92">
        <f t="shared" ref="BN103:BN116" si="138">((BM103-(AVERAGE(BM$2:BM$392)))/(_xlfn.STDEV.P(BM$2:BM$392)))</f>
        <v>2.2024556065499663</v>
      </c>
      <c r="BO103" s="92">
        <f t="shared" ref="BO103:BO116" si="139">LN(BM103)</f>
        <v>-0.40226086634265595</v>
      </c>
      <c r="BP103" s="92">
        <f t="shared" ref="BP103:BP116" si="140">((BO103-(AVERAGE(BO$2:BO$392)))/(_xlfn.STDEV.P(BO$2:BO$392)))</f>
        <v>2.0234483297315005</v>
      </c>
      <c r="BQ103" s="86">
        <v>0.63003689986907785</v>
      </c>
      <c r="BR103" s="92">
        <f>((BQ103-(AVERAGE(BQ$2:BQ$392)))/(_xlfn.STDEV.P(BQ$2:BQ$392)))</f>
        <v>1.0412279076258968</v>
      </c>
      <c r="BS103" s="92">
        <f>LN(BQ103)</f>
        <v>-0.46197689009102716</v>
      </c>
      <c r="BT103" s="92">
        <f>((BS103-(AVERAGE(BS$2:BS$392)))/(_xlfn.STDEV.P(BS$2:BS$392)))</f>
        <v>1.032330287673539</v>
      </c>
      <c r="BU103" s="92">
        <v>0.63738735686122028</v>
      </c>
      <c r="BV103" s="92">
        <f t="shared" si="92"/>
        <v>0.49772241265653455</v>
      </c>
      <c r="BW103" s="92">
        <f t="shared" si="93"/>
        <v>-0.45037771268163207</v>
      </c>
      <c r="BX103" s="92">
        <f t="shared" si="94"/>
        <v>0.53566599457549879</v>
      </c>
      <c r="BY103" s="92">
        <f>(BL103*0.1)+(BP103*0.2)+(BT103*0.3)+(BX103*0.4)</f>
        <v>1.1566968295967692</v>
      </c>
      <c r="BZ103" s="80">
        <v>0.50594015750966304</v>
      </c>
      <c r="CA103" s="80">
        <v>-0.27905860807843852</v>
      </c>
      <c r="CB103" s="80">
        <v>0.52950612176802658</v>
      </c>
      <c r="CC103" s="80">
        <v>-0.87300767741032548</v>
      </c>
      <c r="CD103" s="80">
        <v>0.448819042666178</v>
      </c>
      <c r="CE103" s="82">
        <f t="shared" si="103"/>
        <v>-0.52659204813193805</v>
      </c>
      <c r="CF103" s="80">
        <f t="shared" ref="CF103:CF119" si="141">(CA103*0.2)+(CC103*0.3)+(CE103*0.5)</f>
        <v>-0.58101004890475438</v>
      </c>
      <c r="CG103" s="84">
        <f t="shared" si="95"/>
        <v>0.22640302922796929</v>
      </c>
      <c r="CH103" s="84">
        <f>VLOOKUP(A103,'CALCULO FINAL'!A:L,7,FALSE)</f>
        <v>71.978021978021971</v>
      </c>
      <c r="CI103" s="84">
        <f>VLOOKUP(A103,'CALCULO FINAL'!A:L,10,FALSE)</f>
        <v>55.26315789473685</v>
      </c>
      <c r="CJ103" s="84">
        <f>VLOOKUP(A103,'CALCULO FINAL'!A:L,8,FALSE)</f>
        <v>71.875</v>
      </c>
      <c r="CK103" s="84">
        <f>VLOOKUP(A103,'CALCULO FINAL'!A:L,9,FALSE)</f>
        <v>86.301369863013704</v>
      </c>
      <c r="CL103" s="84">
        <f>VLOOKUP(A103,'CALCULO FINAL'!A:L,11,FALSE)</f>
        <v>0.99398344607951161</v>
      </c>
      <c r="CM103" s="84">
        <f>VLOOKUP(A103,'CALCULO FINAL'!A:L,12,FALSE)</f>
        <v>79.945054945054949</v>
      </c>
      <c r="CN103" s="84">
        <f t="shared" si="96"/>
        <v>69.791064198958935</v>
      </c>
      <c r="CO103" s="81">
        <v>102</v>
      </c>
      <c r="CP103" s="81">
        <v>71</v>
      </c>
      <c r="CQ103" s="81">
        <v>56</v>
      </c>
      <c r="CR103" s="81">
        <v>50</v>
      </c>
      <c r="CS103" s="81">
        <v>60</v>
      </c>
      <c r="CT103" s="81">
        <v>59</v>
      </c>
    </row>
    <row r="104" spans="1:98" ht="14.5" customHeight="1">
      <c r="A104" s="79">
        <v>111001107883</v>
      </c>
      <c r="B104" s="80" t="s">
        <v>156</v>
      </c>
      <c r="C104" s="81" t="s">
        <v>460</v>
      </c>
      <c r="D104" s="81" t="s">
        <v>6</v>
      </c>
      <c r="E104" s="81">
        <v>7</v>
      </c>
      <c r="F104" s="82" t="s">
        <v>15</v>
      </c>
      <c r="G104" s="82">
        <v>81</v>
      </c>
      <c r="H104" s="82" t="s">
        <v>8</v>
      </c>
      <c r="I104" s="81">
        <v>7</v>
      </c>
      <c r="J104" s="81">
        <v>1</v>
      </c>
      <c r="K104" s="81">
        <v>1</v>
      </c>
      <c r="L104" s="81">
        <v>3127</v>
      </c>
      <c r="M104" s="81">
        <f t="shared" si="129"/>
        <v>6</v>
      </c>
      <c r="N104" s="86">
        <f>VLOOKUP(A104,complejidad!P:V,7,FALSE)</f>
        <v>0.37885152760437879</v>
      </c>
      <c r="O104" s="81">
        <v>4</v>
      </c>
      <c r="P104" s="87">
        <v>42.342257731958696</v>
      </c>
      <c r="Q104" s="88">
        <v>0.18280661907852</v>
      </c>
      <c r="R104" s="81">
        <v>2791</v>
      </c>
      <c r="S104" s="81">
        <v>226</v>
      </c>
      <c r="T104" s="89">
        <f t="shared" si="88"/>
        <v>8.097456108921533E-2</v>
      </c>
      <c r="U104" s="90">
        <f>VLOOKUP(A104,socioeconomico!I:P,8,FALSE)</f>
        <v>-0.81834366361803035</v>
      </c>
      <c r="V104" s="81">
        <v>8</v>
      </c>
      <c r="W104" s="83">
        <v>0.95276872964169379</v>
      </c>
      <c r="X104" s="83">
        <v>0.93497942386831279</v>
      </c>
      <c r="Y104" s="83">
        <v>0.89792725850606181</v>
      </c>
      <c r="Z104" s="83">
        <v>0.91650256006301689</v>
      </c>
      <c r="AA104" s="83">
        <v>0.92423656745264782</v>
      </c>
      <c r="AB104" s="83">
        <v>0.90360046457607435</v>
      </c>
      <c r="AC104" s="91">
        <v>0.8979750778816199</v>
      </c>
      <c r="AD104" s="81">
        <f t="shared" si="130"/>
        <v>0.90740806285909281</v>
      </c>
      <c r="AE104" s="82">
        <f t="shared" si="89"/>
        <v>1.3579295154904054</v>
      </c>
      <c r="AF104" s="84">
        <v>95.057162071284466</v>
      </c>
      <c r="AG104" s="84">
        <v>89.909487093530004</v>
      </c>
      <c r="AH104" s="84">
        <v>93.002499107461617</v>
      </c>
      <c r="AI104" s="84">
        <v>92.615150361629233</v>
      </c>
      <c r="AJ104" s="84">
        <v>96.184809240462016</v>
      </c>
      <c r="AK104" s="84">
        <v>96.255582274132607</v>
      </c>
      <c r="AL104" s="84">
        <v>98.057909604519779</v>
      </c>
      <c r="AM104" s="84">
        <f t="shared" si="131"/>
        <v>95.910752762972038</v>
      </c>
      <c r="AN104" s="84">
        <f t="shared" si="90"/>
        <v>1.539730269302926</v>
      </c>
      <c r="AO104" s="81">
        <v>4</v>
      </c>
      <c r="AP104" s="82">
        <f t="shared" si="132"/>
        <v>0.23005906138063265</v>
      </c>
      <c r="AQ104" s="81">
        <v>4</v>
      </c>
      <c r="AR104" s="82">
        <f>((AQ104-(AVERAGE(AQ$2:AQ$384)))/(_xlfn.STDEV.P(AQ$2:AQ$384)))</f>
        <v>0.1365178344157767</v>
      </c>
      <c r="AS104" s="81">
        <v>4</v>
      </c>
      <c r="AT104" s="82">
        <f>((AS104-(AVERAGE(AS$2:AS$384)))/(_xlfn.STDEV.P(AS$2:AS$384)))</f>
        <v>-0.10476865036838212</v>
      </c>
      <c r="AU104" s="81">
        <v>4</v>
      </c>
      <c r="AV104" s="82">
        <f>((AU104-(AVERAGE(AU$2:AU$384)))/(_xlfn.STDEV.P(AU$2:AU$384)))</f>
        <v>-0.23979404319523176</v>
      </c>
      <c r="AW104" s="81">
        <v>4</v>
      </c>
      <c r="AX104" s="82">
        <f>((AW104-(AVERAGE(AW$2:AW$384)))/(_xlfn.STDEV.P(AW$2:AW$384)))</f>
        <v>-0.2179191660846721</v>
      </c>
      <c r="AY104" s="81">
        <v>4</v>
      </c>
      <c r="AZ104" s="82">
        <f t="shared" si="120"/>
        <v>5.8790989771929411E-2</v>
      </c>
      <c r="BA104" s="81">
        <f>(AR104*0.1)+(AT104*0.15)+(AV104*0.2)+(AX104*0.25)+(AZ104*0.3)</f>
        <v>-8.6864817342315201E-2</v>
      </c>
      <c r="BB104" s="82">
        <v>3.4399999999999995</v>
      </c>
      <c r="BC104" s="82">
        <v>3.3666666666666667</v>
      </c>
      <c r="BD104" s="82">
        <v>3.311666666666667</v>
      </c>
      <c r="BE104" s="82">
        <v>3.3683333333333336</v>
      </c>
      <c r="BF104" s="81">
        <f t="shared" si="133"/>
        <v>3.3581666666666665</v>
      </c>
      <c r="BG104" s="82">
        <f t="shared" si="134"/>
        <v>0.14747842688033744</v>
      </c>
      <c r="BH104" s="82">
        <f t="shared" si="91"/>
        <v>3.0306804769011118E-2</v>
      </c>
      <c r="BI104" s="85">
        <v>0.51</v>
      </c>
      <c r="BJ104" s="82">
        <f t="shared" si="135"/>
        <v>0.32344227718815616</v>
      </c>
      <c r="BK104" s="92">
        <f t="shared" si="136"/>
        <v>-0.67334455326376563</v>
      </c>
      <c r="BL104" s="92">
        <f t="shared" si="137"/>
        <v>0.39654877306152553</v>
      </c>
      <c r="BM104" s="85">
        <v>0.46528923219892537</v>
      </c>
      <c r="BN104" s="92">
        <f t="shared" si="138"/>
        <v>-0.29540111946788417</v>
      </c>
      <c r="BO104" s="92">
        <f t="shared" si="139"/>
        <v>-0.76509606203067193</v>
      </c>
      <c r="BP104" s="92">
        <f t="shared" si="140"/>
        <v>-0.23175245649120388</v>
      </c>
      <c r="BQ104" s="86">
        <v>0.56347494973737677</v>
      </c>
      <c r="BR104" s="92">
        <f>((BQ104-(AVERAGE(BQ$2:BQ$392)))/(_xlfn.STDEV.P(BQ$2:BQ$392)))</f>
        <v>-0.73692714154902006</v>
      </c>
      <c r="BS104" s="92">
        <f>LN(BQ104)</f>
        <v>-0.57363240125996628</v>
      </c>
      <c r="BT104" s="92">
        <f>((BS104-(AVERAGE(BS$2:BS$392)))/(_xlfn.STDEV.P(BS$2:BS$392)))</f>
        <v>-0.71722086279398245</v>
      </c>
      <c r="BU104" s="92">
        <v>0.67303573797329952</v>
      </c>
      <c r="BV104" s="92">
        <f t="shared" si="92"/>
        <v>1.5513065644856316</v>
      </c>
      <c r="BW104" s="92">
        <f t="shared" si="93"/>
        <v>-0.39595684826096722</v>
      </c>
      <c r="BX104" s="92">
        <f t="shared" si="94"/>
        <v>1.5697761499276532</v>
      </c>
      <c r="BY104" s="92">
        <f>(BL104*0.1)+(BP104*0.2)+(BT104*0.3)+(BX104*0.4)</f>
        <v>0.40604858714077835</v>
      </c>
      <c r="BZ104" s="80">
        <v>0.49684408569300248</v>
      </c>
      <c r="CA104" s="80">
        <v>-0.60718763340322923</v>
      </c>
      <c r="CB104" s="80">
        <v>0.53726133442136759</v>
      </c>
      <c r="CC104" s="80">
        <v>-0.61928672276262631</v>
      </c>
      <c r="CD104" s="80">
        <v>0.32175984183815298</v>
      </c>
      <c r="CE104" s="82">
        <f t="shared" si="103"/>
        <v>-2.0387029593239734</v>
      </c>
      <c r="CF104" s="80">
        <f t="shared" si="141"/>
        <v>-1.3265750231714204</v>
      </c>
      <c r="CG104" s="84">
        <f t="shared" si="95"/>
        <v>0.26229507097984173</v>
      </c>
      <c r="CH104" s="84">
        <f>VLOOKUP(A104,'CALCULO FINAL'!A:L,7,FALSE)</f>
        <v>73.626373626373635</v>
      </c>
      <c r="CI104" s="84">
        <f>VLOOKUP(A104,'CALCULO FINAL'!A:L,10,FALSE)</f>
        <v>57.894736842105267</v>
      </c>
      <c r="CJ104" s="84">
        <f>VLOOKUP(A104,'CALCULO FINAL'!A:L,8,FALSE)</f>
        <v>78.125</v>
      </c>
      <c r="CK104" s="84">
        <f>VLOOKUP(A104,'CALCULO FINAL'!A:L,9,FALSE)</f>
        <v>69.73684210526315</v>
      </c>
      <c r="CL104" s="84">
        <f>VLOOKUP(A104,'CALCULO FINAL'!A:L,11,FALSE)</f>
        <v>0.80755866301478763</v>
      </c>
      <c r="CM104" s="84">
        <f>VLOOKUP(A104,'CALCULO FINAL'!A:L,12,FALSE)</f>
        <v>73.901098901098905</v>
      </c>
      <c r="CN104" s="84">
        <f t="shared" si="96"/>
        <v>69.762145748987862</v>
      </c>
      <c r="CO104" s="81">
        <v>103</v>
      </c>
      <c r="CP104" s="81">
        <v>104</v>
      </c>
      <c r="CQ104" s="81">
        <v>94</v>
      </c>
      <c r="CR104" s="81">
        <v>106</v>
      </c>
      <c r="CS104" s="81">
        <v>95</v>
      </c>
      <c r="CT104" s="81">
        <v>45</v>
      </c>
    </row>
    <row r="105" spans="1:98" ht="14.5" customHeight="1">
      <c r="A105" s="79">
        <v>111001108901</v>
      </c>
      <c r="B105" s="80" t="s">
        <v>664</v>
      </c>
      <c r="C105" s="81" t="s">
        <v>460</v>
      </c>
      <c r="D105" s="81" t="s">
        <v>6</v>
      </c>
      <c r="E105" s="81">
        <v>10</v>
      </c>
      <c r="F105" s="82" t="s">
        <v>18</v>
      </c>
      <c r="G105" s="82">
        <v>73</v>
      </c>
      <c r="H105" s="82" t="s">
        <v>153</v>
      </c>
      <c r="I105" s="81">
        <v>10</v>
      </c>
      <c r="J105" s="81">
        <v>1</v>
      </c>
      <c r="K105" s="81">
        <v>1</v>
      </c>
      <c r="L105" s="81">
        <v>2399</v>
      </c>
      <c r="M105" s="81">
        <f t="shared" si="129"/>
        <v>4</v>
      </c>
      <c r="N105" s="86">
        <f>VLOOKUP(A105,complejidad!P:V,7,FALSE)</f>
        <v>-0.31047738813875331</v>
      </c>
      <c r="O105" s="81">
        <v>3</v>
      </c>
      <c r="P105" s="87">
        <v>40.980818933132937</v>
      </c>
      <c r="Q105" s="88">
        <v>0.171406183820415</v>
      </c>
      <c r="R105" s="81">
        <v>1777</v>
      </c>
      <c r="S105" s="81">
        <v>150</v>
      </c>
      <c r="T105" s="89">
        <f t="shared" si="88"/>
        <v>8.4411930219471021E-2</v>
      </c>
      <c r="U105" s="90">
        <f>VLOOKUP(A105,socioeconomico!I:P,8,FALSE)</f>
        <v>-0.77102016577459187</v>
      </c>
      <c r="V105" s="81">
        <v>8</v>
      </c>
      <c r="W105" s="83">
        <v>0.9055588762701734</v>
      </c>
      <c r="X105" s="83">
        <v>0.8848448687350835</v>
      </c>
      <c r="Y105" s="83">
        <v>0.83937198067632846</v>
      </c>
      <c r="Z105" s="83">
        <v>0.85074626865671643</v>
      </c>
      <c r="AA105" s="83">
        <v>0.90326633165829151</v>
      </c>
      <c r="AB105" s="83">
        <v>0.8517369727047146</v>
      </c>
      <c r="AC105" s="91">
        <v>0.86047940995697603</v>
      </c>
      <c r="AD105" s="81">
        <f t="shared" si="130"/>
        <v>0.86328047086107007</v>
      </c>
      <c r="AE105" s="82">
        <f t="shared" si="89"/>
        <v>0.48266840290248347</v>
      </c>
      <c r="AF105" s="84">
        <v>93.161925601750553</v>
      </c>
      <c r="AG105" s="84">
        <v>93.057050592034443</v>
      </c>
      <c r="AH105" s="84">
        <v>92.435530085959883</v>
      </c>
      <c r="AI105" s="84">
        <v>95.370886781929727</v>
      </c>
      <c r="AJ105" s="84">
        <v>88.914155770324044</v>
      </c>
      <c r="AK105" s="84">
        <v>85.605649103747965</v>
      </c>
      <c r="AL105" s="84">
        <v>86.493787142085353</v>
      </c>
      <c r="AM105" s="84">
        <f t="shared" si="131"/>
        <v>88.681565598512847</v>
      </c>
      <c r="AN105" s="84">
        <f t="shared" si="90"/>
        <v>-2.060745812732024E-2</v>
      </c>
      <c r="AO105" s="81">
        <v>4</v>
      </c>
      <c r="AP105" s="82">
        <f t="shared" si="132"/>
        <v>0.23005906138063265</v>
      </c>
      <c r="AQ105" s="81"/>
      <c r="AR105" s="82"/>
      <c r="AS105" s="81" t="s">
        <v>650</v>
      </c>
      <c r="AT105" s="82"/>
      <c r="AU105" s="81"/>
      <c r="AV105" s="82"/>
      <c r="AW105" s="81"/>
      <c r="AX105" s="82"/>
      <c r="AY105" s="81"/>
      <c r="AZ105" s="82"/>
      <c r="BA105" s="81"/>
      <c r="BB105" s="82">
        <v>3.3116666666666661</v>
      </c>
      <c r="BC105" s="82">
        <v>3.5049999999999994</v>
      </c>
      <c r="BD105" s="82">
        <v>3.4466666666666672</v>
      </c>
      <c r="BE105" s="82">
        <v>3.4299999999999997</v>
      </c>
      <c r="BF105" s="81">
        <f t="shared" si="133"/>
        <v>3.4381666666666666</v>
      </c>
      <c r="BG105" s="82">
        <f t="shared" si="134"/>
        <v>0.30589703061496487</v>
      </c>
      <c r="BH105" s="82">
        <f t="shared" si="91"/>
        <v>0.30589703061496487</v>
      </c>
      <c r="BI105" s="85">
        <v>0.495</v>
      </c>
      <c r="BJ105" s="82">
        <f t="shared" si="135"/>
        <v>0.10895573731884305</v>
      </c>
      <c r="BK105" s="92">
        <f t="shared" si="136"/>
        <v>-0.70319751641344674</v>
      </c>
      <c r="BL105" s="92">
        <f t="shared" si="137"/>
        <v>0.18219396084129669</v>
      </c>
      <c r="BM105" s="85">
        <v>0.4978411678936121</v>
      </c>
      <c r="BN105" s="92">
        <f t="shared" si="138"/>
        <v>0.10412355342718928</v>
      </c>
      <c r="BO105" s="92">
        <f t="shared" si="139"/>
        <v>-0.6974741928023207</v>
      </c>
      <c r="BP105" s="92">
        <f t="shared" si="140"/>
        <v>0.18855101588955867</v>
      </c>
      <c r="BQ105" s="86">
        <v>0.58930972929928771</v>
      </c>
      <c r="BR105" s="92">
        <f>((BQ105-(AVERAGE(BQ$2:BQ$392)))/(_xlfn.STDEV.P(BQ$2:BQ$392)))</f>
        <v>-4.6769421839210436E-2</v>
      </c>
      <c r="BS105" s="92">
        <f>LN(BQ105)</f>
        <v>-0.52880337734873339</v>
      </c>
      <c r="BT105" s="92">
        <f>((BS105-(AVERAGE(BS$2:BS$392)))/(_xlfn.STDEV.P(BS$2:BS$392)))</f>
        <v>-1.4786477449896073E-2</v>
      </c>
      <c r="BU105" s="92">
        <v>0.5986859013619017</v>
      </c>
      <c r="BV105" s="92">
        <f t="shared" si="92"/>
        <v>-0.64609503135594182</v>
      </c>
      <c r="BW105" s="92">
        <f t="shared" si="93"/>
        <v>-0.5130181900805677</v>
      </c>
      <c r="BX105" s="92">
        <f t="shared" si="94"/>
        <v>-0.65463398510929793</v>
      </c>
      <c r="BY105" s="92">
        <f>(BL105*0.1)+(BP105*0.2)+(BT105*0.3)+(BX105*0.4)</f>
        <v>-0.21035993801664657</v>
      </c>
      <c r="BZ105" s="80">
        <v>0.53176066299249736</v>
      </c>
      <c r="CA105" s="80">
        <v>0.6523827292642933</v>
      </c>
      <c r="CB105" s="80">
        <v>0.57036842971408674</v>
      </c>
      <c r="CC105" s="80">
        <v>0.46385105807724325</v>
      </c>
      <c r="CD105" s="80">
        <v>0.58945298299214899</v>
      </c>
      <c r="CE105" s="82">
        <f t="shared" si="103"/>
        <v>1.1470696329190728</v>
      </c>
      <c r="CF105" s="80">
        <f t="shared" si="141"/>
        <v>0.84316667973556803</v>
      </c>
      <c r="CG105" s="84">
        <f t="shared" si="95"/>
        <v>0.289806976119243</v>
      </c>
      <c r="CH105" s="84">
        <f>VLOOKUP(A105,'CALCULO FINAL'!A:L,7,FALSE)</f>
        <v>75.27472527472527</v>
      </c>
      <c r="CI105" s="84">
        <f>VLOOKUP(A105,'CALCULO FINAL'!A:L,10,FALSE)</f>
        <v>60.526315789473685</v>
      </c>
      <c r="CJ105" s="84">
        <f>VLOOKUP(A105,'CALCULO FINAL'!A:L,8,FALSE)</f>
        <v>58.82352941176471</v>
      </c>
      <c r="CK105" s="84">
        <f>VLOOKUP(A105,'CALCULO FINAL'!A:L,9,FALSE)</f>
        <v>77.777777777777786</v>
      </c>
      <c r="CL105" s="84">
        <f>VLOOKUP(A105,'CALCULO FINAL'!A:L,11,FALSE)</f>
        <v>0.60423059773311516</v>
      </c>
      <c r="CM105" s="84">
        <f>VLOOKUP(A105,'CALCULO FINAL'!A:L,12,FALSE)</f>
        <v>67.857142857142861</v>
      </c>
      <c r="CN105" s="84">
        <f t="shared" si="96"/>
        <v>69.733227299016775</v>
      </c>
      <c r="CO105" s="81">
        <v>104</v>
      </c>
      <c r="CP105" s="81">
        <v>117</v>
      </c>
      <c r="CQ105" s="81">
        <v>112</v>
      </c>
      <c r="CR105" s="81">
        <v>117</v>
      </c>
      <c r="CS105" s="81">
        <v>131</v>
      </c>
      <c r="CT105" s="81">
        <v>163</v>
      </c>
    </row>
    <row r="106" spans="1:98" ht="14.5" customHeight="1">
      <c r="A106" s="79">
        <v>111001032450</v>
      </c>
      <c r="B106" s="80" t="s">
        <v>226</v>
      </c>
      <c r="C106" s="81" t="s">
        <v>460</v>
      </c>
      <c r="D106" s="81" t="s">
        <v>6</v>
      </c>
      <c r="E106" s="81">
        <v>6</v>
      </c>
      <c r="F106" s="82" t="s">
        <v>151</v>
      </c>
      <c r="G106" s="82">
        <v>54</v>
      </c>
      <c r="H106" s="82" t="s">
        <v>129</v>
      </c>
      <c r="I106" s="81">
        <v>6</v>
      </c>
      <c r="J106" s="81">
        <v>1</v>
      </c>
      <c r="K106" s="81">
        <v>1</v>
      </c>
      <c r="L106" s="81">
        <v>1992</v>
      </c>
      <c r="M106" s="81">
        <f t="shared" si="129"/>
        <v>3</v>
      </c>
      <c r="N106" s="86">
        <f>VLOOKUP(A106,complejidad!P:V,7,FALSE)</f>
        <v>-0.61529770207629253</v>
      </c>
      <c r="O106" s="81">
        <v>2</v>
      </c>
      <c r="P106" s="87">
        <v>35.703074581430627</v>
      </c>
      <c r="Q106" s="88">
        <v>0.21542476970317201</v>
      </c>
      <c r="R106" s="81">
        <v>1896</v>
      </c>
      <c r="S106" s="81">
        <v>138</v>
      </c>
      <c r="T106" s="89">
        <f t="shared" si="88"/>
        <v>7.2784810126582278E-2</v>
      </c>
      <c r="U106" s="90">
        <f>VLOOKUP(A106,socioeconomico!I:P,8,FALSE)</f>
        <v>0.16903001612298194</v>
      </c>
      <c r="V106" s="81">
        <v>4</v>
      </c>
      <c r="W106" s="83">
        <v>0.83373610439826007</v>
      </c>
      <c r="X106" s="83">
        <v>0.85514485514485516</v>
      </c>
      <c r="Y106" s="83">
        <v>0.80060728744939269</v>
      </c>
      <c r="Z106" s="83">
        <v>0.84826012549914431</v>
      </c>
      <c r="AA106" s="83">
        <v>0.86227192466156566</v>
      </c>
      <c r="AB106" s="83">
        <v>0.88121212121212122</v>
      </c>
      <c r="AC106" s="91">
        <v>0.87287173666288309</v>
      </c>
      <c r="AD106" s="81">
        <f t="shared" si="130"/>
        <v>0.86191868380401937</v>
      </c>
      <c r="AE106" s="82">
        <f t="shared" si="89"/>
        <v>0.4556576551890022</v>
      </c>
      <c r="AF106" s="84">
        <v>91.037376048817691</v>
      </c>
      <c r="AG106" s="84">
        <v>91.907514450867055</v>
      </c>
      <c r="AH106" s="84">
        <v>92.220714608774315</v>
      </c>
      <c r="AI106" s="84">
        <v>93.229840448469176</v>
      </c>
      <c r="AJ106" s="84">
        <v>92.804621848739501</v>
      </c>
      <c r="AK106" s="84">
        <v>92.235682819383257</v>
      </c>
      <c r="AL106" s="84">
        <v>89.857288481141694</v>
      </c>
      <c r="AM106" s="84">
        <f t="shared" si="131"/>
        <v>91.783579147084026</v>
      </c>
      <c r="AN106" s="84">
        <f t="shared" si="90"/>
        <v>0.64892684230291042</v>
      </c>
      <c r="AO106" s="81">
        <v>4</v>
      </c>
      <c r="AP106" s="82">
        <f t="shared" si="132"/>
        <v>0.23005906138063265</v>
      </c>
      <c r="AQ106" s="81">
        <v>4</v>
      </c>
      <c r="AR106" s="82">
        <f t="shared" ref="AR106:AR118" si="142">((AQ106-(AVERAGE(AQ$2:AQ$384)))/(_xlfn.STDEV.P(AQ$2:AQ$384)))</f>
        <v>0.1365178344157767</v>
      </c>
      <c r="AS106" s="81">
        <v>4</v>
      </c>
      <c r="AT106" s="82">
        <f t="shared" ref="AT106:AT118" si="143">((AS106-(AVERAGE(AS$2:AS$384)))/(_xlfn.STDEV.P(AS$2:AS$384)))</f>
        <v>-0.10476865036838212</v>
      </c>
      <c r="AU106" s="81">
        <v>4</v>
      </c>
      <c r="AV106" s="82">
        <f t="shared" ref="AV106:AV118" si="144">((AU106-(AVERAGE(AU$2:AU$384)))/(_xlfn.STDEV.P(AU$2:AU$384)))</f>
        <v>-0.23979404319523176</v>
      </c>
      <c r="AW106" s="81">
        <v>4</v>
      </c>
      <c r="AX106" s="82">
        <f t="shared" ref="AX106:AX124" si="145">((AW106-(AVERAGE(AW$2:AW$384)))/(_xlfn.STDEV.P(AW$2:AW$384)))</f>
        <v>-0.2179191660846721</v>
      </c>
      <c r="AY106" s="81">
        <v>4</v>
      </c>
      <c r="AZ106" s="82">
        <f t="shared" ref="AZ106:AZ124" si="146">((AY106-(AVERAGE(AY$2:AY$392)))/(_xlfn.STDEV.P(AY$2:AY$392)))</f>
        <v>5.8790989771929411E-2</v>
      </c>
      <c r="BA106" s="81">
        <f t="shared" ref="BA106:BA118" si="147">(AR106*0.1)+(AT106*0.15)+(AV106*0.2)+(AX106*0.25)+(AZ106*0.3)</f>
        <v>-8.6864817342315201E-2</v>
      </c>
      <c r="BB106" s="82">
        <v>3.4449999999999998</v>
      </c>
      <c r="BC106" s="82">
        <v>3.4499999999999997</v>
      </c>
      <c r="BD106" s="82">
        <v>3.4250000000000003</v>
      </c>
      <c r="BE106" s="82">
        <v>3.2583333333333333</v>
      </c>
      <c r="BF106" s="81">
        <f t="shared" si="133"/>
        <v>3.365333333333334</v>
      </c>
      <c r="BG106" s="82">
        <f t="shared" si="134"/>
        <v>0.1616700934648993</v>
      </c>
      <c r="BH106" s="82">
        <f t="shared" si="91"/>
        <v>3.740263806129205E-2</v>
      </c>
      <c r="BI106" s="85">
        <v>0.44700000000000001</v>
      </c>
      <c r="BJ106" s="82">
        <f t="shared" si="135"/>
        <v>-0.57740119026295811</v>
      </c>
      <c r="BK106" s="92">
        <f t="shared" si="136"/>
        <v>-0.80519668436856817</v>
      </c>
      <c r="BL106" s="92">
        <f t="shared" si="137"/>
        <v>-0.55019606637357932</v>
      </c>
      <c r="BM106" s="85">
        <v>0.39413516107899338</v>
      </c>
      <c r="BN106" s="92">
        <f t="shared" si="138"/>
        <v>-1.1687073110251418</v>
      </c>
      <c r="BO106" s="92">
        <f t="shared" si="139"/>
        <v>-0.93106138008801931</v>
      </c>
      <c r="BP106" s="92">
        <f t="shared" si="140"/>
        <v>-1.2633092630432901</v>
      </c>
      <c r="BQ106" s="86">
        <v>0.59865888566103931</v>
      </c>
      <c r="BR106" s="92">
        <f>((BQ106-(AVERAGE(BQ$2:BQ$392)))/(_xlfn.STDEV.P(BQ$2:BQ$392)))</f>
        <v>0.20298662583188784</v>
      </c>
      <c r="BS106" s="92">
        <f>LN(BQ106)</f>
        <v>-0.51306331609800193</v>
      </c>
      <c r="BT106" s="92">
        <f>((BS106-(AVERAGE(BS$2:BS$392)))/(_xlfn.STDEV.P(BS$2:BS$392)))</f>
        <v>0.2318474950369645</v>
      </c>
      <c r="BU106" s="92">
        <v>0.60472990017538664</v>
      </c>
      <c r="BV106" s="92">
        <f t="shared" si="92"/>
        <v>-0.46746528254516373</v>
      </c>
      <c r="BW106" s="92">
        <f t="shared" si="93"/>
        <v>-0.50297336662907444</v>
      </c>
      <c r="BX106" s="92">
        <f t="shared" si="94"/>
        <v>-0.46376134737213787</v>
      </c>
      <c r="BY106" s="92">
        <f>(BL106*0.1)+(BP106*0.2)+(BT106*0.3)+(BX106*0.4)</f>
        <v>-0.42363174968378181</v>
      </c>
      <c r="BZ106" s="80">
        <v>0.49222717734798438</v>
      </c>
      <c r="CA106" s="80">
        <v>-0.77373663013497029</v>
      </c>
      <c r="CB106" s="80">
        <v>0.54524424264007598</v>
      </c>
      <c r="CC106" s="80">
        <v>-0.35811643838066459</v>
      </c>
      <c r="CD106" s="80">
        <v>0.52921081968943295</v>
      </c>
      <c r="CE106" s="82">
        <f t="shared" si="103"/>
        <v>0.43013743241559449</v>
      </c>
      <c r="CF106" s="80">
        <f t="shared" si="141"/>
        <v>-4.7113541333396208E-2</v>
      </c>
      <c r="CG106" s="84">
        <f t="shared" si="95"/>
        <v>9.7931219839987857E-2</v>
      </c>
      <c r="CH106" s="84">
        <f>VLOOKUP(A106,'CALCULO FINAL'!A:L,7,FALSE)</f>
        <v>60.989010989010993</v>
      </c>
      <c r="CI106" s="84">
        <f>VLOOKUP(A106,'CALCULO FINAL'!A:L,10,FALSE)</f>
        <v>81.081081081081081</v>
      </c>
      <c r="CJ106" s="84">
        <f>VLOOKUP(A106,'CALCULO FINAL'!A:L,8,FALSE)</f>
        <v>91.666666666666657</v>
      </c>
      <c r="CK106" s="84">
        <f>VLOOKUP(A106,'CALCULO FINAL'!A:L,9,FALSE)</f>
        <v>58.974358974358978</v>
      </c>
      <c r="CL106" s="84">
        <f>VLOOKUP(A106,'CALCULO FINAL'!A:L,11,FALSE)</f>
        <v>0.85767606717868106</v>
      </c>
      <c r="CM106" s="84">
        <f>VLOOKUP(A106,'CALCULO FINAL'!A:L,12,FALSE)</f>
        <v>75.824175824175825</v>
      </c>
      <c r="CN106" s="84">
        <f t="shared" si="96"/>
        <v>69.720819720819719</v>
      </c>
      <c r="CO106" s="81">
        <v>105</v>
      </c>
      <c r="CP106" s="81">
        <v>161</v>
      </c>
      <c r="CQ106" s="81">
        <v>194</v>
      </c>
      <c r="CR106" s="81">
        <v>178</v>
      </c>
      <c r="CS106" s="81">
        <v>164</v>
      </c>
      <c r="CT106" s="81">
        <v>198</v>
      </c>
    </row>
    <row r="107" spans="1:98" ht="14.5" customHeight="1">
      <c r="A107" s="79">
        <v>111001036625</v>
      </c>
      <c r="B107" s="80" t="s">
        <v>114</v>
      </c>
      <c r="C107" s="81" t="s">
        <v>460</v>
      </c>
      <c r="D107" s="81" t="s">
        <v>6</v>
      </c>
      <c r="E107" s="81">
        <v>10</v>
      </c>
      <c r="F107" s="82" t="s">
        <v>18</v>
      </c>
      <c r="G107" s="82">
        <v>26</v>
      </c>
      <c r="H107" s="82" t="s">
        <v>36</v>
      </c>
      <c r="I107" s="81">
        <v>10</v>
      </c>
      <c r="J107" s="81">
        <v>1</v>
      </c>
      <c r="K107" s="81">
        <v>1</v>
      </c>
      <c r="L107" s="81">
        <v>1386</v>
      </c>
      <c r="M107" s="81">
        <f t="shared" si="129"/>
        <v>2</v>
      </c>
      <c r="N107" s="86">
        <f>VLOOKUP(A107,complejidad!P:V,7,FALSE)</f>
        <v>-1.0721496448257501</v>
      </c>
      <c r="O107" s="81">
        <v>1</v>
      </c>
      <c r="P107" s="87">
        <v>38.753906510851323</v>
      </c>
      <c r="Q107" s="88">
        <v>0.17363431151241501</v>
      </c>
      <c r="R107" s="81">
        <v>1293</v>
      </c>
      <c r="S107" s="81">
        <v>94</v>
      </c>
      <c r="T107" s="89">
        <f t="shared" si="88"/>
        <v>7.2699149265274557E-2</v>
      </c>
      <c r="U107" s="90">
        <f>VLOOKUP(A107,socioeconomico!I:P,8,FALSE)</f>
        <v>-0.56639072703928528</v>
      </c>
      <c r="V107" s="81">
        <v>8</v>
      </c>
      <c r="W107" s="83">
        <v>0.9081325301204819</v>
      </c>
      <c r="X107" s="83">
        <v>0.91516103692065986</v>
      </c>
      <c r="Y107" s="83">
        <v>0.81271186440677967</v>
      </c>
      <c r="Z107" s="83">
        <v>0.84982638888888884</v>
      </c>
      <c r="AA107" s="83">
        <v>0.86910994764397909</v>
      </c>
      <c r="AB107" s="83">
        <v>0.83376178234790055</v>
      </c>
      <c r="AC107" s="91">
        <v>0.83203463203463202</v>
      </c>
      <c r="AD107" s="81">
        <f t="shared" si="130"/>
        <v>0.84061796950017187</v>
      </c>
      <c r="AE107" s="82">
        <f t="shared" si="89"/>
        <v>3.3162657017825961E-2</v>
      </c>
      <c r="AF107" s="84">
        <v>85.877137428752377</v>
      </c>
      <c r="AG107" s="84">
        <v>90.746649649010848</v>
      </c>
      <c r="AH107" s="84">
        <v>89.780564263322887</v>
      </c>
      <c r="AI107" s="84">
        <v>92.142188961646397</v>
      </c>
      <c r="AJ107" s="84">
        <v>92.828364222401291</v>
      </c>
      <c r="AK107" s="84">
        <v>91.284815813117703</v>
      </c>
      <c r="AL107" s="84">
        <v>83.684210526315795</v>
      </c>
      <c r="AM107" s="84">
        <f t="shared" si="131"/>
        <v>89.291524726233675</v>
      </c>
      <c r="AN107" s="84">
        <f t="shared" si="90"/>
        <v>0.11104527371123224</v>
      </c>
      <c r="AO107" s="81">
        <v>4</v>
      </c>
      <c r="AP107" s="82">
        <f t="shared" si="132"/>
        <v>0.23005906138063265</v>
      </c>
      <c r="AQ107" s="81">
        <v>4</v>
      </c>
      <c r="AR107" s="82">
        <f t="shared" si="142"/>
        <v>0.1365178344157767</v>
      </c>
      <c r="AS107" s="81">
        <v>4</v>
      </c>
      <c r="AT107" s="82">
        <f t="shared" si="143"/>
        <v>-0.10476865036838212</v>
      </c>
      <c r="AU107" s="81">
        <v>4.5</v>
      </c>
      <c r="AV107" s="82">
        <f t="shared" si="144"/>
        <v>1.2122921072647797</v>
      </c>
      <c r="AW107" s="81">
        <v>4.5</v>
      </c>
      <c r="AX107" s="82">
        <f t="shared" si="145"/>
        <v>1.1339867716628336</v>
      </c>
      <c r="AY107" s="81">
        <v>4</v>
      </c>
      <c r="AZ107" s="82">
        <f t="shared" si="146"/>
        <v>5.8790989771929411E-2</v>
      </c>
      <c r="BA107" s="81">
        <f t="shared" si="147"/>
        <v>0.5415288971865635</v>
      </c>
      <c r="BB107" s="82">
        <v>3.5233333333333334</v>
      </c>
      <c r="BC107" s="82">
        <v>3.4800000000000004</v>
      </c>
      <c r="BD107" s="82">
        <v>3.5033333333333334</v>
      </c>
      <c r="BE107" s="82">
        <v>3.3533333333333331</v>
      </c>
      <c r="BF107" s="81">
        <f t="shared" si="133"/>
        <v>3.440666666666667</v>
      </c>
      <c r="BG107" s="82">
        <f t="shared" si="134"/>
        <v>0.31084761198167277</v>
      </c>
      <c r="BH107" s="82">
        <f t="shared" si="91"/>
        <v>0.42618825458411813</v>
      </c>
      <c r="BI107" s="85">
        <v>0.54</v>
      </c>
      <c r="BJ107" s="82">
        <f t="shared" si="135"/>
        <v>0.75241535692678241</v>
      </c>
      <c r="BK107" s="92">
        <f t="shared" si="136"/>
        <v>-0.61618613942381695</v>
      </c>
      <c r="BL107" s="92">
        <f t="shared" si="137"/>
        <v>0.80696635888161894</v>
      </c>
      <c r="BM107" s="85">
        <v>0.5276104889649188</v>
      </c>
      <c r="BN107" s="92">
        <f t="shared" si="138"/>
        <v>0.46949593480798529</v>
      </c>
      <c r="BO107" s="92">
        <f t="shared" si="139"/>
        <v>-0.63939697781172744</v>
      </c>
      <c r="BP107" s="92">
        <f t="shared" si="140"/>
        <v>0.54952972596219052</v>
      </c>
      <c r="BQ107" s="86">
        <v>0.60262465851360925</v>
      </c>
      <c r="BR107" s="92">
        <f>((BQ107-(AVERAGE(BQ$2:BQ$392)))/(_xlfn.STDEV.P(BQ$2:BQ$392)))</f>
        <v>0.30892942059263728</v>
      </c>
      <c r="BS107" s="92">
        <f>LN(BQ107)</f>
        <v>-0.5064607329213372</v>
      </c>
      <c r="BT107" s="92">
        <f>((BS107-(AVERAGE(BS$2:BS$392)))/(_xlfn.STDEV.P(BS$2:BS$392)))</f>
        <v>0.33530460944050999</v>
      </c>
      <c r="BU107" s="92">
        <v>0.59675095591308258</v>
      </c>
      <c r="BV107" s="92">
        <f t="shared" si="92"/>
        <v>-0.70328214044569748</v>
      </c>
      <c r="BW107" s="92">
        <f t="shared" si="93"/>
        <v>-0.51625541189923951</v>
      </c>
      <c r="BX107" s="92">
        <f t="shared" si="94"/>
        <v>-0.71614796496708411</v>
      </c>
      <c r="BY107" s="92">
        <f>(BL107*0.1)+(BP107*0.2)+(BT107*0.3)+(BX107*0.4)</f>
        <v>4.734777925919309E-3</v>
      </c>
      <c r="BZ107" s="80">
        <v>0.54608875806184476</v>
      </c>
      <c r="CA107" s="80">
        <v>1.1692502259846471</v>
      </c>
      <c r="CB107" s="80">
        <v>0.56287177328843996</v>
      </c>
      <c r="CC107" s="80">
        <v>0.21858907623313617</v>
      </c>
      <c r="CD107" s="80">
        <v>0.56892241278341604</v>
      </c>
      <c r="CE107" s="82">
        <f t="shared" si="103"/>
        <v>0.90273865158669331</v>
      </c>
      <c r="CF107" s="80">
        <f t="shared" si="141"/>
        <v>0.75079609386021695</v>
      </c>
      <c r="CG107" s="84">
        <f t="shared" si="95"/>
        <v>0.32556147760645837</v>
      </c>
      <c r="CH107" s="84">
        <f>VLOOKUP(A107,'CALCULO FINAL'!A:L,7,FALSE)</f>
        <v>77.197802197802204</v>
      </c>
      <c r="CI107" s="84">
        <f>VLOOKUP(A107,'CALCULO FINAL'!A:L,10,FALSE)</f>
        <v>63.157894736842103</v>
      </c>
      <c r="CJ107" s="84">
        <f>VLOOKUP(A107,'CALCULO FINAL'!A:L,8,FALSE)</f>
        <v>61.764705882352942</v>
      </c>
      <c r="CK107" s="84">
        <f>VLOOKUP(A107,'CALCULO FINAL'!A:L,9,FALSE)</f>
        <v>62.857142857142854</v>
      </c>
      <c r="CL107" s="84">
        <f>VLOOKUP(A107,'CALCULO FINAL'!A:L,11,FALSE)</f>
        <v>0.3877460595023986</v>
      </c>
      <c r="CM107" s="84">
        <f>VLOOKUP(A107,'CALCULO FINAL'!A:L,12,FALSE)</f>
        <v>60.989010989010993</v>
      </c>
      <c r="CN107" s="84">
        <f t="shared" si="96"/>
        <v>69.635627530364374</v>
      </c>
      <c r="CO107" s="81">
        <v>106</v>
      </c>
      <c r="CP107" s="81">
        <v>57</v>
      </c>
      <c r="CQ107" s="81">
        <v>76</v>
      </c>
      <c r="CR107" s="81">
        <v>73</v>
      </c>
      <c r="CS107" s="81">
        <v>67</v>
      </c>
      <c r="CT107" s="81">
        <v>96</v>
      </c>
    </row>
    <row r="108" spans="1:98" ht="14.5" customHeight="1">
      <c r="A108" s="79">
        <v>111102000265</v>
      </c>
      <c r="B108" s="80" t="s">
        <v>262</v>
      </c>
      <c r="C108" s="81" t="s">
        <v>460</v>
      </c>
      <c r="D108" s="81" t="s">
        <v>6</v>
      </c>
      <c r="E108" s="81">
        <v>7</v>
      </c>
      <c r="F108" s="82" t="s">
        <v>15</v>
      </c>
      <c r="G108" s="82">
        <v>85</v>
      </c>
      <c r="H108" s="82" t="s">
        <v>16</v>
      </c>
      <c r="I108" s="81">
        <v>7</v>
      </c>
      <c r="J108" s="81">
        <v>1</v>
      </c>
      <c r="K108" s="81">
        <v>1</v>
      </c>
      <c r="L108" s="81">
        <v>2949</v>
      </c>
      <c r="M108" s="81">
        <f t="shared" si="129"/>
        <v>5</v>
      </c>
      <c r="N108" s="86">
        <f>VLOOKUP(A108,complejidad!P:V,7,FALSE)</f>
        <v>-0.13581358635215499</v>
      </c>
      <c r="O108" s="81">
        <v>3</v>
      </c>
      <c r="P108" s="87">
        <v>37.24036855036848</v>
      </c>
      <c r="Q108" s="88">
        <v>0.20310842564619</v>
      </c>
      <c r="R108" s="81">
        <v>2900</v>
      </c>
      <c r="S108" s="81">
        <v>332</v>
      </c>
      <c r="T108" s="89">
        <f t="shared" si="88"/>
        <v>0.11448275862068966</v>
      </c>
      <c r="U108" s="90">
        <f>VLOOKUP(A108,socioeconomico!I:P,8,FALSE)</f>
        <v>7.3908729234940115E-2</v>
      </c>
      <c r="V108" s="81">
        <v>5</v>
      </c>
      <c r="W108" s="83">
        <v>0.93210109392682006</v>
      </c>
      <c r="X108" s="83">
        <v>0.91595990747879719</v>
      </c>
      <c r="Y108" s="83">
        <v>0.91173054587688729</v>
      </c>
      <c r="Z108" s="83">
        <v>0.88763197586726994</v>
      </c>
      <c r="AA108" s="83">
        <v>0.92698295033358047</v>
      </c>
      <c r="AB108" s="83">
        <v>0.89816232771822357</v>
      </c>
      <c r="AC108" s="91">
        <v>0.87854710556186155</v>
      </c>
      <c r="AD108" s="81">
        <f t="shared" si="130"/>
        <v>0.89781915463260975</v>
      </c>
      <c r="AE108" s="82">
        <f t="shared" si="89"/>
        <v>1.1677356231250322</v>
      </c>
      <c r="AF108" s="84">
        <v>95.588235294117652</v>
      </c>
      <c r="AG108" s="84">
        <v>91.988864831425914</v>
      </c>
      <c r="AH108" s="84">
        <v>90.64039408866995</v>
      </c>
      <c r="AI108" s="84">
        <v>85.780885780885782</v>
      </c>
      <c r="AJ108" s="84">
        <v>89.775641025641022</v>
      </c>
      <c r="AK108" s="84">
        <v>90.415664720027479</v>
      </c>
      <c r="AL108" s="84">
        <v>91.050955414012734</v>
      </c>
      <c r="AM108" s="84">
        <f t="shared" si="131"/>
        <v>89.805503285338759</v>
      </c>
      <c r="AN108" s="84">
        <f t="shared" si="90"/>
        <v>0.22198169278814714</v>
      </c>
      <c r="AO108" s="81">
        <v>3.5</v>
      </c>
      <c r="AP108" s="82">
        <f t="shared" si="132"/>
        <v>-1.3577995583445217</v>
      </c>
      <c r="AQ108" s="81">
        <v>3.5</v>
      </c>
      <c r="AR108" s="82">
        <f t="shared" si="142"/>
        <v>-1.3981309248788139</v>
      </c>
      <c r="AS108" s="81">
        <v>4</v>
      </c>
      <c r="AT108" s="82">
        <f t="shared" si="143"/>
        <v>-0.10476865036838212</v>
      </c>
      <c r="AU108" s="81">
        <v>4</v>
      </c>
      <c r="AV108" s="82">
        <f t="shared" si="144"/>
        <v>-0.23979404319523176</v>
      </c>
      <c r="AW108" s="81">
        <v>4</v>
      </c>
      <c r="AX108" s="82">
        <f t="shared" si="145"/>
        <v>-0.2179191660846721</v>
      </c>
      <c r="AY108" s="81">
        <v>4</v>
      </c>
      <c r="AZ108" s="82">
        <f t="shared" si="146"/>
        <v>5.8790989771929411E-2</v>
      </c>
      <c r="BA108" s="81">
        <f t="shared" si="147"/>
        <v>-0.24032969327177431</v>
      </c>
      <c r="BB108" s="82">
        <v>3.18</v>
      </c>
      <c r="BC108" s="82">
        <v>3.2466666666666666</v>
      </c>
      <c r="BD108" s="82">
        <v>3.3566666666666669</v>
      </c>
      <c r="BE108" s="82">
        <v>3.2916666666666665</v>
      </c>
      <c r="BF108" s="81">
        <f t="shared" si="133"/>
        <v>3.2910000000000004</v>
      </c>
      <c r="BG108" s="82">
        <f t="shared" si="134"/>
        <v>1.4472807494807617E-2</v>
      </c>
      <c r="BH108" s="82">
        <f t="shared" si="91"/>
        <v>-0.11292844288848335</v>
      </c>
      <c r="BI108" s="85">
        <v>0.501</v>
      </c>
      <c r="BJ108" s="82">
        <f t="shared" si="135"/>
        <v>0.19475035326656828</v>
      </c>
      <c r="BK108" s="92">
        <f t="shared" si="136"/>
        <v>-0.69114917789727226</v>
      </c>
      <c r="BL108" s="92">
        <f t="shared" si="137"/>
        <v>0.26870528393010434</v>
      </c>
      <c r="BM108" s="85">
        <v>0.52700907382877182</v>
      </c>
      <c r="BN108" s="92">
        <f t="shared" si="138"/>
        <v>0.46211449402987248</v>
      </c>
      <c r="BO108" s="92">
        <f t="shared" si="139"/>
        <v>-0.64053751269759329</v>
      </c>
      <c r="BP108" s="92">
        <f t="shared" si="140"/>
        <v>0.54244073569364237</v>
      </c>
      <c r="BQ108" s="86"/>
      <c r="BR108" s="86"/>
      <c r="BS108" s="92"/>
      <c r="BT108" s="92"/>
      <c r="BU108" s="92">
        <v>0.64803580325739962</v>
      </c>
      <c r="BV108" s="92">
        <f t="shared" si="92"/>
        <v>0.8124361251626746</v>
      </c>
      <c r="BW108" s="92">
        <f t="shared" si="93"/>
        <v>-0.43380933221576307</v>
      </c>
      <c r="BX108" s="92">
        <f t="shared" si="94"/>
        <v>0.85049984883135665</v>
      </c>
      <c r="BY108" s="86">
        <f>(BL108*0.2)+(BP108*0.3)+(BX108*0.5)</f>
        <v>0.64172320190979193</v>
      </c>
      <c r="BZ108" s="80">
        <v>0.505311484783179</v>
      </c>
      <c r="CA108" s="80">
        <v>-0.30173716351944196</v>
      </c>
      <c r="CB108" s="80">
        <v>0.53622139287813875</v>
      </c>
      <c r="CC108" s="80">
        <v>-0.65330964036916694</v>
      </c>
      <c r="CD108" s="80">
        <v>0.44949658302539702</v>
      </c>
      <c r="CE108" s="82">
        <f t="shared" si="103"/>
        <v>-0.51852875036781365</v>
      </c>
      <c r="CF108" s="80">
        <f t="shared" si="141"/>
        <v>-0.5156046999985453</v>
      </c>
      <c r="CG108" s="84">
        <f t="shared" si="95"/>
        <v>0.13301525578381157</v>
      </c>
      <c r="CH108" s="84">
        <f>VLOOKUP(A108,'CALCULO FINAL'!A:L,7,FALSE)</f>
        <v>64.010989010989007</v>
      </c>
      <c r="CI108" s="84">
        <f>VLOOKUP(A108,'CALCULO FINAL'!A:L,10,FALSE)</f>
        <v>84.210526315789465</v>
      </c>
      <c r="CJ108" s="84">
        <f>VLOOKUP(A108,'CALCULO FINAL'!A:L,8,FALSE)</f>
        <v>62.5</v>
      </c>
      <c r="CK108" s="84">
        <f>VLOOKUP(A108,'CALCULO FINAL'!A:L,9,FALSE)</f>
        <v>66.666666666666657</v>
      </c>
      <c r="CL108" s="84">
        <f>VLOOKUP(A108,'CALCULO FINAL'!A:L,11,FALSE)</f>
        <v>0.46986307818213074</v>
      </c>
      <c r="CM108" s="84">
        <f>VLOOKUP(A108,'CALCULO FINAL'!A:L,12,FALSE)</f>
        <v>63.73626373626373</v>
      </c>
      <c r="CN108" s="84">
        <f t="shared" si="96"/>
        <v>68.992192018507808</v>
      </c>
      <c r="CO108" s="81">
        <v>107</v>
      </c>
      <c r="CP108" s="81">
        <v>130</v>
      </c>
      <c r="CQ108" s="81">
        <v>197</v>
      </c>
      <c r="CR108" s="81">
        <v>226</v>
      </c>
      <c r="CS108" s="81">
        <v>227</v>
      </c>
      <c r="CT108" s="81">
        <v>197</v>
      </c>
    </row>
    <row r="109" spans="1:98" ht="14.5" customHeight="1">
      <c r="A109" s="79">
        <v>111001013102</v>
      </c>
      <c r="B109" s="80" t="s">
        <v>217</v>
      </c>
      <c r="C109" s="81" t="s">
        <v>460</v>
      </c>
      <c r="D109" s="81" t="s">
        <v>6</v>
      </c>
      <c r="E109" s="81">
        <v>8</v>
      </c>
      <c r="F109" s="82" t="s">
        <v>7</v>
      </c>
      <c r="G109" s="82">
        <v>47</v>
      </c>
      <c r="H109" s="82" t="s">
        <v>47</v>
      </c>
      <c r="I109" s="81">
        <v>8</v>
      </c>
      <c r="J109" s="81">
        <v>2</v>
      </c>
      <c r="K109" s="81">
        <v>2</v>
      </c>
      <c r="L109" s="81">
        <v>2692</v>
      </c>
      <c r="M109" s="81">
        <f t="shared" si="129"/>
        <v>5</v>
      </c>
      <c r="N109" s="86">
        <f>VLOOKUP(A109,complejidad!P:V,7,FALSE)</f>
        <v>0.65577919136838758</v>
      </c>
      <c r="O109" s="81">
        <v>5</v>
      </c>
      <c r="P109" s="87">
        <v>37.581793275217848</v>
      </c>
      <c r="Q109" s="88">
        <v>0.22938189845474599</v>
      </c>
      <c r="R109" s="81">
        <v>2566</v>
      </c>
      <c r="S109" s="81">
        <v>363</v>
      </c>
      <c r="T109" s="89">
        <f t="shared" si="88"/>
        <v>0.14146531566640685</v>
      </c>
      <c r="U109" s="90">
        <f>VLOOKUP(A109,socioeconomico!I:P,8,FALSE)</f>
        <v>0.4191491853602578</v>
      </c>
      <c r="V109" s="81">
        <v>4</v>
      </c>
      <c r="W109" s="83">
        <v>0.89230171073094866</v>
      </c>
      <c r="X109" s="83">
        <v>0.8775822494261668</v>
      </c>
      <c r="Y109" s="83">
        <v>0.87217427044800655</v>
      </c>
      <c r="Z109" s="83">
        <v>0.83211678832116787</v>
      </c>
      <c r="AA109" s="83">
        <v>0.83792677910324964</v>
      </c>
      <c r="AB109" s="83">
        <v>0.82630272952853601</v>
      </c>
      <c r="AC109" s="91">
        <v>0.81539735099337751</v>
      </c>
      <c r="AD109" s="81">
        <f t="shared" si="130"/>
        <v>0.83081518879377292</v>
      </c>
      <c r="AE109" s="82">
        <f t="shared" si="89"/>
        <v>-0.16127334909650295</v>
      </c>
      <c r="AF109" s="84">
        <v>80.699966021066942</v>
      </c>
      <c r="AG109" s="84">
        <v>86.11638203668565</v>
      </c>
      <c r="AH109" s="84">
        <v>82.180293501048212</v>
      </c>
      <c r="AI109" s="84">
        <v>94.768535942792624</v>
      </c>
      <c r="AJ109" s="84">
        <v>89.239766081871338</v>
      </c>
      <c r="AK109" s="84">
        <v>90.408805031446533</v>
      </c>
      <c r="AL109" s="84">
        <v>90.736342042755354</v>
      </c>
      <c r="AM109" s="84">
        <f t="shared" si="131"/>
        <v>90.104366828586222</v>
      </c>
      <c r="AN109" s="84">
        <f t="shared" si="90"/>
        <v>0.28648798530400627</v>
      </c>
      <c r="AO109" s="81">
        <v>4</v>
      </c>
      <c r="AP109" s="82">
        <f t="shared" si="132"/>
        <v>0.23005906138063265</v>
      </c>
      <c r="AQ109" s="81">
        <v>4</v>
      </c>
      <c r="AR109" s="82">
        <f t="shared" si="142"/>
        <v>0.1365178344157767</v>
      </c>
      <c r="AS109" s="81">
        <v>4.5</v>
      </c>
      <c r="AT109" s="82">
        <f t="shared" si="143"/>
        <v>1.3847682483473189</v>
      </c>
      <c r="AU109" s="81">
        <v>4</v>
      </c>
      <c r="AV109" s="82">
        <f t="shared" si="144"/>
        <v>-0.23979404319523176</v>
      </c>
      <c r="AW109" s="81">
        <v>4</v>
      </c>
      <c r="AX109" s="82">
        <f t="shared" si="145"/>
        <v>-0.2179191660846721</v>
      </c>
      <c r="AY109" s="81">
        <v>4</v>
      </c>
      <c r="AZ109" s="82">
        <f t="shared" si="146"/>
        <v>5.8790989771929411E-2</v>
      </c>
      <c r="BA109" s="81">
        <f t="shared" si="147"/>
        <v>0.13656571746503993</v>
      </c>
      <c r="BB109" s="82">
        <v>3.206666666666667</v>
      </c>
      <c r="BC109" s="82">
        <v>3.1766666666666672</v>
      </c>
      <c r="BD109" s="82">
        <v>3.2916666666666665</v>
      </c>
      <c r="BE109" s="82">
        <v>3.19</v>
      </c>
      <c r="BF109" s="81">
        <f t="shared" si="133"/>
        <v>3.2195</v>
      </c>
      <c r="BG109" s="82">
        <f t="shared" si="134"/>
        <v>-0.12711381959301621</v>
      </c>
      <c r="BH109" s="82">
        <f t="shared" si="91"/>
        <v>4.7259489360118589E-3</v>
      </c>
      <c r="BI109" s="85">
        <v>0.56999999999999995</v>
      </c>
      <c r="BJ109" s="82">
        <f t="shared" si="135"/>
        <v>1.181388436665407</v>
      </c>
      <c r="BK109" s="92">
        <f t="shared" si="136"/>
        <v>-0.56211891815354131</v>
      </c>
      <c r="BL109" s="92">
        <f t="shared" si="137"/>
        <v>1.1951880909941075</v>
      </c>
      <c r="BM109" s="85">
        <v>0.51954484525991562</v>
      </c>
      <c r="BN109" s="92">
        <f t="shared" si="138"/>
        <v>0.37050263090269459</v>
      </c>
      <c r="BO109" s="92">
        <f t="shared" si="139"/>
        <v>-0.65480214828035566</v>
      </c>
      <c r="BP109" s="92">
        <f t="shared" si="140"/>
        <v>0.45377894719094403</v>
      </c>
      <c r="BQ109" s="86">
        <v>0.59829938443081843</v>
      </c>
      <c r="BR109" s="92">
        <f>((BQ109-(AVERAGE(BQ$2:BQ$392)))/(_xlfn.STDEV.P(BQ$2:BQ$392)))</f>
        <v>0.19338280673648839</v>
      </c>
      <c r="BS109" s="92">
        <f>LN(BQ109)</f>
        <v>-0.51366400745043017</v>
      </c>
      <c r="BT109" s="92">
        <f>((BS109-(AVERAGE(BS$2:BS$392)))/(_xlfn.STDEV.P(BS$2:BS$392)))</f>
        <v>0.22243514954936375</v>
      </c>
      <c r="BU109" s="92">
        <v>0.65383236670449485</v>
      </c>
      <c r="BV109" s="92">
        <f t="shared" si="92"/>
        <v>0.98375294776200428</v>
      </c>
      <c r="BW109" s="92">
        <f t="shared" si="93"/>
        <v>-0.42490428040423828</v>
      </c>
      <c r="BX109" s="92">
        <f t="shared" si="94"/>
        <v>1.019714443459113</v>
      </c>
      <c r="BY109" s="92">
        <f>(BL109*0.1)+(BP109*0.2)+(BT109*0.3)+(BX109*0.4)</f>
        <v>0.68489092078605385</v>
      </c>
      <c r="BZ109" s="80">
        <v>0.53511424040016342</v>
      </c>
      <c r="CA109" s="80">
        <v>0.77335869650689759</v>
      </c>
      <c r="CB109" s="80">
        <v>0.55124666778162978</v>
      </c>
      <c r="CC109" s="80">
        <v>-0.16174000033930583</v>
      </c>
      <c r="CD109" s="80">
        <v>0.50424699219045899</v>
      </c>
      <c r="CE109" s="82">
        <f t="shared" si="103"/>
        <v>0.13304697615334832</v>
      </c>
      <c r="CF109" s="80">
        <f t="shared" si="141"/>
        <v>0.17267322727626194</v>
      </c>
      <c r="CG109" s="84">
        <f t="shared" si="95"/>
        <v>0.12521032250173331</v>
      </c>
      <c r="CH109" s="84">
        <f>VLOOKUP(A109,'CALCULO FINAL'!A:L,7,FALSE)</f>
        <v>62.912087912087912</v>
      </c>
      <c r="CI109" s="84">
        <f>VLOOKUP(A109,'CALCULO FINAL'!A:L,10,FALSE)</f>
        <v>86.486486486486484</v>
      </c>
      <c r="CJ109" s="84">
        <f>VLOOKUP(A109,'CALCULO FINAL'!A:L,8,FALSE)</f>
        <v>50</v>
      </c>
      <c r="CK109" s="84">
        <f>VLOOKUP(A109,'CALCULO FINAL'!A:L,9,FALSE)</f>
        <v>74.418604651162795</v>
      </c>
      <c r="CL109" s="84">
        <f>VLOOKUP(A109,'CALCULO FINAL'!A:L,11,FALSE)</f>
        <v>0.38416129168945296</v>
      </c>
      <c r="CM109" s="84">
        <f>VLOOKUP(A109,'CALCULO FINAL'!A:L,12,FALSE)</f>
        <v>60.439560439560438</v>
      </c>
      <c r="CN109" s="84">
        <f t="shared" si="96"/>
        <v>68.187555687555687</v>
      </c>
      <c r="CO109" s="81">
        <v>108</v>
      </c>
      <c r="CP109" s="81">
        <v>90</v>
      </c>
      <c r="CQ109" s="81">
        <v>84</v>
      </c>
      <c r="CR109" s="81">
        <v>82</v>
      </c>
      <c r="CS109" s="81">
        <v>141</v>
      </c>
      <c r="CT109" s="81">
        <v>158</v>
      </c>
    </row>
    <row r="110" spans="1:98" ht="14.5" customHeight="1">
      <c r="A110" s="79">
        <v>111001076767</v>
      </c>
      <c r="B110" s="80" t="s">
        <v>78</v>
      </c>
      <c r="C110" s="81" t="s">
        <v>460</v>
      </c>
      <c r="D110" s="81" t="s">
        <v>6</v>
      </c>
      <c r="E110" s="81">
        <v>8</v>
      </c>
      <c r="F110" s="82" t="s">
        <v>7</v>
      </c>
      <c r="G110" s="82">
        <v>46</v>
      </c>
      <c r="H110" s="82" t="s">
        <v>79</v>
      </c>
      <c r="I110" s="81">
        <v>8</v>
      </c>
      <c r="J110" s="81">
        <v>1</v>
      </c>
      <c r="K110" s="81">
        <v>1</v>
      </c>
      <c r="L110" s="81">
        <v>3413</v>
      </c>
      <c r="M110" s="81">
        <f t="shared" si="129"/>
        <v>6</v>
      </c>
      <c r="N110" s="86">
        <f>VLOOKUP(A110,complejidad!P:V,7,FALSE)</f>
        <v>0.37885152760437879</v>
      </c>
      <c r="O110" s="81">
        <v>4</v>
      </c>
      <c r="P110" s="87">
        <v>47.358214059531356</v>
      </c>
      <c r="Q110" s="88">
        <v>0.117688940764517</v>
      </c>
      <c r="R110" s="81">
        <v>3413</v>
      </c>
      <c r="S110" s="81">
        <v>163</v>
      </c>
      <c r="T110" s="89">
        <f t="shared" si="88"/>
        <v>4.7758570172868442E-2</v>
      </c>
      <c r="U110" s="90">
        <f>VLOOKUP(A110,socioeconomico!I:P,8,FALSE)</f>
        <v>-2.1420334495490363</v>
      </c>
      <c r="V110" s="81">
        <v>10</v>
      </c>
      <c r="W110" s="83">
        <v>0.89738312261099673</v>
      </c>
      <c r="X110" s="83">
        <v>0.89739709443099269</v>
      </c>
      <c r="Y110" s="83">
        <v>0.87903736542115263</v>
      </c>
      <c r="Z110" s="83">
        <v>0.8383709831371301</v>
      </c>
      <c r="AA110" s="83">
        <v>0.87683763475988241</v>
      </c>
      <c r="AB110" s="83">
        <v>0.85672514619883045</v>
      </c>
      <c r="AC110" s="91">
        <v>0.84738186462324394</v>
      </c>
      <c r="AD110" s="81">
        <f t="shared" si="130"/>
        <v>0.85742275690134195</v>
      </c>
      <c r="AE110" s="82">
        <f t="shared" si="89"/>
        <v>0.3664819307776695</v>
      </c>
      <c r="AF110" s="84">
        <v>88.06970509383379</v>
      </c>
      <c r="AG110" s="84">
        <v>87.267167083680846</v>
      </c>
      <c r="AH110" s="84">
        <v>88.93969705630181</v>
      </c>
      <c r="AI110" s="84">
        <v>89.271017048794832</v>
      </c>
      <c r="AJ110" s="84">
        <v>83.870967741935488</v>
      </c>
      <c r="AK110" s="84">
        <v>87.208950710613848</v>
      </c>
      <c r="AL110" s="84">
        <v>88.722523096527567</v>
      </c>
      <c r="AM110" s="84">
        <f t="shared" si="131"/>
        <v>87.477810417948234</v>
      </c>
      <c r="AN110" s="84">
        <f t="shared" si="90"/>
        <v>-0.28042430614844704</v>
      </c>
      <c r="AO110" s="81">
        <v>4.5</v>
      </c>
      <c r="AP110" s="82">
        <f t="shared" si="132"/>
        <v>1.8179176811057871</v>
      </c>
      <c r="AQ110" s="81">
        <v>4.5</v>
      </c>
      <c r="AR110" s="82">
        <f t="shared" si="142"/>
        <v>1.6711665937103672</v>
      </c>
      <c r="AS110" s="81">
        <v>4.5</v>
      </c>
      <c r="AT110" s="82">
        <f t="shared" si="143"/>
        <v>1.3847682483473189</v>
      </c>
      <c r="AU110" s="81">
        <v>4.5</v>
      </c>
      <c r="AV110" s="82">
        <f t="shared" si="144"/>
        <v>1.2122921072647797</v>
      </c>
      <c r="AW110" s="81">
        <v>4.5</v>
      </c>
      <c r="AX110" s="82">
        <f t="shared" si="145"/>
        <v>1.1339867716628336</v>
      </c>
      <c r="AY110" s="81">
        <v>4.5</v>
      </c>
      <c r="AZ110" s="82">
        <f t="shared" si="146"/>
        <v>1.3992255565719089</v>
      </c>
      <c r="BA110" s="81">
        <f t="shared" si="147"/>
        <v>1.3205546779633714</v>
      </c>
      <c r="BB110" s="82">
        <v>3.648333333333333</v>
      </c>
      <c r="BC110" s="82">
        <v>3.6883333333333339</v>
      </c>
      <c r="BD110" s="82">
        <v>3.6816666666666662</v>
      </c>
      <c r="BE110" s="82">
        <v>3.5516666666666663</v>
      </c>
      <c r="BF110" s="81">
        <f t="shared" si="133"/>
        <v>3.6276666666666664</v>
      </c>
      <c r="BG110" s="82">
        <f t="shared" si="134"/>
        <v>0.68115109821136288</v>
      </c>
      <c r="BH110" s="82">
        <f t="shared" si="91"/>
        <v>1.0008528880873673</v>
      </c>
      <c r="BI110" s="85">
        <v>0.42199999999999999</v>
      </c>
      <c r="BJ110" s="82">
        <f t="shared" si="135"/>
        <v>-0.93487875671181331</v>
      </c>
      <c r="BK110" s="92">
        <f t="shared" si="136"/>
        <v>-0.86274996494612533</v>
      </c>
      <c r="BL110" s="92">
        <f t="shared" si="137"/>
        <v>-0.96344893474059068</v>
      </c>
      <c r="BM110" s="85">
        <v>0.46105716026699922</v>
      </c>
      <c r="BN110" s="92">
        <f t="shared" si="138"/>
        <v>-0.34734325802854737</v>
      </c>
      <c r="BO110" s="92">
        <f t="shared" si="139"/>
        <v>-0.77423325176946467</v>
      </c>
      <c r="BP110" s="92">
        <f t="shared" si="140"/>
        <v>-0.28854462474742137</v>
      </c>
      <c r="BQ110" s="86">
        <v>0.54039837788970313</v>
      </c>
      <c r="BR110" s="92">
        <f>((BQ110-(AVERAGE(BQ$2:BQ$392)))/(_xlfn.STDEV.P(BQ$2:BQ$392)))</f>
        <v>-1.3534013083575092</v>
      </c>
      <c r="BS110" s="92">
        <f>LN(BQ110)</f>
        <v>-0.61544867458508545</v>
      </c>
      <c r="BT110" s="92">
        <f>((BS110-(AVERAGE(BS$2:BS$392)))/(_xlfn.STDEV.P(BS$2:BS$392)))</f>
        <v>-1.3724478940287694</v>
      </c>
      <c r="BU110" s="92">
        <v>0.5774230665082648</v>
      </c>
      <c r="BV110" s="92">
        <f t="shared" si="92"/>
        <v>-1.2745158775738461</v>
      </c>
      <c r="BW110" s="92">
        <f t="shared" si="93"/>
        <v>-0.54918006362802352</v>
      </c>
      <c r="BX110" s="92">
        <f t="shared" si="94"/>
        <v>-1.3417851553465834</v>
      </c>
      <c r="BY110" s="92">
        <f>(BL110*0.1)+(BP110*0.2)+(BT110*0.3)+(BX110*0.4)</f>
        <v>-1.1025022487708074</v>
      </c>
      <c r="BZ110" s="80">
        <v>0.54243857038468479</v>
      </c>
      <c r="CA110" s="80">
        <v>1.0375744269254015</v>
      </c>
      <c r="CB110" s="80">
        <v>0.52150509884884866</v>
      </c>
      <c r="CC110" s="80">
        <v>-1.134770605643814</v>
      </c>
      <c r="CD110" s="80">
        <v>0.52773755029427205</v>
      </c>
      <c r="CE110" s="82">
        <f t="shared" si="103"/>
        <v>0.41260429264271531</v>
      </c>
      <c r="CF110" s="80">
        <f t="shared" si="141"/>
        <v>7.3385850013293785E-2</v>
      </c>
      <c r="CG110" s="84">
        <f t="shared" si="95"/>
        <v>0.38254409727764727</v>
      </c>
      <c r="CH110" s="84">
        <f>VLOOKUP(A110,'CALCULO FINAL'!A:L,7,FALSE)</f>
        <v>80.769230769230774</v>
      </c>
      <c r="CI110" s="84">
        <f>VLOOKUP(A110,'CALCULO FINAL'!A:L,10,FALSE)</f>
        <v>28.205128205128204</v>
      </c>
      <c r="CJ110" s="84">
        <f>VLOOKUP(A110,'CALCULO FINAL'!A:L,8,FALSE)</f>
        <v>79.545454545454547</v>
      </c>
      <c r="CK110" s="84">
        <f>VLOOKUP(A110,'CALCULO FINAL'!A:L,9,FALSE)</f>
        <v>80.26315789473685</v>
      </c>
      <c r="CL110" s="84">
        <f>VLOOKUP(A110,'CALCULO FINAL'!A:L,11,FALSE)</f>
        <v>1.023420012585903</v>
      </c>
      <c r="CM110" s="84">
        <f>VLOOKUP(A110,'CALCULO FINAL'!A:L,12,FALSE)</f>
        <v>80.769230769230774</v>
      </c>
      <c r="CN110" s="84">
        <f t="shared" si="96"/>
        <v>67.628205128205138</v>
      </c>
      <c r="CO110" s="81">
        <v>109</v>
      </c>
      <c r="CP110" s="81">
        <v>141</v>
      </c>
      <c r="CQ110" s="81">
        <v>107</v>
      </c>
      <c r="CR110" s="81">
        <v>112</v>
      </c>
      <c r="CS110" s="81">
        <v>81</v>
      </c>
      <c r="CT110" s="81">
        <v>81</v>
      </c>
    </row>
    <row r="111" spans="1:98" ht="14.5" customHeight="1">
      <c r="A111" s="79">
        <v>111001107069</v>
      </c>
      <c r="B111" s="80" t="s">
        <v>596</v>
      </c>
      <c r="C111" s="81" t="s">
        <v>460</v>
      </c>
      <c r="D111" s="81" t="s">
        <v>6</v>
      </c>
      <c r="E111" s="81">
        <v>11</v>
      </c>
      <c r="F111" s="82" t="s">
        <v>44</v>
      </c>
      <c r="G111" s="82">
        <v>28</v>
      </c>
      <c r="H111" s="82" t="s">
        <v>60</v>
      </c>
      <c r="I111" s="81">
        <v>11</v>
      </c>
      <c r="J111" s="81">
        <v>1</v>
      </c>
      <c r="K111" s="81">
        <v>1</v>
      </c>
      <c r="L111" s="81">
        <v>2090</v>
      </c>
      <c r="M111" s="81">
        <f t="shared" si="129"/>
        <v>4</v>
      </c>
      <c r="N111" s="86">
        <f>VLOOKUP(A111,complejidad!P:V,7,FALSE)</f>
        <v>-0.31047738813875331</v>
      </c>
      <c r="O111" s="81">
        <v>3</v>
      </c>
      <c r="P111" s="87">
        <v>38.267622950819543</v>
      </c>
      <c r="Q111" s="88">
        <v>0.19014974262985401</v>
      </c>
      <c r="R111" s="81">
        <v>1988</v>
      </c>
      <c r="S111" s="81">
        <v>228</v>
      </c>
      <c r="T111" s="89">
        <f t="shared" si="88"/>
        <v>0.11468812877263582</v>
      </c>
      <c r="U111" s="90">
        <f>VLOOKUP(A111,socioeconomico!I:P,8,FALSE)</f>
        <v>-0.1616842769416322</v>
      </c>
      <c r="V111" s="81">
        <v>6</v>
      </c>
      <c r="W111" s="83">
        <v>0.902555910543131</v>
      </c>
      <c r="X111" s="83">
        <v>0.89728884254431696</v>
      </c>
      <c r="Y111" s="83">
        <v>0.89298334174659266</v>
      </c>
      <c r="Z111" s="83">
        <v>0.88719832109129071</v>
      </c>
      <c r="AA111" s="83">
        <v>0.87215601300108347</v>
      </c>
      <c r="AB111" s="83">
        <v>0.8606232294617564</v>
      </c>
      <c r="AC111" s="91">
        <v>0.84066852367688027</v>
      </c>
      <c r="AD111" s="81">
        <f t="shared" si="130"/>
        <v>0.86416564940707286</v>
      </c>
      <c r="AE111" s="82">
        <f t="shared" si="89"/>
        <v>0.50022572529270304</v>
      </c>
      <c r="AF111" s="84">
        <v>85.465663217309512</v>
      </c>
      <c r="AG111" s="84">
        <v>87.89571694599627</v>
      </c>
      <c r="AH111" s="84">
        <v>89.691670501610673</v>
      </c>
      <c r="AI111" s="84">
        <v>83.462768387391506</v>
      </c>
      <c r="AJ111" s="84">
        <v>86.044483209768856</v>
      </c>
      <c r="AK111" s="84">
        <v>89.194597298649327</v>
      </c>
      <c r="AL111" s="84">
        <v>96.496815286624198</v>
      </c>
      <c r="AM111" s="84">
        <f t="shared" si="131"/>
        <v>89.945172860873157</v>
      </c>
      <c r="AN111" s="84">
        <f t="shared" si="90"/>
        <v>0.25212778018672866</v>
      </c>
      <c r="AO111" s="81">
        <v>4</v>
      </c>
      <c r="AP111" s="82">
        <f t="shared" si="132"/>
        <v>0.23005906138063265</v>
      </c>
      <c r="AQ111" s="81">
        <v>4</v>
      </c>
      <c r="AR111" s="82">
        <f t="shared" si="142"/>
        <v>0.1365178344157767</v>
      </c>
      <c r="AS111" s="81">
        <v>4</v>
      </c>
      <c r="AT111" s="82">
        <f t="shared" si="143"/>
        <v>-0.10476865036838212</v>
      </c>
      <c r="AU111" s="81">
        <v>4</v>
      </c>
      <c r="AV111" s="82">
        <f t="shared" si="144"/>
        <v>-0.23979404319523176</v>
      </c>
      <c r="AW111" s="81">
        <v>4</v>
      </c>
      <c r="AX111" s="82">
        <f t="shared" si="145"/>
        <v>-0.2179191660846721</v>
      </c>
      <c r="AY111" s="81">
        <v>4</v>
      </c>
      <c r="AZ111" s="82">
        <f t="shared" si="146"/>
        <v>5.8790989771929411E-2</v>
      </c>
      <c r="BA111" s="81">
        <f t="shared" si="147"/>
        <v>-8.6864817342315201E-2</v>
      </c>
      <c r="BB111" s="82">
        <v>3.6483333333333334</v>
      </c>
      <c r="BC111" s="82">
        <v>3.6599999999999997</v>
      </c>
      <c r="BD111" s="82">
        <v>3.67</v>
      </c>
      <c r="BE111" s="82">
        <v>3.4266666666666672</v>
      </c>
      <c r="BF111" s="81">
        <f t="shared" si="133"/>
        <v>3.5685000000000002</v>
      </c>
      <c r="BG111" s="82">
        <f t="shared" si="134"/>
        <v>0.56398733919929578</v>
      </c>
      <c r="BH111" s="82">
        <f t="shared" si="91"/>
        <v>0.23856126092849028</v>
      </c>
      <c r="BI111" s="85">
        <v>0.497</v>
      </c>
      <c r="BJ111" s="82">
        <f t="shared" si="135"/>
        <v>0.13755394263475146</v>
      </c>
      <c r="BK111" s="92">
        <f t="shared" si="136"/>
        <v>-0.69916525288550835</v>
      </c>
      <c r="BL111" s="92">
        <f t="shared" si="137"/>
        <v>0.21114703618661446</v>
      </c>
      <c r="BM111" s="85">
        <v>0.50776146749521445</v>
      </c>
      <c r="BN111" s="92">
        <f t="shared" si="138"/>
        <v>0.22587989045504317</v>
      </c>
      <c r="BO111" s="92">
        <f t="shared" si="139"/>
        <v>-0.67774349385257326</v>
      </c>
      <c r="BP111" s="92">
        <f t="shared" si="140"/>
        <v>0.31118710057207777</v>
      </c>
      <c r="BQ111" s="86">
        <v>0.55022325584250664</v>
      </c>
      <c r="BR111" s="92">
        <f>((BQ111-(AVERAGE(BQ$2:BQ$392)))/(_xlfn.STDEV.P(BQ$2:BQ$392)))</f>
        <v>-1.090936697498933</v>
      </c>
      <c r="BS111" s="92">
        <f>LN(BQ111)</f>
        <v>-0.59743116340509117</v>
      </c>
      <c r="BT111" s="92">
        <f>((BS111-(AVERAGE(BS$2:BS$392)))/(_xlfn.STDEV.P(BS$2:BS$392)))</f>
        <v>-1.0901281313631757</v>
      </c>
      <c r="BU111" s="92">
        <v>0.63954137309436687</v>
      </c>
      <c r="BV111" s="92">
        <f t="shared" si="92"/>
        <v>0.56138413572021884</v>
      </c>
      <c r="BW111" s="92">
        <f t="shared" si="93"/>
        <v>-0.44700396405223475</v>
      </c>
      <c r="BX111" s="92">
        <f t="shared" si="94"/>
        <v>0.59977426915741439</v>
      </c>
      <c r="BY111" s="92">
        <f>(BL111*0.1)+(BP111*0.2)+(BT111*0.3)+(BX111*0.4)</f>
        <v>-3.77660801290991E-3</v>
      </c>
      <c r="BZ111" s="80">
        <v>0.52108403041941043</v>
      </c>
      <c r="CA111" s="80">
        <v>0.26723701905330033</v>
      </c>
      <c r="CB111" s="80">
        <v>0.55685608512514539</v>
      </c>
      <c r="CC111" s="80">
        <v>2.1778722748320205E-2</v>
      </c>
      <c r="CD111" s="80">
        <v>0.420075696342879</v>
      </c>
      <c r="CE111" s="82">
        <f t="shared" si="103"/>
        <v>-0.86866194402605246</v>
      </c>
      <c r="CF111" s="80">
        <f t="shared" si="141"/>
        <v>-0.37434995137787008</v>
      </c>
      <c r="CG111" s="84">
        <f t="shared" si="95"/>
        <v>0.16605899872532662</v>
      </c>
      <c r="CH111" s="84">
        <f>VLOOKUP(A111,'CALCULO FINAL'!A:L,7,FALSE)</f>
        <v>67.582417582417591</v>
      </c>
      <c r="CI111" s="84">
        <f>VLOOKUP(A111,'CALCULO FINAL'!A:L,10,FALSE)</f>
        <v>76.31578947368422</v>
      </c>
      <c r="CJ111" s="84">
        <f>VLOOKUP(A111,'CALCULO FINAL'!A:L,8,FALSE)</f>
        <v>48.275862068965516</v>
      </c>
      <c r="CK111" s="84">
        <f>VLOOKUP(A111,'CALCULO FINAL'!A:L,9,FALSE)</f>
        <v>69.841269841269835</v>
      </c>
      <c r="CL111" s="84">
        <f>VLOOKUP(A111,'CALCULO FINAL'!A:L,11,FALSE)</f>
        <v>0.27030980689214146</v>
      </c>
      <c r="CM111" s="84">
        <f>VLOOKUP(A111,'CALCULO FINAL'!A:L,12,FALSE)</f>
        <v>57.967032967032971</v>
      </c>
      <c r="CN111" s="84">
        <f t="shared" si="96"/>
        <v>67.361914401388091</v>
      </c>
      <c r="CO111" s="81">
        <v>110</v>
      </c>
      <c r="CP111" s="81">
        <v>105</v>
      </c>
      <c r="CQ111" s="81">
        <v>70</v>
      </c>
      <c r="CR111" s="81">
        <v>74</v>
      </c>
      <c r="CS111" s="81">
        <v>88</v>
      </c>
      <c r="CT111" s="81">
        <v>211</v>
      </c>
    </row>
    <row r="112" spans="1:98" ht="14.5" customHeight="1">
      <c r="A112" s="79">
        <v>111001014974</v>
      </c>
      <c r="B112" s="80" t="s">
        <v>134</v>
      </c>
      <c r="C112" s="81" t="s">
        <v>460</v>
      </c>
      <c r="D112" s="81" t="s">
        <v>6</v>
      </c>
      <c r="E112" s="81">
        <v>8</v>
      </c>
      <c r="F112" s="82" t="s">
        <v>7</v>
      </c>
      <c r="G112" s="82">
        <v>48</v>
      </c>
      <c r="H112" s="82" t="s">
        <v>135</v>
      </c>
      <c r="I112" s="81">
        <v>8</v>
      </c>
      <c r="J112" s="81">
        <v>1</v>
      </c>
      <c r="K112" s="81">
        <v>1</v>
      </c>
      <c r="L112" s="81">
        <v>1468</v>
      </c>
      <c r="M112" s="81">
        <f t="shared" si="129"/>
        <v>2</v>
      </c>
      <c r="N112" s="86">
        <f>VLOOKUP(A112,complejidad!P:V,7,FALSE)</f>
        <v>-1.0721496448257501</v>
      </c>
      <c r="O112" s="81">
        <v>1</v>
      </c>
      <c r="P112" s="87">
        <v>48.312768647281828</v>
      </c>
      <c r="Q112" s="88">
        <v>0.122221498371335</v>
      </c>
      <c r="R112" s="81">
        <v>1468</v>
      </c>
      <c r="S112" s="81">
        <v>66</v>
      </c>
      <c r="T112" s="89">
        <f t="shared" si="88"/>
        <v>4.4959128065395093E-2</v>
      </c>
      <c r="U112" s="90">
        <f>VLOOKUP(A112,socioeconomico!I:P,8,FALSE)</f>
        <v>-2.2110999044482198</v>
      </c>
      <c r="V112" s="81">
        <v>10</v>
      </c>
      <c r="W112" s="83">
        <v>0.90356394129979034</v>
      </c>
      <c r="X112" s="83">
        <v>0.89674289674289676</v>
      </c>
      <c r="Y112" s="83">
        <v>0.87821851078636048</v>
      </c>
      <c r="Z112" s="83">
        <v>0.86609686609686609</v>
      </c>
      <c r="AA112" s="83">
        <v>0.87491264849755412</v>
      </c>
      <c r="AB112" s="83">
        <v>0.86191860465116277</v>
      </c>
      <c r="AC112" s="91">
        <v>0.87223042836041353</v>
      </c>
      <c r="AD112" s="81">
        <f t="shared" si="130"/>
        <v>0.86986769036359157</v>
      </c>
      <c r="AE112" s="82">
        <f t="shared" si="89"/>
        <v>0.61332445752917075</v>
      </c>
      <c r="AF112" s="84">
        <v>95.23169912693082</v>
      </c>
      <c r="AG112" s="84">
        <v>93.651877133105799</v>
      </c>
      <c r="AH112" s="84">
        <v>93.637621023513134</v>
      </c>
      <c r="AI112" s="84">
        <v>92.953431372549019</v>
      </c>
      <c r="AJ112" s="84">
        <v>95.025839793281648</v>
      </c>
      <c r="AK112" s="84">
        <v>96.114649681528661</v>
      </c>
      <c r="AL112" s="84">
        <v>95.34574468085107</v>
      </c>
      <c r="AM112" s="84">
        <f t="shared" si="131"/>
        <v>94.944330591527475</v>
      </c>
      <c r="AN112" s="84">
        <f t="shared" si="90"/>
        <v>1.3311390486822297</v>
      </c>
      <c r="AO112" s="81">
        <v>4</v>
      </c>
      <c r="AP112" s="82">
        <f t="shared" si="132"/>
        <v>0.23005906138063265</v>
      </c>
      <c r="AQ112" s="81">
        <v>4</v>
      </c>
      <c r="AR112" s="82">
        <f t="shared" si="142"/>
        <v>0.1365178344157767</v>
      </c>
      <c r="AS112" s="81">
        <v>4</v>
      </c>
      <c r="AT112" s="82">
        <f t="shared" si="143"/>
        <v>-0.10476865036838212</v>
      </c>
      <c r="AU112" s="81">
        <v>4.5</v>
      </c>
      <c r="AV112" s="82">
        <f t="shared" si="144"/>
        <v>1.2122921072647797</v>
      </c>
      <c r="AW112" s="81">
        <v>4.5</v>
      </c>
      <c r="AX112" s="82">
        <f t="shared" si="145"/>
        <v>1.1339867716628336</v>
      </c>
      <c r="AY112" s="81">
        <v>4</v>
      </c>
      <c r="AZ112" s="82">
        <f t="shared" si="146"/>
        <v>5.8790989771929411E-2</v>
      </c>
      <c r="BA112" s="81">
        <f t="shared" si="147"/>
        <v>0.5415288971865635</v>
      </c>
      <c r="BB112" s="82">
        <v>3.52</v>
      </c>
      <c r="BC112" s="82">
        <v>3.4483333333333337</v>
      </c>
      <c r="BD112" s="82">
        <v>3.6550000000000007</v>
      </c>
      <c r="BE112" s="82">
        <v>3.2399999999999998</v>
      </c>
      <c r="BF112" s="81">
        <f t="shared" si="133"/>
        <v>3.434166666666667</v>
      </c>
      <c r="BG112" s="82">
        <f t="shared" si="134"/>
        <v>0.29797610042823436</v>
      </c>
      <c r="BH112" s="82">
        <f t="shared" si="91"/>
        <v>0.41975249880739895</v>
      </c>
      <c r="BI112" s="85">
        <v>0.39200000000000002</v>
      </c>
      <c r="BJ112" s="82">
        <f t="shared" si="135"/>
        <v>-1.3638518364504386</v>
      </c>
      <c r="BK112" s="92">
        <f t="shared" si="136"/>
        <v>-0.93649343919167449</v>
      </c>
      <c r="BL112" s="92">
        <f t="shared" si="137"/>
        <v>-1.4929531080822855</v>
      </c>
      <c r="BM112" s="85">
        <v>0.48203317401822426</v>
      </c>
      <c r="BN112" s="92">
        <f t="shared" si="138"/>
        <v>-8.9895126181548227E-2</v>
      </c>
      <c r="BO112" s="92">
        <f t="shared" si="139"/>
        <v>-0.72974234153597017</v>
      </c>
      <c r="BP112" s="92">
        <f t="shared" si="140"/>
        <v>-1.2011540496646402E-2</v>
      </c>
      <c r="BQ112" s="86"/>
      <c r="BR112" s="86"/>
      <c r="BS112" s="92"/>
      <c r="BT112" s="92"/>
      <c r="BU112" s="92">
        <v>0.63041641809860205</v>
      </c>
      <c r="BV112" s="92">
        <f t="shared" si="92"/>
        <v>0.29169705120815526</v>
      </c>
      <c r="BW112" s="92">
        <f t="shared" si="93"/>
        <v>-0.46137469683946736</v>
      </c>
      <c r="BX112" s="92">
        <f t="shared" si="94"/>
        <v>0.32670031354625767</v>
      </c>
      <c r="BY112" s="86">
        <f>(BL112*0.2)+(BP112*0.3)+(BX112*0.5)</f>
        <v>-0.1388439269923222</v>
      </c>
      <c r="BZ112" s="80">
        <v>0.53229211842838253</v>
      </c>
      <c r="CA112" s="80">
        <v>0.67155429669422007</v>
      </c>
      <c r="CB112" s="80">
        <v>0.56547868712220573</v>
      </c>
      <c r="CC112" s="80">
        <v>0.30387734570468899</v>
      </c>
      <c r="CD112" s="80">
        <v>0.41896763470868398</v>
      </c>
      <c r="CE112" s="82">
        <f t="shared" si="103"/>
        <v>-0.88184880555532796</v>
      </c>
      <c r="CF112" s="80">
        <f t="shared" si="141"/>
        <v>-0.21545033972741329</v>
      </c>
      <c r="CG112" s="84">
        <f t="shared" si="95"/>
        <v>0.40864740434015762</v>
      </c>
      <c r="CH112" s="84">
        <f>VLOOKUP(A112,'CALCULO FINAL'!A:L,7,FALSE)</f>
        <v>81.593406593406598</v>
      </c>
      <c r="CI112" s="84">
        <f>VLOOKUP(A112,'CALCULO FINAL'!A:L,10,FALSE)</f>
        <v>30.76923076923077</v>
      </c>
      <c r="CJ112" s="84">
        <f>VLOOKUP(A112,'CALCULO FINAL'!A:L,8,FALSE)</f>
        <v>84.090909090909093</v>
      </c>
      <c r="CK112" s="84">
        <f>VLOOKUP(A112,'CALCULO FINAL'!A:L,9,FALSE)</f>
        <v>65.714285714285708</v>
      </c>
      <c r="CL112" s="84">
        <f>VLOOKUP(A112,'CALCULO FINAL'!A:L,11,FALSE)</f>
        <v>0.84262954150023639</v>
      </c>
      <c r="CM112" s="84">
        <f>VLOOKUP(A112,'CALCULO FINAL'!A:L,12,FALSE)</f>
        <v>75.27472527472527</v>
      </c>
      <c r="CN112" s="84">
        <f t="shared" si="96"/>
        <v>67.307692307692307</v>
      </c>
      <c r="CO112" s="81">
        <v>111</v>
      </c>
      <c r="CP112" s="81">
        <v>137</v>
      </c>
      <c r="CQ112" s="81">
        <v>176</v>
      </c>
      <c r="CR112" s="81">
        <v>153</v>
      </c>
      <c r="CS112" s="81">
        <v>153</v>
      </c>
      <c r="CT112" s="81">
        <v>220</v>
      </c>
    </row>
    <row r="113" spans="1:98" ht="14.5" customHeight="1">
      <c r="A113" s="79">
        <v>111001107816</v>
      </c>
      <c r="B113" s="80" t="s">
        <v>102</v>
      </c>
      <c r="C113" s="81" t="s">
        <v>460</v>
      </c>
      <c r="D113" s="81" t="s">
        <v>6</v>
      </c>
      <c r="E113" s="81">
        <v>19</v>
      </c>
      <c r="F113" s="82" t="s">
        <v>20</v>
      </c>
      <c r="G113" s="82">
        <v>69</v>
      </c>
      <c r="H113" s="82" t="s">
        <v>103</v>
      </c>
      <c r="I113" s="81">
        <v>19</v>
      </c>
      <c r="J113" s="81">
        <v>1</v>
      </c>
      <c r="K113" s="81">
        <v>1</v>
      </c>
      <c r="L113" s="81">
        <v>3736</v>
      </c>
      <c r="M113" s="81">
        <f t="shared" si="129"/>
        <v>6</v>
      </c>
      <c r="N113" s="86">
        <f>VLOOKUP(A113,complejidad!P:V,7,FALSE)</f>
        <v>0.37885152760437879</v>
      </c>
      <c r="O113" s="81">
        <v>4</v>
      </c>
      <c r="P113" s="87">
        <v>40.758968221213351</v>
      </c>
      <c r="Q113" s="88">
        <v>0.177826314412765</v>
      </c>
      <c r="R113" s="81">
        <v>3385</v>
      </c>
      <c r="S113" s="81">
        <v>374</v>
      </c>
      <c r="T113" s="89">
        <f t="shared" si="88"/>
        <v>0.11048744460856721</v>
      </c>
      <c r="U113" s="90">
        <f>VLOOKUP(A113,socioeconomico!I:P,8,FALSE)</f>
        <v>-0.56600001012630263</v>
      </c>
      <c r="V113" s="81">
        <v>8</v>
      </c>
      <c r="W113" s="83">
        <v>0.93466898954703836</v>
      </c>
      <c r="X113" s="83">
        <v>0.93547453703703709</v>
      </c>
      <c r="Y113" s="83">
        <v>0.91627497062279673</v>
      </c>
      <c r="Z113" s="83">
        <v>0.89642749924947462</v>
      </c>
      <c r="AA113" s="83">
        <v>0.90704053642182259</v>
      </c>
      <c r="AB113" s="83">
        <v>0.91557403261912373</v>
      </c>
      <c r="AC113" s="91">
        <v>0.9137987545067191</v>
      </c>
      <c r="AD113" s="81">
        <f t="shared" si="130"/>
        <v>0.91053286374086206</v>
      </c>
      <c r="AE113" s="82">
        <f t="shared" si="89"/>
        <v>1.4199092558876523</v>
      </c>
      <c r="AF113" s="84">
        <v>98.123324396782834</v>
      </c>
      <c r="AG113" s="84">
        <v>88.687572590011612</v>
      </c>
      <c r="AH113" s="84">
        <v>93.326932309169464</v>
      </c>
      <c r="AI113" s="84">
        <v>93.156565656565661</v>
      </c>
      <c r="AJ113" s="84">
        <v>77.792804977008387</v>
      </c>
      <c r="AK113" s="84">
        <v>77.28671328671328</v>
      </c>
      <c r="AL113" s="84">
        <v>91.363636363636374</v>
      </c>
      <c r="AM113" s="84">
        <f t="shared" si="131"/>
        <v>85.595508305572707</v>
      </c>
      <c r="AN113" s="84">
        <f t="shared" si="90"/>
        <v>-0.68669778248067836</v>
      </c>
      <c r="AO113" s="81">
        <v>4</v>
      </c>
      <c r="AP113" s="82">
        <f t="shared" si="132"/>
        <v>0.23005906138063265</v>
      </c>
      <c r="AQ113" s="81">
        <v>4</v>
      </c>
      <c r="AR113" s="82">
        <f t="shared" si="142"/>
        <v>0.1365178344157767</v>
      </c>
      <c r="AS113" s="81">
        <v>4</v>
      </c>
      <c r="AT113" s="82">
        <f t="shared" si="143"/>
        <v>-0.10476865036838212</v>
      </c>
      <c r="AU113" s="81">
        <v>4</v>
      </c>
      <c r="AV113" s="82">
        <f t="shared" si="144"/>
        <v>-0.23979404319523176</v>
      </c>
      <c r="AW113" s="81">
        <v>4</v>
      </c>
      <c r="AX113" s="82">
        <f t="shared" si="145"/>
        <v>-0.2179191660846721</v>
      </c>
      <c r="AY113" s="81">
        <v>4</v>
      </c>
      <c r="AZ113" s="82">
        <f t="shared" si="146"/>
        <v>5.8790989771929411E-2</v>
      </c>
      <c r="BA113" s="81">
        <f t="shared" si="147"/>
        <v>-8.6864817342315201E-2</v>
      </c>
      <c r="BB113" s="82">
        <v>3.4266666666666672</v>
      </c>
      <c r="BC113" s="82">
        <v>3.5083333333333329</v>
      </c>
      <c r="BD113" s="82">
        <v>3.5416666666666665</v>
      </c>
      <c r="BE113" s="82">
        <v>3.3816666666666664</v>
      </c>
      <c r="BF113" s="81">
        <f t="shared" si="133"/>
        <v>3.4595000000000002</v>
      </c>
      <c r="BG113" s="82">
        <f t="shared" si="134"/>
        <v>0.34814199161086612</v>
      </c>
      <c r="BH113" s="82">
        <f t="shared" si="91"/>
        <v>0.13063858713427545</v>
      </c>
      <c r="BI113" s="85">
        <v>0.53700000000000003</v>
      </c>
      <c r="BJ113" s="82">
        <f t="shared" si="135"/>
        <v>0.70951804895291981</v>
      </c>
      <c r="BK113" s="92">
        <f t="shared" si="136"/>
        <v>-0.62175718447327233</v>
      </c>
      <c r="BL113" s="92">
        <f t="shared" si="137"/>
        <v>0.76696428908844994</v>
      </c>
      <c r="BM113" s="85">
        <v>0.55742286492709936</v>
      </c>
      <c r="BN113" s="92">
        <f t="shared" si="138"/>
        <v>0.83539674839491029</v>
      </c>
      <c r="BO113" s="92">
        <f t="shared" si="139"/>
        <v>-0.58443114409549346</v>
      </c>
      <c r="BP113" s="92">
        <f t="shared" si="140"/>
        <v>0.89116965749414556</v>
      </c>
      <c r="BQ113" s="86">
        <v>0.59589995435794885</v>
      </c>
      <c r="BR113" s="92">
        <f>((BQ113-(AVERAGE(BQ$2:BQ$392)))/(_xlfn.STDEV.P(BQ$2:BQ$392)))</f>
        <v>0.1292837427701643</v>
      </c>
      <c r="BS113" s="92">
        <f>LN(BQ113)</f>
        <v>-0.51768248782268078</v>
      </c>
      <c r="BT113" s="92">
        <f>((BS113-(AVERAGE(BS$2:BS$392)))/(_xlfn.STDEV.P(BS$2:BS$392)))</f>
        <v>0.1594688267516943</v>
      </c>
      <c r="BU113" s="92">
        <v>0.64605235792374749</v>
      </c>
      <c r="BV113" s="92">
        <f t="shared" si="92"/>
        <v>0.75381560708121897</v>
      </c>
      <c r="BW113" s="92">
        <f t="shared" si="93"/>
        <v>-0.43687472906629599</v>
      </c>
      <c r="BX113" s="92">
        <f t="shared" si="94"/>
        <v>0.79225090245635388</v>
      </c>
      <c r="BY113" s="92">
        <f>(BL113*0.1)+(BP113*0.2)+(BT113*0.3)+(BX113*0.4)</f>
        <v>0.61967136941572409</v>
      </c>
      <c r="BZ113" s="80">
        <v>0.51580112631112995</v>
      </c>
      <c r="CA113" s="80">
        <v>7.6663086604862943E-2</v>
      </c>
      <c r="CB113" s="80">
        <v>0.56160899436452882</v>
      </c>
      <c r="CC113" s="80">
        <v>0.17727577015045909</v>
      </c>
      <c r="CD113" s="80">
        <v>0.46026756826255999</v>
      </c>
      <c r="CE113" s="82">
        <f t="shared" si="103"/>
        <v>-0.39034500456063781</v>
      </c>
      <c r="CF113" s="80">
        <f t="shared" si="141"/>
        <v>-0.12665715391420859</v>
      </c>
      <c r="CG113" s="84">
        <f t="shared" si="95"/>
        <v>0.21859750468069891</v>
      </c>
      <c r="CH113" s="84">
        <f>VLOOKUP(A113,'CALCULO FINAL'!A:L,7,FALSE)</f>
        <v>70.879120879120876</v>
      </c>
      <c r="CI113" s="84">
        <f>VLOOKUP(A113,'CALCULO FINAL'!A:L,10,FALSE)</f>
        <v>50</v>
      </c>
      <c r="CJ113" s="84">
        <f>VLOOKUP(A113,'CALCULO FINAL'!A:L,8,FALSE)</f>
        <v>85.365853658536579</v>
      </c>
      <c r="CK113" s="84">
        <f>VLOOKUP(A113,'CALCULO FINAL'!A:L,9,FALSE)</f>
        <v>68.421052631578945</v>
      </c>
      <c r="CL113" s="84">
        <f>VLOOKUP(A113,'CALCULO FINAL'!A:L,11,FALSE)</f>
        <v>0.91456749380749569</v>
      </c>
      <c r="CM113" s="84">
        <f>VLOOKUP(A113,'CALCULO FINAL'!A:L,12,FALSE)</f>
        <v>77.472527472527474</v>
      </c>
      <c r="CN113" s="84">
        <f t="shared" si="96"/>
        <v>67.307692307692307</v>
      </c>
      <c r="CO113" s="81">
        <v>112</v>
      </c>
      <c r="CP113" s="81">
        <v>125</v>
      </c>
      <c r="CQ113" s="81">
        <v>53</v>
      </c>
      <c r="CR113" s="81">
        <v>69</v>
      </c>
      <c r="CS113" s="81">
        <v>57</v>
      </c>
      <c r="CT113" s="81">
        <v>78</v>
      </c>
    </row>
    <row r="114" spans="1:98" ht="14.5" customHeight="1">
      <c r="A114" s="79">
        <v>111279001296</v>
      </c>
      <c r="B114" s="80" t="s">
        <v>595</v>
      </c>
      <c r="C114" s="81" t="s">
        <v>460</v>
      </c>
      <c r="D114" s="81" t="s">
        <v>6</v>
      </c>
      <c r="E114" s="81">
        <v>9</v>
      </c>
      <c r="F114" s="82" t="s">
        <v>50</v>
      </c>
      <c r="G114" s="82">
        <v>75</v>
      </c>
      <c r="H114" s="82" t="s">
        <v>50</v>
      </c>
      <c r="I114" s="81">
        <v>9</v>
      </c>
      <c r="J114" s="81">
        <v>1</v>
      </c>
      <c r="K114" s="81">
        <v>1</v>
      </c>
      <c r="L114" s="81">
        <v>1176</v>
      </c>
      <c r="M114" s="81">
        <f t="shared" si="129"/>
        <v>2</v>
      </c>
      <c r="N114" s="86">
        <f>VLOOKUP(A114,complejidad!P:V,7,FALSE)</f>
        <v>-1.0721496448257501</v>
      </c>
      <c r="O114" s="81">
        <v>1</v>
      </c>
      <c r="P114" s="87">
        <v>39.438364197530753</v>
      </c>
      <c r="Q114" s="88">
        <v>0.216298552932216</v>
      </c>
      <c r="R114" s="81">
        <v>1127</v>
      </c>
      <c r="S114" s="81">
        <v>107</v>
      </c>
      <c r="T114" s="89">
        <f t="shared" si="88"/>
        <v>9.4942324755989349E-2</v>
      </c>
      <c r="U114" s="90">
        <f>VLOOKUP(A114,socioeconomico!I:P,8,FALSE)</f>
        <v>-0.11735367377149362</v>
      </c>
      <c r="V114" s="81">
        <v>6</v>
      </c>
      <c r="W114" s="83">
        <v>0.8355855855855856</v>
      </c>
      <c r="X114" s="83">
        <v>0.85049580472921438</v>
      </c>
      <c r="Y114" s="83">
        <v>0.82949308755760365</v>
      </c>
      <c r="Z114" s="83">
        <v>0.77151561309977157</v>
      </c>
      <c r="AA114" s="83">
        <v>0.8150627615062761</v>
      </c>
      <c r="AB114" s="83">
        <v>0.80532445923460894</v>
      </c>
      <c r="AC114" s="91">
        <v>0.8836754643206256</v>
      </c>
      <c r="AD114" s="81">
        <f t="shared" si="130"/>
        <v>0.82812295712682116</v>
      </c>
      <c r="AE114" s="82">
        <f t="shared" si="89"/>
        <v>-0.21467317395588389</v>
      </c>
      <c r="AF114" s="84">
        <v>85.350318471337587</v>
      </c>
      <c r="AG114" s="84">
        <v>72.721134368669809</v>
      </c>
      <c r="AH114" s="84">
        <v>78.097345132743371</v>
      </c>
      <c r="AI114" s="84">
        <v>81.357142857142861</v>
      </c>
      <c r="AJ114" s="84">
        <v>78.634212305611896</v>
      </c>
      <c r="AK114" s="84">
        <v>81.167315175097272</v>
      </c>
      <c r="AL114" s="84">
        <v>81.838905775075986</v>
      </c>
      <c r="AM114" s="84">
        <f t="shared" si="131"/>
        <v>80.583648929265252</v>
      </c>
      <c r="AN114" s="84">
        <f t="shared" si="90"/>
        <v>-1.7684505565510351</v>
      </c>
      <c r="AO114" s="81">
        <v>4</v>
      </c>
      <c r="AP114" s="82">
        <f t="shared" si="132"/>
        <v>0.23005906138063265</v>
      </c>
      <c r="AQ114" s="81">
        <v>4</v>
      </c>
      <c r="AR114" s="82">
        <f t="shared" si="142"/>
        <v>0.1365178344157767</v>
      </c>
      <c r="AS114" s="81">
        <v>4.5</v>
      </c>
      <c r="AT114" s="82">
        <f t="shared" si="143"/>
        <v>1.3847682483473189</v>
      </c>
      <c r="AU114" s="81">
        <v>4.5</v>
      </c>
      <c r="AV114" s="82">
        <f t="shared" si="144"/>
        <v>1.2122921072647797</v>
      </c>
      <c r="AW114" s="81">
        <v>4.5</v>
      </c>
      <c r="AX114" s="82">
        <f t="shared" si="145"/>
        <v>1.1339867716628336</v>
      </c>
      <c r="AY114" s="81">
        <v>4</v>
      </c>
      <c r="AZ114" s="82">
        <f t="shared" si="146"/>
        <v>5.8790989771929411E-2</v>
      </c>
      <c r="BA114" s="81">
        <f t="shared" si="147"/>
        <v>0.76495943199391858</v>
      </c>
      <c r="BB114" s="82">
        <v>3.4866666666666668</v>
      </c>
      <c r="BC114" s="82">
        <v>3.3716666666666661</v>
      </c>
      <c r="BD114" s="82">
        <v>3.436666666666667</v>
      </c>
      <c r="BE114" s="82">
        <v>3.3649999999999998</v>
      </c>
      <c r="BF114" s="81">
        <f t="shared" si="133"/>
        <v>3.4000000000000004</v>
      </c>
      <c r="BG114" s="82">
        <f t="shared" si="134"/>
        <v>0.23031815508323727</v>
      </c>
      <c r="BH114" s="82">
        <f t="shared" si="91"/>
        <v>0.49763879353857793</v>
      </c>
      <c r="BI114" s="85">
        <v>0.47199999999999998</v>
      </c>
      <c r="BJ114" s="82">
        <f t="shared" si="135"/>
        <v>-0.21992362381410371</v>
      </c>
      <c r="BK114" s="92">
        <f t="shared" si="136"/>
        <v>-0.7507762933965817</v>
      </c>
      <c r="BL114" s="92">
        <f t="shared" si="137"/>
        <v>-0.15943845114916877</v>
      </c>
      <c r="BM114" s="85">
        <v>0.515562835134598</v>
      </c>
      <c r="BN114" s="92">
        <f t="shared" si="138"/>
        <v>0.32162961432684561</v>
      </c>
      <c r="BO114" s="92">
        <f t="shared" si="139"/>
        <v>-0.6624960913245973</v>
      </c>
      <c r="BP114" s="92">
        <f t="shared" si="140"/>
        <v>0.40595727330502346</v>
      </c>
      <c r="BQ114" s="86"/>
      <c r="BR114" s="86"/>
      <c r="BS114" s="92"/>
      <c r="BT114" s="92"/>
      <c r="BU114" s="92">
        <v>0.64358214961162186</v>
      </c>
      <c r="BV114" s="92">
        <f t="shared" si="92"/>
        <v>0.68080886040204913</v>
      </c>
      <c r="BW114" s="92">
        <f t="shared" si="93"/>
        <v>-0.44070559946975874</v>
      </c>
      <c r="BX114" s="92">
        <f t="shared" si="94"/>
        <v>0.71945635885196113</v>
      </c>
      <c r="BY114" s="86">
        <f>(BL114*0.2)+(BP114*0.3)+(BX114*0.5)</f>
        <v>0.44962767118765384</v>
      </c>
      <c r="BZ114" s="80">
        <v>0.55024398380849804</v>
      </c>
      <c r="CA114" s="80">
        <v>1.3191446201512029</v>
      </c>
      <c r="CB114" s="80">
        <v>0.56907007826278655</v>
      </c>
      <c r="CC114" s="80">
        <v>0.42137395468663602</v>
      </c>
      <c r="CD114" s="80">
        <v>0.55639757286306901</v>
      </c>
      <c r="CE114" s="82">
        <f t="shared" si="103"/>
        <v>0.75368256606853989</v>
      </c>
      <c r="CF114" s="80">
        <f t="shared" si="141"/>
        <v>0.76708239347050133</v>
      </c>
      <c r="CG114" s="84">
        <f t="shared" si="95"/>
        <v>0.1530176885381935</v>
      </c>
      <c r="CH114" s="84">
        <f>VLOOKUP(A114,'CALCULO FINAL'!A:L,7,FALSE)</f>
        <v>66.483516483516482</v>
      </c>
      <c r="CI114" s="84">
        <f>VLOOKUP(A114,'CALCULO FINAL'!A:L,10,FALSE)</f>
        <v>73.68421052631578</v>
      </c>
      <c r="CJ114" s="84">
        <f>VLOOKUP(A114,'CALCULO FINAL'!A:L,8,FALSE)</f>
        <v>70</v>
      </c>
      <c r="CK114" s="84">
        <f>VLOOKUP(A114,'CALCULO FINAL'!A:L,9,FALSE)</f>
        <v>55.714285714285715</v>
      </c>
      <c r="CL114" s="84">
        <f>VLOOKUP(A114,'CALCULO FINAL'!A:L,11,FALSE)</f>
        <v>0.40742440585435402</v>
      </c>
      <c r="CM114" s="84">
        <f>VLOOKUP(A114,'CALCULO FINAL'!A:L,12,FALSE)</f>
        <v>61.813186813186817</v>
      </c>
      <c r="CN114" s="84">
        <f t="shared" si="96"/>
        <v>67.116107576633894</v>
      </c>
      <c r="CO114" s="81">
        <v>113</v>
      </c>
      <c r="CP114" s="81">
        <v>108</v>
      </c>
      <c r="CQ114" s="81">
        <v>106</v>
      </c>
      <c r="CR114" s="81">
        <v>125</v>
      </c>
      <c r="CS114" s="81">
        <v>143</v>
      </c>
      <c r="CT114" s="81">
        <v>189</v>
      </c>
    </row>
    <row r="115" spans="1:98" ht="14.5" customHeight="1">
      <c r="A115" s="79">
        <v>111001044385</v>
      </c>
      <c r="B115" s="80" t="s">
        <v>222</v>
      </c>
      <c r="C115" s="81" t="s">
        <v>460</v>
      </c>
      <c r="D115" s="81" t="s">
        <v>6</v>
      </c>
      <c r="E115" s="81">
        <v>19</v>
      </c>
      <c r="F115" s="82" t="s">
        <v>20</v>
      </c>
      <c r="G115" s="82">
        <v>67</v>
      </c>
      <c r="H115" s="82" t="s">
        <v>223</v>
      </c>
      <c r="I115" s="81">
        <v>19</v>
      </c>
      <c r="J115" s="81">
        <v>1</v>
      </c>
      <c r="K115" s="81">
        <v>1</v>
      </c>
      <c r="L115" s="81">
        <v>3367</v>
      </c>
      <c r="M115" s="81">
        <f t="shared" si="129"/>
        <v>6</v>
      </c>
      <c r="N115" s="86">
        <f>VLOOKUP(A115,complejidad!P:V,7,FALSE)</f>
        <v>0.37885152760437879</v>
      </c>
      <c r="O115" s="81">
        <v>4</v>
      </c>
      <c r="P115" s="87">
        <v>35.5660247349823</v>
      </c>
      <c r="Q115" s="88">
        <v>0.21800159872102401</v>
      </c>
      <c r="R115" s="81">
        <v>2512</v>
      </c>
      <c r="S115" s="81">
        <v>198</v>
      </c>
      <c r="T115" s="89">
        <f t="shared" si="88"/>
        <v>7.882165605095541E-2</v>
      </c>
      <c r="U115" s="90">
        <f>VLOOKUP(A115,socioeconomico!I:P,8,FALSE)</f>
        <v>0.23631866693094403</v>
      </c>
      <c r="V115" s="81">
        <v>4</v>
      </c>
      <c r="W115" s="83">
        <v>0.91523895401262401</v>
      </c>
      <c r="X115" s="83">
        <v>0.93744454303460512</v>
      </c>
      <c r="Y115" s="83">
        <v>0.91945701357466059</v>
      </c>
      <c r="Z115" s="83">
        <v>0.89735401459854014</v>
      </c>
      <c r="AA115" s="83">
        <v>0.90411558669001746</v>
      </c>
      <c r="AB115" s="83">
        <v>0.89742470536883456</v>
      </c>
      <c r="AC115" s="91">
        <v>0.90004308487720808</v>
      </c>
      <c r="AD115" s="81">
        <f t="shared" si="130"/>
        <v>0.90174102269062173</v>
      </c>
      <c r="AE115" s="82">
        <f t="shared" si="89"/>
        <v>1.2455250162111633</v>
      </c>
      <c r="AF115" s="84">
        <v>87.543655413271253</v>
      </c>
      <c r="AG115" s="84">
        <v>90.726615816940992</v>
      </c>
      <c r="AH115" s="84">
        <v>90.629921259842519</v>
      </c>
      <c r="AI115" s="84">
        <v>86.185243328100469</v>
      </c>
      <c r="AJ115" s="84">
        <v>85.783365570599614</v>
      </c>
      <c r="AK115" s="84">
        <v>84.344034879112172</v>
      </c>
      <c r="AL115" s="84">
        <v>86.977299880525678</v>
      </c>
      <c r="AM115" s="84">
        <f t="shared" si="131"/>
        <v>86.326650423254989</v>
      </c>
      <c r="AN115" s="84">
        <f t="shared" si="90"/>
        <v>-0.52888908222436759</v>
      </c>
      <c r="AO115" s="81">
        <v>3.5</v>
      </c>
      <c r="AP115" s="82">
        <f t="shared" si="132"/>
        <v>-1.3577995583445217</v>
      </c>
      <c r="AQ115" s="81">
        <v>4</v>
      </c>
      <c r="AR115" s="82">
        <f t="shared" si="142"/>
        <v>0.1365178344157767</v>
      </c>
      <c r="AS115" s="81">
        <v>4</v>
      </c>
      <c r="AT115" s="82">
        <f t="shared" si="143"/>
        <v>-0.10476865036838212</v>
      </c>
      <c r="AU115" s="81">
        <v>4</v>
      </c>
      <c r="AV115" s="82">
        <f t="shared" si="144"/>
        <v>-0.23979404319523176</v>
      </c>
      <c r="AW115" s="81">
        <v>4</v>
      </c>
      <c r="AX115" s="82">
        <f t="shared" si="145"/>
        <v>-0.2179191660846721</v>
      </c>
      <c r="AY115" s="81">
        <v>4</v>
      </c>
      <c r="AZ115" s="82">
        <f t="shared" si="146"/>
        <v>5.8790989771929411E-2</v>
      </c>
      <c r="BA115" s="81">
        <f t="shared" si="147"/>
        <v>-8.6864817342315201E-2</v>
      </c>
      <c r="BB115" s="82">
        <v>3.39</v>
      </c>
      <c r="BC115" s="82">
        <v>3.4016666666666668</v>
      </c>
      <c r="BD115" s="82">
        <v>3.3166666666666669</v>
      </c>
      <c r="BE115" s="82">
        <v>3.2366666666666668</v>
      </c>
      <c r="BF115" s="81">
        <f t="shared" si="133"/>
        <v>3.3090000000000002</v>
      </c>
      <c r="BG115" s="82">
        <f t="shared" si="134"/>
        <v>5.011699333509835E-2</v>
      </c>
      <c r="BH115" s="82">
        <f t="shared" si="91"/>
        <v>-1.8373912003608425E-2</v>
      </c>
      <c r="BI115" s="85">
        <v>0.45400000000000001</v>
      </c>
      <c r="BJ115" s="82">
        <f t="shared" si="135"/>
        <v>-0.47730747165727866</v>
      </c>
      <c r="BK115" s="92">
        <f t="shared" si="136"/>
        <v>-0.78965808094078904</v>
      </c>
      <c r="BL115" s="92">
        <f t="shared" si="137"/>
        <v>-0.43862340930681243</v>
      </c>
      <c r="BM115" s="85">
        <v>0.54776067426958308</v>
      </c>
      <c r="BN115" s="92">
        <f t="shared" si="138"/>
        <v>0.71680829952045155</v>
      </c>
      <c r="BO115" s="92">
        <f t="shared" si="139"/>
        <v>-0.60191681321203427</v>
      </c>
      <c r="BP115" s="92">
        <f t="shared" si="140"/>
        <v>0.7824875472471563</v>
      </c>
      <c r="BQ115" s="86">
        <v>0.60701980539044664</v>
      </c>
      <c r="BR115" s="92">
        <f>((BQ115-(AVERAGE(BQ$2:BQ$392)))/(_xlfn.STDEV.P(BQ$2:BQ$392)))</f>
        <v>0.42634263633301656</v>
      </c>
      <c r="BS115" s="92">
        <f>LN(BQ115)</f>
        <v>-0.49919386013459044</v>
      </c>
      <c r="BT115" s="92">
        <f>((BS115-(AVERAGE(BS$2:BS$392)))/(_xlfn.STDEV.P(BS$2:BS$392)))</f>
        <v>0.44917060236151768</v>
      </c>
      <c r="BU115" s="92">
        <v>0.62520085066592301</v>
      </c>
      <c r="BV115" s="92">
        <f t="shared" si="92"/>
        <v>0.13755150466594096</v>
      </c>
      <c r="BW115" s="92">
        <f t="shared" si="93"/>
        <v>-0.46968231980566599</v>
      </c>
      <c r="BX115" s="92">
        <f t="shared" si="94"/>
        <v>0.16883811551544872</v>
      </c>
      <c r="BY115" s="92">
        <f>(BL115*0.1)+(BP115*0.2)+(BT115*0.3)+(BX115*0.4)</f>
        <v>0.31492159543338483</v>
      </c>
      <c r="BZ115" s="80">
        <v>0.51584864814998155</v>
      </c>
      <c r="CA115" s="80">
        <v>7.8377375473542982E-2</v>
      </c>
      <c r="CB115" s="80">
        <v>0.53210405421053564</v>
      </c>
      <c r="CC115" s="80">
        <v>-0.78801324477672652</v>
      </c>
      <c r="CD115" s="80">
        <v>0.49710414623428301</v>
      </c>
      <c r="CE115" s="82">
        <f t="shared" si="103"/>
        <v>4.8041126620920624E-2</v>
      </c>
      <c r="CF115" s="80">
        <f t="shared" si="141"/>
        <v>-0.19670793502784903</v>
      </c>
      <c r="CG115" s="84">
        <f t="shared" si="95"/>
        <v>9.5169243297237222E-2</v>
      </c>
      <c r="CH115" s="84">
        <f>VLOOKUP(A115,'CALCULO FINAL'!A:L,7,FALSE)</f>
        <v>60.714285714285708</v>
      </c>
      <c r="CI115" s="84">
        <f>VLOOKUP(A115,'CALCULO FINAL'!A:L,10,FALSE)</f>
        <v>78.378378378378372</v>
      </c>
      <c r="CJ115" s="84">
        <f>VLOOKUP(A115,'CALCULO FINAL'!A:L,8,FALSE)</f>
        <v>78.048780487804876</v>
      </c>
      <c r="CK115" s="84">
        <f>VLOOKUP(A115,'CALCULO FINAL'!A:L,9,FALSE)</f>
        <v>59.210526315789465</v>
      </c>
      <c r="CL115" s="84">
        <f>VLOOKUP(A115,'CALCULO FINAL'!A:L,11,FALSE)</f>
        <v>0.61597691732073945</v>
      </c>
      <c r="CM115" s="84">
        <f>VLOOKUP(A115,'CALCULO FINAL'!A:L,12,FALSE)</f>
        <v>68.131868131868131</v>
      </c>
      <c r="CN115" s="84">
        <f t="shared" si="96"/>
        <v>66.98470448470448</v>
      </c>
      <c r="CO115" s="81">
        <v>114</v>
      </c>
      <c r="CP115" s="81">
        <v>149</v>
      </c>
      <c r="CQ115" s="81">
        <v>134</v>
      </c>
      <c r="CR115" s="81">
        <v>129</v>
      </c>
      <c r="CS115" s="81">
        <v>175</v>
      </c>
      <c r="CT115" s="81">
        <v>293</v>
      </c>
    </row>
    <row r="116" spans="1:98" ht="14.5" customHeight="1">
      <c r="A116" s="79">
        <v>111001094439</v>
      </c>
      <c r="B116" s="80" t="s">
        <v>300</v>
      </c>
      <c r="C116" s="81" t="s">
        <v>460</v>
      </c>
      <c r="D116" s="81" t="s">
        <v>6</v>
      </c>
      <c r="E116" s="81">
        <v>5</v>
      </c>
      <c r="F116" s="82" t="s">
        <v>33</v>
      </c>
      <c r="G116" s="82">
        <v>58</v>
      </c>
      <c r="H116" s="82" t="s">
        <v>56</v>
      </c>
      <c r="I116" s="81">
        <v>5</v>
      </c>
      <c r="J116" s="81">
        <v>1</v>
      </c>
      <c r="K116" s="81">
        <v>1</v>
      </c>
      <c r="L116" s="81">
        <v>2223</v>
      </c>
      <c r="M116" s="81">
        <f t="shared" si="129"/>
        <v>4</v>
      </c>
      <c r="N116" s="86">
        <f>VLOOKUP(A116,complejidad!P:V,7,FALSE)</f>
        <v>-0.31047738813875331</v>
      </c>
      <c r="O116" s="81">
        <v>3</v>
      </c>
      <c r="P116" s="87">
        <v>37.926238591916523</v>
      </c>
      <c r="Q116" s="88">
        <v>0.232174490699733</v>
      </c>
      <c r="R116" s="81">
        <v>2074</v>
      </c>
      <c r="S116" s="81">
        <v>320</v>
      </c>
      <c r="T116" s="89">
        <f t="shared" si="88"/>
        <v>0.15429122468659595</v>
      </c>
      <c r="U116" s="90">
        <f>VLOOKUP(A116,socioeconomico!I:P,8,FALSE)</f>
        <v>0.46837113459842511</v>
      </c>
      <c r="V116" s="81">
        <v>3</v>
      </c>
      <c r="W116" s="83">
        <v>0.92384105960264906</v>
      </c>
      <c r="X116" s="83">
        <v>0.88940092165898621</v>
      </c>
      <c r="Y116" s="83">
        <v>0.84536082474226804</v>
      </c>
      <c r="Z116" s="83">
        <v>0.81380337636544187</v>
      </c>
      <c r="AA116" s="83">
        <v>0.84083930399181162</v>
      </c>
      <c r="AB116" s="83">
        <v>0.84893617021276591</v>
      </c>
      <c r="AC116" s="91">
        <v>0.87647058823529411</v>
      </c>
      <c r="AD116" s="81">
        <f t="shared" si="130"/>
        <v>0.84994966875118516</v>
      </c>
      <c r="AE116" s="82">
        <f t="shared" si="89"/>
        <v>0.2182548657461823</v>
      </c>
      <c r="AF116" s="84">
        <v>78.727735368956743</v>
      </c>
      <c r="AG116" s="84">
        <v>90.286425902864252</v>
      </c>
      <c r="AH116" s="84">
        <v>90.778097982708942</v>
      </c>
      <c r="AI116" s="84">
        <v>87.707238172260418</v>
      </c>
      <c r="AJ116" s="84">
        <v>76.719101123595507</v>
      </c>
      <c r="AK116" s="84">
        <v>88.838153221714862</v>
      </c>
      <c r="AL116" s="84">
        <v>92.083333333333329</v>
      </c>
      <c r="AM116" s="84">
        <f t="shared" si="131"/>
        <v>87.412254054257772</v>
      </c>
      <c r="AN116" s="84">
        <f t="shared" si="90"/>
        <v>-0.29457390073112072</v>
      </c>
      <c r="AO116" s="81">
        <v>3.5</v>
      </c>
      <c r="AP116" s="82">
        <f t="shared" si="132"/>
        <v>-1.3577995583445217</v>
      </c>
      <c r="AQ116" s="81">
        <v>4</v>
      </c>
      <c r="AR116" s="82">
        <f t="shared" si="142"/>
        <v>0.1365178344157767</v>
      </c>
      <c r="AS116" s="81">
        <v>4</v>
      </c>
      <c r="AT116" s="82">
        <f t="shared" si="143"/>
        <v>-0.10476865036838212</v>
      </c>
      <c r="AU116" s="81">
        <v>4</v>
      </c>
      <c r="AV116" s="82">
        <f t="shared" si="144"/>
        <v>-0.23979404319523176</v>
      </c>
      <c r="AW116" s="81">
        <v>4</v>
      </c>
      <c r="AX116" s="82">
        <f t="shared" si="145"/>
        <v>-0.2179191660846721</v>
      </c>
      <c r="AY116" s="81">
        <v>4</v>
      </c>
      <c r="AZ116" s="82">
        <f t="shared" si="146"/>
        <v>5.8790989771929411E-2</v>
      </c>
      <c r="BA116" s="81">
        <f t="shared" si="147"/>
        <v>-8.6864817342315201E-2</v>
      </c>
      <c r="BB116" s="82">
        <v>3.1283333333333339</v>
      </c>
      <c r="BC116" s="82">
        <v>3.1416666666666662</v>
      </c>
      <c r="BD116" s="82">
        <v>3.31</v>
      </c>
      <c r="BE116" s="82">
        <v>3.2749999999999999</v>
      </c>
      <c r="BF116" s="81">
        <f t="shared" si="133"/>
        <v>3.2441666666666666</v>
      </c>
      <c r="BG116" s="82">
        <f t="shared" si="134"/>
        <v>-7.8268083441506223E-2</v>
      </c>
      <c r="BH116" s="82">
        <f t="shared" si="91"/>
        <v>-8.2566450391910712E-2</v>
      </c>
      <c r="BI116" s="85">
        <v>0.46500000000000002</v>
      </c>
      <c r="BJ116" s="82">
        <f t="shared" si="135"/>
        <v>-0.32001734241978236</v>
      </c>
      <c r="BK116" s="92">
        <f t="shared" si="136"/>
        <v>-0.7657178733947807</v>
      </c>
      <c r="BL116" s="92">
        <f t="shared" si="137"/>
        <v>-0.26672426926808762</v>
      </c>
      <c r="BM116" s="85">
        <v>0.48535689802605786</v>
      </c>
      <c r="BN116" s="92">
        <f t="shared" si="138"/>
        <v>-4.9101553735410502E-2</v>
      </c>
      <c r="BO116" s="92">
        <f t="shared" si="139"/>
        <v>-0.72287078644718539</v>
      </c>
      <c r="BP116" s="92">
        <f t="shared" si="140"/>
        <v>3.0698584163159074E-2</v>
      </c>
      <c r="BQ116" s="86">
        <v>0.60694518111600393</v>
      </c>
      <c r="BR116" s="92">
        <f>((BQ116-(AVERAGE(BQ$2:BQ$392)))/(_xlfn.STDEV.P(BQ$2:BQ$392)))</f>
        <v>0.42434910203708959</v>
      </c>
      <c r="BS116" s="92">
        <f>LN(BQ116)</f>
        <v>-0.49931680317720889</v>
      </c>
      <c r="BT116" s="92">
        <f>((BS116-(AVERAGE(BS$2:BS$392)))/(_xlfn.STDEV.P(BS$2:BS$392)))</f>
        <v>0.44724418476328875</v>
      </c>
      <c r="BU116" s="92">
        <v>0.65743636913407211</v>
      </c>
      <c r="BV116" s="92">
        <f t="shared" si="92"/>
        <v>1.090268860252334</v>
      </c>
      <c r="BW116" s="92">
        <f t="shared" si="93"/>
        <v>-0.41940729659581161</v>
      </c>
      <c r="BX116" s="92">
        <f t="shared" si="94"/>
        <v>1.1241686236823483</v>
      </c>
      <c r="BY116" s="92">
        <f>(BL116*0.1)+(BP116*0.2)+(BT116*0.3)+(BX116*0.4)</f>
        <v>0.56330799480774907</v>
      </c>
      <c r="BZ116" s="80">
        <v>0.47466111963461921</v>
      </c>
      <c r="CA116" s="80">
        <v>-1.4074094410431024</v>
      </c>
      <c r="CB116" s="80">
        <v>0.56607590404582897</v>
      </c>
      <c r="CC116" s="80">
        <v>0.32341600373596463</v>
      </c>
      <c r="CD116" s="80">
        <v>0.55759752977314603</v>
      </c>
      <c r="CE116" s="82">
        <f t="shared" si="103"/>
        <v>0.76796305834980039</v>
      </c>
      <c r="CF116" s="80">
        <f t="shared" si="141"/>
        <v>0.1995244420870691</v>
      </c>
      <c r="CG116" s="84">
        <f t="shared" si="95"/>
        <v>4.4530950042779613E-2</v>
      </c>
      <c r="CH116" s="84">
        <f>VLOOKUP(A116,'CALCULO FINAL'!A:L,7,FALSE)</f>
        <v>56.593406593406591</v>
      </c>
      <c r="CI116" s="84">
        <f>VLOOKUP(A116,'CALCULO FINAL'!A:L,10,FALSE)</f>
        <v>87.878787878787875</v>
      </c>
      <c r="CJ116" s="84">
        <f>VLOOKUP(A116,'CALCULO FINAL'!A:L,8,FALSE)</f>
        <v>75.609756097560975</v>
      </c>
      <c r="CK116" s="84">
        <f>VLOOKUP(A116,'CALCULO FINAL'!A:L,9,FALSE)</f>
        <v>57.142857142857139</v>
      </c>
      <c r="CL116" s="84">
        <f>VLOOKUP(A116,'CALCULO FINAL'!A:L,11,FALSE)</f>
        <v>0.53456149345598269</v>
      </c>
      <c r="CM116" s="84">
        <f>VLOOKUP(A116,'CALCULO FINAL'!A:L,12,FALSE)</f>
        <v>65.659340659340657</v>
      </c>
      <c r="CN116" s="84">
        <f t="shared" si="96"/>
        <v>66.681235431235422</v>
      </c>
      <c r="CO116" s="81">
        <v>115</v>
      </c>
      <c r="CP116" s="81">
        <v>205</v>
      </c>
      <c r="CQ116" s="81">
        <v>220</v>
      </c>
      <c r="CR116" s="81">
        <v>230</v>
      </c>
      <c r="CS116" s="81">
        <v>212</v>
      </c>
      <c r="CT116" s="81">
        <v>291</v>
      </c>
    </row>
    <row r="117" spans="1:98" ht="14.5" customHeight="1">
      <c r="A117" s="79">
        <v>111769000247</v>
      </c>
      <c r="B117" s="80" t="s">
        <v>158</v>
      </c>
      <c r="C117" s="81" t="s">
        <v>460</v>
      </c>
      <c r="D117" s="81" t="s">
        <v>6</v>
      </c>
      <c r="E117" s="81">
        <v>11</v>
      </c>
      <c r="F117" s="82" t="s">
        <v>44</v>
      </c>
      <c r="G117" s="82">
        <v>27</v>
      </c>
      <c r="H117" s="82" t="s">
        <v>44</v>
      </c>
      <c r="I117" s="81">
        <v>11</v>
      </c>
      <c r="J117" s="81">
        <v>3</v>
      </c>
      <c r="K117" s="81">
        <v>3</v>
      </c>
      <c r="L117" s="81">
        <v>3510</v>
      </c>
      <c r="M117" s="81">
        <f t="shared" si="129"/>
        <v>6</v>
      </c>
      <c r="N117" s="86">
        <f>VLOOKUP(A117,complejidad!P:V,7,FALSE)</f>
        <v>1.9668522933360815</v>
      </c>
      <c r="O117" s="81">
        <v>6</v>
      </c>
      <c r="P117" s="87">
        <v>41.757896803140724</v>
      </c>
      <c r="Q117" s="88">
        <v>0.18414960629921301</v>
      </c>
      <c r="R117" s="81">
        <v>3354</v>
      </c>
      <c r="S117" s="81">
        <v>317</v>
      </c>
      <c r="T117" s="89">
        <f t="shared" si="88"/>
        <v>9.4514013118664281E-2</v>
      </c>
      <c r="U117" s="90">
        <f>VLOOKUP(A117,socioeconomico!I:P,8,FALSE)</f>
        <v>-0.68184307218421625</v>
      </c>
      <c r="V117" s="81">
        <v>8</v>
      </c>
      <c r="W117" s="83">
        <v>0.861782999308915</v>
      </c>
      <c r="X117" s="83">
        <v>0.81367106176266479</v>
      </c>
      <c r="Y117" s="83">
        <v>0.82711746253049845</v>
      </c>
      <c r="Z117" s="83">
        <v>0.84538653366583538</v>
      </c>
      <c r="AA117" s="83">
        <v>0.82114624505928857</v>
      </c>
      <c r="AB117" s="83">
        <v>0.84033613445378152</v>
      </c>
      <c r="AC117" s="91">
        <v>0.85505362365940851</v>
      </c>
      <c r="AD117" s="81">
        <f t="shared" si="130"/>
        <v>0.8403490960260509</v>
      </c>
      <c r="AE117" s="82">
        <f t="shared" si="89"/>
        <v>2.7829610607429434E-2</v>
      </c>
      <c r="AF117" s="84">
        <v>92.450980392156865</v>
      </c>
      <c r="AG117" s="84">
        <v>90.940209949794621</v>
      </c>
      <c r="AH117" s="84">
        <v>88.530241303666557</v>
      </c>
      <c r="AI117" s="84">
        <v>96.038705775627449</v>
      </c>
      <c r="AJ117" s="84">
        <v>96.28378378378379</v>
      </c>
      <c r="AK117" s="84">
        <v>97.520420070011667</v>
      </c>
      <c r="AL117" s="84">
        <v>96.693699313786652</v>
      </c>
      <c r="AM117" s="84">
        <f t="shared" si="131"/>
        <v>95.903801565106434</v>
      </c>
      <c r="AN117" s="84">
        <f t="shared" si="90"/>
        <v>1.5382299324000639</v>
      </c>
      <c r="AO117" s="81">
        <v>4</v>
      </c>
      <c r="AP117" s="82">
        <f t="shared" si="132"/>
        <v>0.23005906138063265</v>
      </c>
      <c r="AQ117" s="81">
        <v>4</v>
      </c>
      <c r="AR117" s="82">
        <f t="shared" si="142"/>
        <v>0.1365178344157767</v>
      </c>
      <c r="AS117" s="81">
        <v>4</v>
      </c>
      <c r="AT117" s="82">
        <f t="shared" si="143"/>
        <v>-0.10476865036838212</v>
      </c>
      <c r="AU117" s="81">
        <v>4</v>
      </c>
      <c r="AV117" s="82">
        <f t="shared" si="144"/>
        <v>-0.23979404319523176</v>
      </c>
      <c r="AW117" s="81">
        <v>4</v>
      </c>
      <c r="AX117" s="82">
        <f t="shared" si="145"/>
        <v>-0.2179191660846721</v>
      </c>
      <c r="AY117" s="81">
        <v>4</v>
      </c>
      <c r="AZ117" s="82">
        <f t="shared" si="146"/>
        <v>5.8790989771929411E-2</v>
      </c>
      <c r="BA117" s="81">
        <f t="shared" si="147"/>
        <v>-8.6864817342315201E-2</v>
      </c>
      <c r="BB117" s="82">
        <v>3.4750000000000001</v>
      </c>
      <c r="BC117" s="82">
        <v>3.3966666666666669</v>
      </c>
      <c r="BD117" s="82">
        <v>3.5350000000000001</v>
      </c>
      <c r="BE117" s="82">
        <v>3.3283333333333331</v>
      </c>
      <c r="BF117" s="81">
        <f t="shared" si="133"/>
        <v>3.4186666666666667</v>
      </c>
      <c r="BG117" s="82">
        <f t="shared" si="134"/>
        <v>0.26728249595464976</v>
      </c>
      <c r="BH117" s="82">
        <f t="shared" si="91"/>
        <v>9.0208839306167271E-2</v>
      </c>
      <c r="BI117" s="85">
        <v>0.55300000000000005</v>
      </c>
      <c r="BJ117" s="82">
        <f t="shared" si="135"/>
        <v>0.93830369148018711</v>
      </c>
      <c r="BK117" s="92">
        <f t="shared" si="136"/>
        <v>-0.5923972774598022</v>
      </c>
      <c r="BL117" s="92">
        <f t="shared" si="137"/>
        <v>0.97777878422318154</v>
      </c>
      <c r="BM117" s="85"/>
      <c r="BN117" s="92"/>
      <c r="BO117" s="92"/>
      <c r="BP117" s="92"/>
      <c r="BQ117" s="86">
        <v>0.63408217742781836</v>
      </c>
      <c r="BR117" s="92">
        <f>((BQ117-(AVERAGE(BQ$2:BQ$392)))/(_xlfn.STDEV.P(BQ$2:BQ$392)))</f>
        <v>1.149294613937174</v>
      </c>
      <c r="BS117" s="92">
        <f>LN(BQ117)</f>
        <v>-0.45557671555048446</v>
      </c>
      <c r="BT117" s="92">
        <f>((BS117-(AVERAGE(BS$2:BS$392)))/(_xlfn.STDEV.P(BS$2:BS$392)))</f>
        <v>1.1326158231869385</v>
      </c>
      <c r="BU117" s="92">
        <v>0.61276056804892121</v>
      </c>
      <c r="BV117" s="92">
        <f t="shared" si="92"/>
        <v>-0.23011973875854436</v>
      </c>
      <c r="BW117" s="92">
        <f t="shared" si="93"/>
        <v>-0.4897810098047774</v>
      </c>
      <c r="BX117" s="92">
        <f t="shared" si="94"/>
        <v>-0.21307899768394456</v>
      </c>
      <c r="BY117" s="86">
        <f>(BL117*0.2)+(BT117*0.3)+(BX117*0.5)</f>
        <v>0.42880100495874568</v>
      </c>
      <c r="BZ117" s="80">
        <v>0.51572628569995882</v>
      </c>
      <c r="CA117" s="80">
        <v>7.3963308360663504E-2</v>
      </c>
      <c r="CB117" s="80">
        <v>0.57809907570710062</v>
      </c>
      <c r="CC117" s="80">
        <v>0.71676828537543891</v>
      </c>
      <c r="CD117" s="80">
        <v>0.35764997484740801</v>
      </c>
      <c r="CE117" s="82">
        <f t="shared" si="103"/>
        <v>-1.6115803159124005</v>
      </c>
      <c r="CF117" s="80">
        <f t="shared" si="141"/>
        <v>-0.57596701067143585</v>
      </c>
      <c r="CG117" s="84">
        <f t="shared" si="95"/>
        <v>0.22246611181493406</v>
      </c>
      <c r="CH117" s="84">
        <f>VLOOKUP(A117,'CALCULO FINAL'!A:L,7,FALSE)</f>
        <v>71.15384615384616</v>
      </c>
      <c r="CI117" s="84">
        <f>VLOOKUP(A117,'CALCULO FINAL'!A:L,10,FALSE)</f>
        <v>52.631578947368418</v>
      </c>
      <c r="CJ117" s="84">
        <f>VLOOKUP(A117,'CALCULO FINAL'!A:L,8,FALSE)</f>
        <v>58.620689655172406</v>
      </c>
      <c r="CK117" s="84">
        <f>VLOOKUP(A117,'CALCULO FINAL'!A:L,9,FALSE)</f>
        <v>83.561643835616437</v>
      </c>
      <c r="CL117" s="84">
        <f>VLOOKUP(A117,'CALCULO FINAL'!A:L,11,FALSE)</f>
        <v>0.70507836143382019</v>
      </c>
      <c r="CM117" s="84">
        <f>VLOOKUP(A117,'CALCULO FINAL'!A:L,12,FALSE)</f>
        <v>71.428571428571431</v>
      </c>
      <c r="CN117" s="84">
        <f t="shared" si="96"/>
        <v>66.591960670908051</v>
      </c>
      <c r="CO117" s="81">
        <v>116</v>
      </c>
      <c r="CP117" s="81">
        <v>78</v>
      </c>
      <c r="CQ117" s="81">
        <v>86</v>
      </c>
      <c r="CR117" s="81">
        <v>92</v>
      </c>
      <c r="CS117" s="81">
        <v>117</v>
      </c>
      <c r="CT117" s="81">
        <v>106</v>
      </c>
    </row>
    <row r="118" spans="1:98" ht="14.5" customHeight="1">
      <c r="A118" s="79">
        <v>111001032395</v>
      </c>
      <c r="B118" s="80" t="s">
        <v>213</v>
      </c>
      <c r="C118" s="81" t="s">
        <v>460</v>
      </c>
      <c r="D118" s="81" t="s">
        <v>6</v>
      </c>
      <c r="E118" s="81">
        <v>18</v>
      </c>
      <c r="F118" s="82" t="s">
        <v>38</v>
      </c>
      <c r="G118" s="82">
        <v>39</v>
      </c>
      <c r="H118" s="82" t="s">
        <v>140</v>
      </c>
      <c r="I118" s="81">
        <v>18</v>
      </c>
      <c r="J118" s="81">
        <v>1</v>
      </c>
      <c r="K118" s="81">
        <v>1</v>
      </c>
      <c r="L118" s="81">
        <v>909</v>
      </c>
      <c r="M118" s="81">
        <f t="shared" si="129"/>
        <v>1</v>
      </c>
      <c r="N118" s="86">
        <f>VLOOKUP(A118,complejidad!P:V,7,FALSE)</f>
        <v>-1.4952519086589622</v>
      </c>
      <c r="O118" s="81">
        <v>1</v>
      </c>
      <c r="P118" s="87">
        <v>38.348736842105218</v>
      </c>
      <c r="Q118" s="88">
        <v>0.19835754189944099</v>
      </c>
      <c r="R118" s="81">
        <v>753</v>
      </c>
      <c r="S118" s="81">
        <v>70</v>
      </c>
      <c r="T118" s="89">
        <f t="shared" si="88"/>
        <v>9.2961487383798141E-2</v>
      </c>
      <c r="U118" s="90">
        <f>VLOOKUP(A118,socioeconomico!I:P,8,FALSE)</f>
        <v>-0.18786178495726741</v>
      </c>
      <c r="V118" s="81">
        <v>6</v>
      </c>
      <c r="W118" s="83">
        <v>0.83176100628930816</v>
      </c>
      <c r="X118" s="83">
        <v>0.83468834688346882</v>
      </c>
      <c r="Y118" s="83">
        <v>0.80800000000000005</v>
      </c>
      <c r="Z118" s="83">
        <v>0.81402439024390238</v>
      </c>
      <c r="AA118" s="83">
        <v>0.88208955223880592</v>
      </c>
      <c r="AB118" s="83">
        <v>0.84310850439882701</v>
      </c>
      <c r="AC118" s="91">
        <v>0.85919540229885061</v>
      </c>
      <c r="AD118" s="81">
        <f t="shared" si="130"/>
        <v>0.84785731577370849</v>
      </c>
      <c r="AE118" s="82">
        <f t="shared" si="89"/>
        <v>0.17675350317296634</v>
      </c>
      <c r="AF118" s="84">
        <v>92.716763005780351</v>
      </c>
      <c r="AG118" s="84">
        <v>89.473684210526315</v>
      </c>
      <c r="AH118" s="84">
        <v>90.328467153284677</v>
      </c>
      <c r="AI118" s="84">
        <v>89.107763615295482</v>
      </c>
      <c r="AJ118" s="84">
        <v>91.188251001335118</v>
      </c>
      <c r="AK118" s="84">
        <v>86.114819759679577</v>
      </c>
      <c r="AL118" s="84">
        <v>100</v>
      </c>
      <c r="AM118" s="84">
        <f t="shared" si="131"/>
        <v>92.165366397809706</v>
      </c>
      <c r="AN118" s="84">
        <f t="shared" si="90"/>
        <v>0.73133127278824472</v>
      </c>
      <c r="AO118" s="81">
        <v>4</v>
      </c>
      <c r="AP118" s="82">
        <f t="shared" si="132"/>
        <v>0.23005906138063265</v>
      </c>
      <c r="AQ118" s="81">
        <v>4</v>
      </c>
      <c r="AR118" s="82">
        <f t="shared" si="142"/>
        <v>0.1365178344157767</v>
      </c>
      <c r="AS118" s="81">
        <v>4</v>
      </c>
      <c r="AT118" s="82">
        <f t="shared" si="143"/>
        <v>-0.10476865036838212</v>
      </c>
      <c r="AU118" s="81">
        <v>4</v>
      </c>
      <c r="AV118" s="82">
        <f t="shared" si="144"/>
        <v>-0.23979404319523176</v>
      </c>
      <c r="AW118" s="81">
        <v>4</v>
      </c>
      <c r="AX118" s="82">
        <f t="shared" si="145"/>
        <v>-0.2179191660846721</v>
      </c>
      <c r="AY118" s="81">
        <v>4</v>
      </c>
      <c r="AZ118" s="82">
        <f t="shared" si="146"/>
        <v>5.8790989771929411E-2</v>
      </c>
      <c r="BA118" s="81">
        <f t="shared" si="147"/>
        <v>-8.6864817342315201E-2</v>
      </c>
      <c r="BB118" s="82">
        <v>3.3849999999999998</v>
      </c>
      <c r="BC118" s="82">
        <v>3.4783333333333331</v>
      </c>
      <c r="BD118" s="82">
        <v>3.5033333333333334</v>
      </c>
      <c r="BE118" s="82">
        <v>3.3716666666666666</v>
      </c>
      <c r="BF118" s="81">
        <f t="shared" si="133"/>
        <v>3.4338333333333333</v>
      </c>
      <c r="BG118" s="82">
        <f t="shared" si="134"/>
        <v>0.29731602291267262</v>
      </c>
      <c r="BH118" s="82">
        <f t="shared" si="91"/>
        <v>0.1052256027851787</v>
      </c>
      <c r="BI118" s="85">
        <v>0.433</v>
      </c>
      <c r="BJ118" s="82">
        <f t="shared" si="135"/>
        <v>-0.77758862747431701</v>
      </c>
      <c r="BK118" s="92">
        <f t="shared" si="136"/>
        <v>-0.83701755097964725</v>
      </c>
      <c r="BL118" s="92">
        <f t="shared" si="137"/>
        <v>-0.7786811200314997</v>
      </c>
      <c r="BM118" s="85">
        <v>0.43873973897772256</v>
      </c>
      <c r="BN118" s="92">
        <f t="shared" ref="BN118:BN125" si="148">((BM118-(AVERAGE(BM$2:BM$392)))/(_xlfn.STDEV.P(BM$2:BM$392)))</f>
        <v>-0.62125509307543136</v>
      </c>
      <c r="BO118" s="92">
        <f t="shared" ref="BO118:BO125" si="149">LN(BM118)</f>
        <v>-0.82384889142090201</v>
      </c>
      <c r="BP118" s="92">
        <f t="shared" ref="BP118:BP125" si="150">((BO118-(AVERAGE(BO$2:BO$392)))/(_xlfn.STDEV.P(BO$2:BO$392)))</f>
        <v>-0.59693044530898376</v>
      </c>
      <c r="BQ118" s="86"/>
      <c r="BR118" s="86"/>
      <c r="BS118" s="92"/>
      <c r="BT118" s="92"/>
      <c r="BU118" s="92">
        <v>0.64119676131398051</v>
      </c>
      <c r="BV118" s="92">
        <f t="shared" si="92"/>
        <v>0.61030896032378379</v>
      </c>
      <c r="BW118" s="92">
        <f t="shared" si="93"/>
        <v>-0.44441890923582023</v>
      </c>
      <c r="BX118" s="92">
        <f t="shared" si="94"/>
        <v>0.64889571304210891</v>
      </c>
      <c r="BY118" s="86">
        <f>(BL118*0.2)+(BP118*0.3)+(BX118*0.5)</f>
        <v>-1.03675010779406E-2</v>
      </c>
      <c r="BZ118" s="80">
        <v>0.43975025195433182</v>
      </c>
      <c r="CA118" s="80">
        <v>-2.6667738365829141</v>
      </c>
      <c r="CB118" s="80">
        <v>0.52943955860622538</v>
      </c>
      <c r="CC118" s="80">
        <v>-0.87518536997808438</v>
      </c>
      <c r="CD118" s="80">
        <v>0.60876854893029597</v>
      </c>
      <c r="CE118" s="82">
        <f t="shared" si="103"/>
        <v>1.3769410457768745</v>
      </c>
      <c r="CF118" s="80">
        <f t="shared" si="141"/>
        <v>-0.10743985542157086</v>
      </c>
      <c r="CG118" s="84">
        <f t="shared" si="95"/>
        <v>0.1513974788253018</v>
      </c>
      <c r="CH118" s="84">
        <f>VLOOKUP(A118,'CALCULO FINAL'!A:L,7,FALSE)</f>
        <v>65.934065934065927</v>
      </c>
      <c r="CI118" s="84">
        <f>VLOOKUP(A118,'CALCULO FINAL'!A:L,10,FALSE)</f>
        <v>71.05263157894737</v>
      </c>
      <c r="CJ118" s="84">
        <f>VLOOKUP(A118,'CALCULO FINAL'!A:L,8,FALSE)</f>
        <v>73.076923076923066</v>
      </c>
      <c r="CK118" s="84">
        <f>VLOOKUP(A118,'CALCULO FINAL'!A:L,9,FALSE)</f>
        <v>54.285714285714285</v>
      </c>
      <c r="CL118" s="84">
        <f>VLOOKUP(A118,'CALCULO FINAL'!A:L,11,FALSE)</f>
        <v>0.43718631593190321</v>
      </c>
      <c r="CM118" s="84">
        <f>VLOOKUP(A118,'CALCULO FINAL'!A:L,12,FALSE)</f>
        <v>62.637362637362635</v>
      </c>
      <c r="CN118" s="84">
        <f t="shared" si="96"/>
        <v>66.389531521110456</v>
      </c>
      <c r="CO118" s="81">
        <v>117</v>
      </c>
      <c r="CP118" s="81">
        <v>268</v>
      </c>
      <c r="CQ118" s="81">
        <v>212</v>
      </c>
      <c r="CR118" s="81">
        <v>223</v>
      </c>
      <c r="CS118" s="81">
        <v>150</v>
      </c>
      <c r="CT118" s="81">
        <v>63</v>
      </c>
    </row>
    <row r="119" spans="1:98" ht="14.5" customHeight="1">
      <c r="A119" s="79">
        <v>111001092410</v>
      </c>
      <c r="B119" s="80" t="s">
        <v>317</v>
      </c>
      <c r="C119" s="81" t="s">
        <v>460</v>
      </c>
      <c r="D119" s="81" t="s">
        <v>6</v>
      </c>
      <c r="E119" s="81">
        <v>19</v>
      </c>
      <c r="F119" s="82" t="s">
        <v>20</v>
      </c>
      <c r="G119" s="82">
        <v>69</v>
      </c>
      <c r="H119" s="82" t="s">
        <v>103</v>
      </c>
      <c r="I119" s="81">
        <v>19</v>
      </c>
      <c r="J119" s="81">
        <v>2</v>
      </c>
      <c r="K119" s="81">
        <v>2</v>
      </c>
      <c r="L119" s="81">
        <v>3065</v>
      </c>
      <c r="M119" s="81">
        <f t="shared" si="129"/>
        <v>6</v>
      </c>
      <c r="N119" s="86">
        <f>VLOOKUP(A119,complejidad!P:V,7,FALSE)</f>
        <v>1.1704443053249212</v>
      </c>
      <c r="O119" s="81">
        <v>6</v>
      </c>
      <c r="P119" s="87">
        <v>37.947178276269135</v>
      </c>
      <c r="Q119" s="88">
        <v>0.25185282908238099</v>
      </c>
      <c r="R119" s="81">
        <v>2761</v>
      </c>
      <c r="S119" s="81">
        <v>525</v>
      </c>
      <c r="T119" s="89">
        <f t="shared" si="88"/>
        <v>0.19014849692140529</v>
      </c>
      <c r="U119" s="90">
        <f>VLOOKUP(A119,socioeconomico!I:P,8,FALSE)</f>
        <v>0.82275811270116883</v>
      </c>
      <c r="V119" s="81">
        <v>2</v>
      </c>
      <c r="W119" s="83">
        <v>0.88747060799462552</v>
      </c>
      <c r="X119" s="83">
        <v>0.86941697920218208</v>
      </c>
      <c r="Y119" s="83">
        <v>0.85037491479209271</v>
      </c>
      <c r="Z119" s="83">
        <v>0.85387323943661975</v>
      </c>
      <c r="AA119" s="83">
        <v>0.87773079633544748</v>
      </c>
      <c r="AB119" s="83">
        <v>0.87238805970149258</v>
      </c>
      <c r="AC119" s="91">
        <v>0.8794354838709677</v>
      </c>
      <c r="AD119" s="81">
        <f t="shared" si="130"/>
        <v>0.87059229674845517</v>
      </c>
      <c r="AE119" s="82">
        <f t="shared" si="89"/>
        <v>0.6276968663076159</v>
      </c>
      <c r="AF119" s="84">
        <v>84.124783362218366</v>
      </c>
      <c r="AG119" s="84">
        <v>84.144818976279652</v>
      </c>
      <c r="AH119" s="84">
        <v>89.971255190035137</v>
      </c>
      <c r="AI119" s="84">
        <v>92.365456821026285</v>
      </c>
      <c r="AJ119" s="84">
        <v>88.281660535995798</v>
      </c>
      <c r="AK119" s="84">
        <v>86.778725539387864</v>
      </c>
      <c r="AL119" s="84">
        <v>82.672301690507155</v>
      </c>
      <c r="AM119" s="84">
        <f t="shared" si="131"/>
        <v>87.004648041355722</v>
      </c>
      <c r="AN119" s="84">
        <f t="shared" si="90"/>
        <v>-0.38255101702232241</v>
      </c>
      <c r="AO119" s="81">
        <v>3.5</v>
      </c>
      <c r="AP119" s="82">
        <f t="shared" si="132"/>
        <v>-1.3577995583445217</v>
      </c>
      <c r="AQ119" s="81"/>
      <c r="AR119" s="82"/>
      <c r="AS119" s="81" t="s">
        <v>650</v>
      </c>
      <c r="AT119" s="82"/>
      <c r="AU119" s="81"/>
      <c r="AV119" s="82"/>
      <c r="AW119" s="81">
        <v>4</v>
      </c>
      <c r="AX119" s="82">
        <f t="shared" si="145"/>
        <v>-0.2179191660846721</v>
      </c>
      <c r="AY119" s="81">
        <v>4</v>
      </c>
      <c r="AZ119" s="82">
        <f t="shared" si="146"/>
        <v>5.8790989771929411E-2</v>
      </c>
      <c r="BA119" s="81">
        <f>(AX119*0.4)+(AZ119*0.6)</f>
        <v>-5.1893072570711206E-2</v>
      </c>
      <c r="BB119" s="82">
        <v>3.0983333333333332</v>
      </c>
      <c r="BC119" s="82">
        <v>3.1866666666666661</v>
      </c>
      <c r="BD119" s="82">
        <v>3.2333333333333338</v>
      </c>
      <c r="BE119" s="82">
        <v>3.1799999999999997</v>
      </c>
      <c r="BF119" s="81">
        <f t="shared" si="133"/>
        <v>3.1891666666666669</v>
      </c>
      <c r="BG119" s="82">
        <f t="shared" si="134"/>
        <v>-0.18718087350906193</v>
      </c>
      <c r="BH119" s="82">
        <f t="shared" si="91"/>
        <v>-0.11953697303988657</v>
      </c>
      <c r="BI119" s="85">
        <v>0.41399999999999998</v>
      </c>
      <c r="BJ119" s="82">
        <f t="shared" si="135"/>
        <v>-1.0492715779754469</v>
      </c>
      <c r="BK119" s="92">
        <f t="shared" si="136"/>
        <v>-0.88188930515682273</v>
      </c>
      <c r="BL119" s="92">
        <f t="shared" si="137"/>
        <v>-1.1008761528131439</v>
      </c>
      <c r="BM119" s="85">
        <v>0.42763370007912804</v>
      </c>
      <c r="BN119" s="92">
        <f t="shared" si="148"/>
        <v>-0.75756454636687376</v>
      </c>
      <c r="BO119" s="92">
        <f t="shared" si="149"/>
        <v>-0.84948829077790311</v>
      </c>
      <c r="BP119" s="92">
        <f t="shared" si="150"/>
        <v>-0.7562920350206529</v>
      </c>
      <c r="BQ119" s="86">
        <v>0.63678993683959273</v>
      </c>
      <c r="BR119" s="92">
        <f>((BQ119-(AVERAGE(BQ$2:BQ$392)))/(_xlfn.STDEV.P(BQ$2:BQ$392)))</f>
        <v>1.2216304764001995</v>
      </c>
      <c r="BS119" s="92">
        <f>LN(BQ119)</f>
        <v>-0.45131544727847239</v>
      </c>
      <c r="BT119" s="92">
        <f>((BS119-(AVERAGE(BS$2:BS$392)))/(_xlfn.STDEV.P(BS$2:BS$392)))</f>
        <v>1.1993864351316483</v>
      </c>
      <c r="BU119" s="92">
        <v>0.62417477894860041</v>
      </c>
      <c r="BV119" s="92">
        <f t="shared" si="92"/>
        <v>0.10722606305297366</v>
      </c>
      <c r="BW119" s="92">
        <f t="shared" si="93"/>
        <v>-0.47132485536293101</v>
      </c>
      <c r="BX119" s="92">
        <f t="shared" si="94"/>
        <v>0.13762650727701406</v>
      </c>
      <c r="BY119" s="92">
        <f>(BL119*0.1)+(BP119*0.2)+(BT119*0.3)+(BX119*0.4)</f>
        <v>0.15352051116485513</v>
      </c>
      <c r="BZ119" s="80">
        <v>0.51899061199228891</v>
      </c>
      <c r="CA119" s="80">
        <v>0.19171965706082147</v>
      </c>
      <c r="CB119" s="80">
        <v>0.56859210139546401</v>
      </c>
      <c r="CC119" s="80">
        <v>0.40573637613173386</v>
      </c>
      <c r="CD119" s="80">
        <v>0.47547350803140298</v>
      </c>
      <c r="CE119" s="82">
        <f t="shared" si="103"/>
        <v>-0.20938158522890785</v>
      </c>
      <c r="CF119" s="80">
        <f t="shared" si="141"/>
        <v>5.5374051637230512E-2</v>
      </c>
      <c r="CG119" s="84">
        <f t="shared" si="95"/>
        <v>-3.0134350090208952E-3</v>
      </c>
      <c r="CH119" s="84">
        <f>VLOOKUP(A119,'CALCULO FINAL'!A:L,7,FALSE)</f>
        <v>51.648351648351657</v>
      </c>
      <c r="CI119" s="84">
        <f>VLOOKUP(A119,'CALCULO FINAL'!A:L,10,FALSE)</f>
        <v>100</v>
      </c>
      <c r="CJ119" s="84">
        <f>VLOOKUP(A119,'CALCULO FINAL'!A:L,8,FALSE)</f>
        <v>70.731707317073173</v>
      </c>
      <c r="CK119" s="84">
        <f>VLOOKUP(A119,'CALCULO FINAL'!A:L,9,FALSE)</f>
        <v>56.164383561643838</v>
      </c>
      <c r="CL119" s="84">
        <f>VLOOKUP(A119,'CALCULO FINAL'!A:L,11,FALSE)</f>
        <v>0.42877355480025953</v>
      </c>
      <c r="CM119" s="84">
        <f>VLOOKUP(A119,'CALCULO FINAL'!A:L,12,FALSE)</f>
        <v>62.087912087912088</v>
      </c>
      <c r="CN119" s="84">
        <f t="shared" si="96"/>
        <v>66.346153846153854</v>
      </c>
      <c r="CO119" s="81">
        <v>118</v>
      </c>
      <c r="CP119" s="81">
        <v>147</v>
      </c>
      <c r="CQ119" s="81">
        <v>254</v>
      </c>
      <c r="CR119" s="81">
        <v>248</v>
      </c>
      <c r="CS119" s="81">
        <v>247</v>
      </c>
      <c r="CT119" s="81">
        <v>234</v>
      </c>
    </row>
    <row r="120" spans="1:98" ht="14.5" customHeight="1">
      <c r="A120" s="79">
        <v>111001014630</v>
      </c>
      <c r="B120" s="80" t="s">
        <v>243</v>
      </c>
      <c r="C120" s="81" t="s">
        <v>460</v>
      </c>
      <c r="D120" s="81" t="s">
        <v>6</v>
      </c>
      <c r="E120" s="81">
        <v>15</v>
      </c>
      <c r="F120" s="82" t="s">
        <v>40</v>
      </c>
      <c r="G120" s="82">
        <v>38</v>
      </c>
      <c r="H120" s="82" t="s">
        <v>113</v>
      </c>
      <c r="I120" s="81">
        <v>15</v>
      </c>
      <c r="J120" s="81">
        <v>2</v>
      </c>
      <c r="K120" s="81">
        <v>2</v>
      </c>
      <c r="L120" s="81">
        <v>1197</v>
      </c>
      <c r="M120" s="81">
        <f t="shared" si="129"/>
        <v>2</v>
      </c>
      <c r="N120" s="86">
        <f>VLOOKUP(A120,complejidad!P:V,7,FALSE)</f>
        <v>-0.28055686710520772</v>
      </c>
      <c r="O120" s="81">
        <v>3</v>
      </c>
      <c r="P120" s="87">
        <v>37.676554878048719</v>
      </c>
      <c r="Q120" s="88">
        <v>0.18276008492568999</v>
      </c>
      <c r="R120" s="81">
        <v>1197</v>
      </c>
      <c r="S120" s="81">
        <v>61</v>
      </c>
      <c r="T120" s="89">
        <f t="shared" si="88"/>
        <v>5.0960735171261484E-2</v>
      </c>
      <c r="U120" s="90">
        <f>VLOOKUP(A120,socioeconomico!I:P,8,FALSE)</f>
        <v>-0.46092057373729867</v>
      </c>
      <c r="V120" s="81">
        <v>7</v>
      </c>
      <c r="W120" s="83">
        <v>0.84133333333333338</v>
      </c>
      <c r="X120" s="83">
        <v>0.82047685834502104</v>
      </c>
      <c r="Y120" s="83">
        <v>0.83063949402670412</v>
      </c>
      <c r="Z120" s="83">
        <v>0.80015432098765427</v>
      </c>
      <c r="AA120" s="83">
        <v>0.8312829525483304</v>
      </c>
      <c r="AB120" s="83">
        <v>0.81588447653429608</v>
      </c>
      <c r="AC120" s="91">
        <v>0.81000926784059313</v>
      </c>
      <c r="AD120" s="81">
        <f t="shared" si="130"/>
        <v>0.81631758754623662</v>
      </c>
      <c r="AE120" s="82">
        <f t="shared" si="89"/>
        <v>-0.44883009133485663</v>
      </c>
      <c r="AF120" s="84">
        <v>81.618798955613585</v>
      </c>
      <c r="AG120" s="84">
        <v>77.604456824512539</v>
      </c>
      <c r="AH120" s="84">
        <v>83.101723179544194</v>
      </c>
      <c r="AI120" s="84">
        <v>86.725663716814154</v>
      </c>
      <c r="AJ120" s="84">
        <v>87.083333333333329</v>
      </c>
      <c r="AK120" s="84">
        <v>88.694992412746586</v>
      </c>
      <c r="AL120" s="84">
        <v>87.851971037811751</v>
      </c>
      <c r="AM120" s="84">
        <f t="shared" si="131"/>
        <v>87.265027956673379</v>
      </c>
      <c r="AN120" s="84">
        <f t="shared" si="90"/>
        <v>-0.32635097736466528</v>
      </c>
      <c r="AO120" s="81">
        <v>4</v>
      </c>
      <c r="AP120" s="82">
        <f t="shared" si="132"/>
        <v>0.23005906138063265</v>
      </c>
      <c r="AQ120" s="81">
        <v>4</v>
      </c>
      <c r="AR120" s="82">
        <f t="shared" ref="AR120:AR126" si="151">((AQ120-(AVERAGE(AQ$2:AQ$384)))/(_xlfn.STDEV.P(AQ$2:AQ$384)))</f>
        <v>0.1365178344157767</v>
      </c>
      <c r="AS120" s="81">
        <v>4.5</v>
      </c>
      <c r="AT120" s="82">
        <f t="shared" ref="AT120:AT126" si="152">((AS120-(AVERAGE(AS$2:AS$384)))/(_xlfn.STDEV.P(AS$2:AS$384)))</f>
        <v>1.3847682483473189</v>
      </c>
      <c r="AU120" s="81">
        <v>4.5</v>
      </c>
      <c r="AV120" s="82">
        <f>((AU120-(AVERAGE(AU$2:AU$384)))/(_xlfn.STDEV.P(AU$2:AU$384)))</f>
        <v>1.2122921072647797</v>
      </c>
      <c r="AW120" s="81">
        <v>4.5</v>
      </c>
      <c r="AX120" s="82">
        <f t="shared" si="145"/>
        <v>1.1339867716628336</v>
      </c>
      <c r="AY120" s="81">
        <v>4</v>
      </c>
      <c r="AZ120" s="82">
        <f t="shared" si="146"/>
        <v>5.8790989771929411E-2</v>
      </c>
      <c r="BA120" s="81">
        <f>(AR120*0.1)+(AT120*0.15)+(AV120*0.2)+(AX120*0.25)+(AZ120*0.3)</f>
        <v>0.76495943199391858</v>
      </c>
      <c r="BB120" s="82">
        <v>3.6916666666666669</v>
      </c>
      <c r="BC120" s="82">
        <v>3.53</v>
      </c>
      <c r="BD120" s="82">
        <v>3.6050000000000004</v>
      </c>
      <c r="BE120" s="82">
        <v>3.3783333333333334</v>
      </c>
      <c r="BF120" s="81">
        <f t="shared" si="133"/>
        <v>3.508</v>
      </c>
      <c r="BG120" s="82">
        <f t="shared" si="134"/>
        <v>0.44418327012498343</v>
      </c>
      <c r="BH120" s="82">
        <f t="shared" si="91"/>
        <v>0.60457135105945103</v>
      </c>
      <c r="BI120" s="85">
        <v>0.42599999999999999</v>
      </c>
      <c r="BJ120" s="82">
        <f t="shared" si="135"/>
        <v>-0.87768234607999651</v>
      </c>
      <c r="BK120" s="92">
        <f t="shared" si="136"/>
        <v>-0.85331593271276662</v>
      </c>
      <c r="BL120" s="92">
        <f t="shared" si="137"/>
        <v>-0.89570925349950781</v>
      </c>
      <c r="BM120" s="85">
        <v>0.35831780765115051</v>
      </c>
      <c r="BN120" s="92">
        <f t="shared" si="148"/>
        <v>-1.6083099370085143</v>
      </c>
      <c r="BO120" s="92">
        <f t="shared" si="149"/>
        <v>-1.0263349555123076</v>
      </c>
      <c r="BP120" s="92">
        <f t="shared" si="150"/>
        <v>-1.8554818106807343</v>
      </c>
      <c r="BQ120" s="86">
        <v>0.58237914265633417</v>
      </c>
      <c r="BR120" s="92">
        <f>((BQ120-(AVERAGE(BQ$2:BQ$392)))/(_xlfn.STDEV.P(BQ$2:BQ$392)))</f>
        <v>-0.23191510354667524</v>
      </c>
      <c r="BS120" s="92">
        <f>LN(BQ120)</f>
        <v>-0.54063359548763157</v>
      </c>
      <c r="BT120" s="92">
        <f>((BS120-(AVERAGE(BS$2:BS$392)))/(_xlfn.STDEV.P(BS$2:BS$392)))</f>
        <v>-0.20015638475232031</v>
      </c>
      <c r="BU120" s="92">
        <v>0.58500004112373616</v>
      </c>
      <c r="BV120" s="92">
        <f t="shared" si="92"/>
        <v>-1.0505791902787531</v>
      </c>
      <c r="BW120" s="92">
        <f t="shared" si="93"/>
        <v>-0.53614336145329811</v>
      </c>
      <c r="BX120" s="92">
        <f t="shared" si="94"/>
        <v>-1.0940605692948802</v>
      </c>
      <c r="BY120" s="92">
        <f>(BL120*0.1)+(BP120*0.2)+(BT120*0.3)+(BX120*0.4)</f>
        <v>-0.95833843062974577</v>
      </c>
      <c r="BZ120" s="80">
        <v>0.53218463849091346</v>
      </c>
      <c r="CA120" s="80">
        <v>0.66767709697168731</v>
      </c>
      <c r="CB120" s="80">
        <v>0.57016460905349786</v>
      </c>
      <c r="CC120" s="80">
        <v>0.45718282409151784</v>
      </c>
      <c r="CD120" s="80"/>
      <c r="CE120" s="82"/>
      <c r="CF120" s="80">
        <f>(CA120*0.4)+(CC120*0.6)</f>
        <v>0.5413805332435857</v>
      </c>
      <c r="CG120" s="84">
        <f t="shared" si="95"/>
        <v>0.15326830476901526</v>
      </c>
      <c r="CH120" s="84">
        <f>VLOOKUP(A120,'CALCULO FINAL'!A:L,7,FALSE)</f>
        <v>66.758241758241752</v>
      </c>
      <c r="CI120" s="84">
        <f>VLOOKUP(A120,'CALCULO FINAL'!A:L,10,FALSE)</f>
        <v>65.789473684210535</v>
      </c>
      <c r="CJ120" s="84">
        <f>VLOOKUP(A120,'CALCULO FINAL'!A:L,8,FALSE)</f>
        <v>60</v>
      </c>
      <c r="CK120" s="84">
        <f>VLOOKUP(A120,'CALCULO FINAL'!A:L,9,FALSE)</f>
        <v>68.253968253968253</v>
      </c>
      <c r="CL120" s="84">
        <f>VLOOKUP(A120,'CALCULO FINAL'!A:L,11,FALSE)</f>
        <v>0.45338973754571232</v>
      </c>
      <c r="CM120" s="84">
        <f>VLOOKUP(A120,'CALCULO FINAL'!A:L,12,FALSE)</f>
        <v>63.186813186813183</v>
      </c>
      <c r="CN120" s="84">
        <f t="shared" si="96"/>
        <v>65.623192596876805</v>
      </c>
      <c r="CO120" s="81">
        <v>119</v>
      </c>
      <c r="CP120" s="81">
        <v>120</v>
      </c>
      <c r="CQ120" s="81">
        <v>190</v>
      </c>
      <c r="CR120" s="81">
        <v>176</v>
      </c>
      <c r="CS120" s="81">
        <v>240</v>
      </c>
      <c r="CT120" s="81">
        <v>154</v>
      </c>
    </row>
    <row r="121" spans="1:98" ht="14.5" customHeight="1">
      <c r="A121" s="79">
        <v>111001016292</v>
      </c>
      <c r="B121" s="80" t="s">
        <v>177</v>
      </c>
      <c r="C121" s="81" t="s">
        <v>460</v>
      </c>
      <c r="D121" s="81" t="s">
        <v>6</v>
      </c>
      <c r="E121" s="81">
        <v>8</v>
      </c>
      <c r="F121" s="82" t="s">
        <v>7</v>
      </c>
      <c r="G121" s="82">
        <v>47</v>
      </c>
      <c r="H121" s="82" t="s">
        <v>47</v>
      </c>
      <c r="I121" s="81">
        <v>8</v>
      </c>
      <c r="J121" s="81">
        <v>4</v>
      </c>
      <c r="K121" s="81">
        <v>3</v>
      </c>
      <c r="L121" s="81">
        <v>2750</v>
      </c>
      <c r="M121" s="81">
        <f t="shared" si="129"/>
        <v>5</v>
      </c>
      <c r="N121" s="86">
        <f>VLOOKUP(A121,complejidad!P:V,7,FALSE)</f>
        <v>1.4521871793795478</v>
      </c>
      <c r="O121" s="81">
        <v>6</v>
      </c>
      <c r="P121" s="87">
        <v>44.447083936324063</v>
      </c>
      <c r="Q121" s="88">
        <v>0.149453471196454</v>
      </c>
      <c r="R121" s="81">
        <v>2676</v>
      </c>
      <c r="S121" s="81">
        <v>194</v>
      </c>
      <c r="T121" s="89">
        <f t="shared" si="88"/>
        <v>7.2496263079222717E-2</v>
      </c>
      <c r="U121" s="90">
        <f>VLOOKUP(A121,socioeconomico!I:P,8,FALSE)</f>
        <v>-1.4084749253324245</v>
      </c>
      <c r="V121" s="81">
        <v>10</v>
      </c>
      <c r="W121" s="83">
        <v>0.8747993579454254</v>
      </c>
      <c r="X121" s="83">
        <v>0.84948371723590155</v>
      </c>
      <c r="Y121" s="83">
        <v>0.84655870445344128</v>
      </c>
      <c r="Z121" s="83">
        <v>0.85585215605749487</v>
      </c>
      <c r="AA121" s="83">
        <v>0.86300795978215328</v>
      </c>
      <c r="AB121" s="83">
        <v>0.85210084033613442</v>
      </c>
      <c r="AC121" s="91">
        <v>0.82588726513569932</v>
      </c>
      <c r="AD121" s="81">
        <f t="shared" si="130"/>
        <v>0.84642667543514238</v>
      </c>
      <c r="AE121" s="82">
        <f t="shared" si="89"/>
        <v>0.14837706571626949</v>
      </c>
      <c r="AF121" s="84">
        <v>83.28820116054159</v>
      </c>
      <c r="AG121" s="84">
        <v>83.23374340949033</v>
      </c>
      <c r="AH121" s="84">
        <v>89.762340036563074</v>
      </c>
      <c r="AI121" s="84">
        <v>92.148760330578511</v>
      </c>
      <c r="AJ121" s="84">
        <v>92.82634261074088</v>
      </c>
      <c r="AK121" s="84">
        <v>90.100541376643463</v>
      </c>
      <c r="AL121" s="84">
        <v>91.270153362170674</v>
      </c>
      <c r="AM121" s="84">
        <f t="shared" si="131"/>
        <v>91.269997928203324</v>
      </c>
      <c r="AN121" s="84">
        <f t="shared" si="90"/>
        <v>0.53807618458873574</v>
      </c>
      <c r="AO121" s="81">
        <v>4</v>
      </c>
      <c r="AP121" s="82">
        <f t="shared" si="132"/>
        <v>0.23005906138063265</v>
      </c>
      <c r="AQ121" s="81">
        <v>4.5</v>
      </c>
      <c r="AR121" s="82">
        <f t="shared" si="151"/>
        <v>1.6711665937103672</v>
      </c>
      <c r="AS121" s="81">
        <v>4.5</v>
      </c>
      <c r="AT121" s="82">
        <f t="shared" si="152"/>
        <v>1.3847682483473189</v>
      </c>
      <c r="AU121" s="81">
        <v>4.5</v>
      </c>
      <c r="AV121" s="82">
        <f>((AU121-(AVERAGE(AU$2:AU$384)))/(_xlfn.STDEV.P(AU$2:AU$384)))</f>
        <v>1.2122921072647797</v>
      </c>
      <c r="AW121" s="81">
        <v>4.5</v>
      </c>
      <c r="AX121" s="82">
        <f t="shared" si="145"/>
        <v>1.1339867716628336</v>
      </c>
      <c r="AY121" s="81">
        <v>4.5</v>
      </c>
      <c r="AZ121" s="82">
        <f t="shared" si="146"/>
        <v>1.3992255565719089</v>
      </c>
      <c r="BA121" s="81">
        <f>(AR121*0.1)+(AT121*0.15)+(AV121*0.2)+(AX121*0.25)+(AZ121*0.3)</f>
        <v>1.3205546779633714</v>
      </c>
      <c r="BB121" s="82">
        <v>3.6083333333333329</v>
      </c>
      <c r="BC121" s="82">
        <v>3.6183333333333336</v>
      </c>
      <c r="BD121" s="82">
        <v>3.6166666666666667</v>
      </c>
      <c r="BE121" s="82">
        <v>3.5983333333333332</v>
      </c>
      <c r="BF121" s="81">
        <f t="shared" si="133"/>
        <v>3.6088333333333336</v>
      </c>
      <c r="BG121" s="82">
        <f t="shared" si="134"/>
        <v>0.64385671858217031</v>
      </c>
      <c r="BH121" s="82">
        <f t="shared" si="91"/>
        <v>0.98220569827277093</v>
      </c>
      <c r="BI121" s="85">
        <v>0.39</v>
      </c>
      <c r="BJ121" s="82">
        <f t="shared" si="135"/>
        <v>-1.3924500417663472</v>
      </c>
      <c r="BK121" s="92">
        <f t="shared" si="136"/>
        <v>-0.94160853985844495</v>
      </c>
      <c r="BL121" s="92">
        <f t="shared" si="137"/>
        <v>-1.5296813362791191</v>
      </c>
      <c r="BM121" s="85">
        <v>0.47962577363072501</v>
      </c>
      <c r="BN121" s="92">
        <f t="shared" si="148"/>
        <v>-0.11944224317527301</v>
      </c>
      <c r="BO121" s="92">
        <f t="shared" si="149"/>
        <v>-0.73474911742549531</v>
      </c>
      <c r="BP121" s="92">
        <f t="shared" si="150"/>
        <v>-4.3131137097762215E-2</v>
      </c>
      <c r="BQ121" s="86">
        <v>0.53273367695754503</v>
      </c>
      <c r="BR121" s="92">
        <f>((BQ121-(AVERAGE(BQ$2:BQ$392)))/(_xlfn.STDEV.P(BQ$2:BQ$392)))</f>
        <v>-1.5581583299887249</v>
      </c>
      <c r="BS121" s="92">
        <f>LN(BQ121)</f>
        <v>-0.62973364768904672</v>
      </c>
      <c r="BT121" s="92">
        <f>((BS121-(AVERAGE(BS$2:BS$392)))/(_xlfn.STDEV.P(BS$2:BS$392)))</f>
        <v>-1.5962818173773332</v>
      </c>
      <c r="BU121" s="92">
        <v>0.60703969690023341</v>
      </c>
      <c r="BV121" s="92">
        <f t="shared" si="92"/>
        <v>-0.39919948344494288</v>
      </c>
      <c r="BW121" s="92">
        <f t="shared" si="93"/>
        <v>-0.49916109154334593</v>
      </c>
      <c r="BX121" s="92">
        <f t="shared" si="94"/>
        <v>-0.39132015366609169</v>
      </c>
      <c r="BY121" s="92">
        <f>(BL121*0.1)+(BP121*0.2)+(BT121*0.3)+(BX121*0.4)</f>
        <v>-0.797006967727101</v>
      </c>
      <c r="BZ121" s="80">
        <v>0.33901252991205777</v>
      </c>
      <c r="CA121" s="80">
        <v>-6.3007568584217362</v>
      </c>
      <c r="CB121" s="80">
        <v>0.52512978608408711</v>
      </c>
      <c r="CC121" s="80">
        <v>-1.0161846755432598</v>
      </c>
      <c r="CD121" s="80">
        <v>0.56756152522434</v>
      </c>
      <c r="CE121" s="82">
        <f t="shared" ref="CE121:CE132" si="153">((CD121-(AVERAGE(CD$2:CD$392)))/(_xlfn.STDEV.P(CD$2:CD$392)))</f>
        <v>0.88654294979120007</v>
      </c>
      <c r="CF121" s="80">
        <f t="shared" ref="CF121:CF132" si="154">(CA121*0.2)+(CC121*0.3)+(CE121*0.5)</f>
        <v>-1.1217352994517253</v>
      </c>
      <c r="CG121" s="84">
        <f t="shared" si="95"/>
        <v>0.33706672202715787</v>
      </c>
      <c r="CH121" s="84">
        <f>VLOOKUP(A121,'CALCULO FINAL'!A:L,7,FALSE)</f>
        <v>78.296703296703299</v>
      </c>
      <c r="CI121" s="84">
        <f>VLOOKUP(A121,'CALCULO FINAL'!A:L,10,FALSE)</f>
        <v>23.076923076923077</v>
      </c>
      <c r="CJ121" s="84">
        <f>VLOOKUP(A121,'CALCULO FINAL'!A:L,8,FALSE)</f>
        <v>70.454545454545453</v>
      </c>
      <c r="CK121" s="84">
        <f>VLOOKUP(A121,'CALCULO FINAL'!A:L,9,FALSE)</f>
        <v>91.780821917808225</v>
      </c>
      <c r="CL121" s="84">
        <f>VLOOKUP(A121,'CALCULO FINAL'!A:L,11,FALSE)</f>
        <v>1.067338020491007</v>
      </c>
      <c r="CM121" s="84">
        <f>VLOOKUP(A121,'CALCULO FINAL'!A:L,12,FALSE)</f>
        <v>82.142857142857139</v>
      </c>
      <c r="CN121" s="84">
        <f t="shared" si="96"/>
        <v>65.453296703296701</v>
      </c>
      <c r="CO121" s="81">
        <v>120</v>
      </c>
      <c r="CP121" s="81">
        <v>219</v>
      </c>
      <c r="CQ121" s="81">
        <v>201</v>
      </c>
      <c r="CR121" s="81">
        <v>192</v>
      </c>
      <c r="CS121" s="81">
        <v>186</v>
      </c>
      <c r="CT121" s="81">
        <v>173</v>
      </c>
    </row>
    <row r="122" spans="1:98" ht="14.5" customHeight="1">
      <c r="A122" s="79">
        <v>111001011771</v>
      </c>
      <c r="B122" s="80" t="s">
        <v>280</v>
      </c>
      <c r="C122" s="81" t="s">
        <v>460</v>
      </c>
      <c r="D122" s="81" t="s">
        <v>6</v>
      </c>
      <c r="E122" s="81">
        <v>10</v>
      </c>
      <c r="F122" s="82" t="s">
        <v>18</v>
      </c>
      <c r="G122" s="82">
        <v>29</v>
      </c>
      <c r="H122" s="82" t="s">
        <v>92</v>
      </c>
      <c r="I122" s="81">
        <v>10</v>
      </c>
      <c r="J122" s="81">
        <v>2</v>
      </c>
      <c r="K122" s="81">
        <v>2</v>
      </c>
      <c r="L122" s="81">
        <v>821</v>
      </c>
      <c r="M122" s="81">
        <f t="shared" si="129"/>
        <v>1</v>
      </c>
      <c r="N122" s="86">
        <f>VLOOKUP(A122,complejidad!P:V,7,FALSE)</f>
        <v>-0.70365913093842003</v>
      </c>
      <c r="O122" s="81">
        <v>2</v>
      </c>
      <c r="P122" s="87">
        <v>38.659938016528905</v>
      </c>
      <c r="Q122" s="88">
        <v>0.18782522343594801</v>
      </c>
      <c r="R122" s="81">
        <v>781</v>
      </c>
      <c r="S122" s="81">
        <v>67</v>
      </c>
      <c r="T122" s="89">
        <f t="shared" si="88"/>
        <v>8.5787451984635082E-2</v>
      </c>
      <c r="U122" s="90">
        <f>VLOOKUP(A122,socioeconomico!I:P,8,FALSE)</f>
        <v>-0.35718151631074646</v>
      </c>
      <c r="V122" s="81">
        <v>7</v>
      </c>
      <c r="W122" s="83">
        <v>0.81520119225037257</v>
      </c>
      <c r="X122" s="83">
        <v>0.80443388756927947</v>
      </c>
      <c r="Y122" s="83">
        <v>0.83723296032553407</v>
      </c>
      <c r="Z122" s="83">
        <v>0.83502824858757063</v>
      </c>
      <c r="AA122" s="83">
        <v>0.8362168396770473</v>
      </c>
      <c r="AB122" s="83">
        <v>0.85696517412935325</v>
      </c>
      <c r="AC122" s="91">
        <v>0.8679775280898876</v>
      </c>
      <c r="AD122" s="81">
        <f t="shared" si="130"/>
        <v>0.85085545321540301</v>
      </c>
      <c r="AE122" s="82">
        <f t="shared" si="89"/>
        <v>0.23622090200648166</v>
      </c>
      <c r="AF122" s="84">
        <v>73.153978248425872</v>
      </c>
      <c r="AG122" s="84">
        <v>77.385159010600702</v>
      </c>
      <c r="AH122" s="84">
        <v>84.050632911392412</v>
      </c>
      <c r="AI122" s="84">
        <v>81.976212259835307</v>
      </c>
      <c r="AJ122" s="84">
        <v>81.192189105858176</v>
      </c>
      <c r="AK122" s="84">
        <v>80.448717948717956</v>
      </c>
      <c r="AL122" s="84">
        <v>87.557077625570784</v>
      </c>
      <c r="AM122" s="84">
        <f t="shared" si="131"/>
        <v>83.319235726136895</v>
      </c>
      <c r="AN122" s="84">
        <f t="shared" si="90"/>
        <v>-1.1780052978082833</v>
      </c>
      <c r="AO122" s="81">
        <v>4</v>
      </c>
      <c r="AP122" s="82">
        <f t="shared" si="132"/>
        <v>0.23005906138063265</v>
      </c>
      <c r="AQ122" s="81">
        <v>4</v>
      </c>
      <c r="AR122" s="82">
        <f t="shared" si="151"/>
        <v>0.1365178344157767</v>
      </c>
      <c r="AS122" s="81">
        <v>4.5</v>
      </c>
      <c r="AT122" s="82">
        <f t="shared" si="152"/>
        <v>1.3847682483473189</v>
      </c>
      <c r="AU122" s="81">
        <v>4.5</v>
      </c>
      <c r="AV122" s="82">
        <f>((AU122-(AVERAGE(AU$2:AU$384)))/(_xlfn.STDEV.P(AU$2:AU$384)))</f>
        <v>1.2122921072647797</v>
      </c>
      <c r="AW122" s="81">
        <v>4.5</v>
      </c>
      <c r="AX122" s="82">
        <f t="shared" si="145"/>
        <v>1.1339867716628336</v>
      </c>
      <c r="AY122" s="81">
        <v>4</v>
      </c>
      <c r="AZ122" s="82">
        <f t="shared" si="146"/>
        <v>5.8790989771929411E-2</v>
      </c>
      <c r="BA122" s="81">
        <f>(AR122*0.1)+(AT122*0.15)+(AV122*0.2)+(AX122*0.25)+(AZ122*0.3)</f>
        <v>0.76495943199391858</v>
      </c>
      <c r="BB122" s="82">
        <v>3.3083333333333336</v>
      </c>
      <c r="BC122" s="82">
        <v>3.5399999999999996</v>
      </c>
      <c r="BD122" s="82">
        <v>3.5749999999999997</v>
      </c>
      <c r="BE122" s="82">
        <v>3.3083333333333336</v>
      </c>
      <c r="BF122" s="81">
        <f t="shared" si="133"/>
        <v>3.4346666666666668</v>
      </c>
      <c r="BG122" s="82">
        <f t="shared" si="134"/>
        <v>0.29896621670157525</v>
      </c>
      <c r="BH122" s="82">
        <f t="shared" si="91"/>
        <v>0.53196282434774689</v>
      </c>
      <c r="BI122" s="85">
        <v>0.45200000000000001</v>
      </c>
      <c r="BJ122" s="82">
        <f t="shared" si="135"/>
        <v>-0.50590567697318711</v>
      </c>
      <c r="BK122" s="92">
        <f t="shared" si="136"/>
        <v>-0.79407309914990587</v>
      </c>
      <c r="BL122" s="92">
        <f t="shared" si="137"/>
        <v>-0.47032479835884822</v>
      </c>
      <c r="BM122" s="85">
        <v>0.49150727455697918</v>
      </c>
      <c r="BN122" s="92">
        <f t="shared" si="148"/>
        <v>2.63848073444609E-2</v>
      </c>
      <c r="BO122" s="92">
        <f t="shared" si="149"/>
        <v>-0.71027853877813996</v>
      </c>
      <c r="BP122" s="92">
        <f t="shared" si="150"/>
        <v>0.10896565191465787</v>
      </c>
      <c r="BQ122" s="86">
        <v>0.58076924348389669</v>
      </c>
      <c r="BR122" s="92">
        <f>((BQ122-(AVERAGE(BQ$2:BQ$392)))/(_xlfn.STDEV.P(BQ$2:BQ$392)))</f>
        <v>-0.27492241232395886</v>
      </c>
      <c r="BS122" s="92">
        <f>LN(BQ122)</f>
        <v>-0.5434017723078014</v>
      </c>
      <c r="BT122" s="92">
        <f>((BS122-(AVERAGE(BS$2:BS$392)))/(_xlfn.STDEV.P(BS$2:BS$392)))</f>
        <v>-0.24353146664234818</v>
      </c>
      <c r="BU122" s="92">
        <v>0.59089153998745836</v>
      </c>
      <c r="BV122" s="92">
        <f t="shared" si="92"/>
        <v>-0.87645656143282291</v>
      </c>
      <c r="BW122" s="92">
        <f t="shared" si="93"/>
        <v>-0.526122797897565</v>
      </c>
      <c r="BX122" s="92">
        <f t="shared" si="94"/>
        <v>-0.90364892027666865</v>
      </c>
      <c r="BY122" s="92">
        <f>(BL122*0.1)+(BP122*0.2)+(BT122*0.3)+(BX122*0.4)</f>
        <v>-0.45975835755632521</v>
      </c>
      <c r="BZ122" s="80">
        <v>0.54111737332354048</v>
      </c>
      <c r="CA122" s="80">
        <v>0.98991395186833242</v>
      </c>
      <c r="CB122" s="80">
        <v>0.59498880748880745</v>
      </c>
      <c r="CC122" s="80">
        <v>1.2693358374144035</v>
      </c>
      <c r="CD122" s="80">
        <v>0.509658250029147</v>
      </c>
      <c r="CE122" s="82">
        <f t="shared" si="153"/>
        <v>0.19744547675645305</v>
      </c>
      <c r="CF122" s="80">
        <f t="shared" si="154"/>
        <v>0.67750627997621415</v>
      </c>
      <c r="CG122" s="84">
        <f t="shared" si="95"/>
        <v>0.17547685300113436</v>
      </c>
      <c r="CH122" s="84">
        <f>VLOOKUP(A122,'CALCULO FINAL'!A:L,7,FALSE)</f>
        <v>68.681318681318686</v>
      </c>
      <c r="CI122" s="84">
        <f>VLOOKUP(A122,'CALCULO FINAL'!A:L,10,FALSE)</f>
        <v>68.421052631578945</v>
      </c>
      <c r="CJ122" s="84">
        <f>VLOOKUP(A122,'CALCULO FINAL'!A:L,8,FALSE)</f>
        <v>47.058823529411761</v>
      </c>
      <c r="CK122" s="84">
        <f>VLOOKUP(A122,'CALCULO FINAL'!A:L,9,FALSE)</f>
        <v>66.666666666666657</v>
      </c>
      <c r="CL122" s="84">
        <f>VLOOKUP(A122,'CALCULO FINAL'!A:L,11,FALSE)</f>
        <v>0.1909641960478653</v>
      </c>
      <c r="CM122" s="84">
        <f>VLOOKUP(A122,'CALCULO FINAL'!A:L,12,FALSE)</f>
        <v>55.769230769230774</v>
      </c>
      <c r="CN122" s="84">
        <f t="shared" si="96"/>
        <v>65.388230190861776</v>
      </c>
      <c r="CO122" s="81">
        <v>121</v>
      </c>
      <c r="CP122" s="81">
        <v>101</v>
      </c>
      <c r="CQ122" s="81">
        <v>115</v>
      </c>
      <c r="CR122" s="81">
        <v>122</v>
      </c>
      <c r="CS122" s="81">
        <v>272</v>
      </c>
      <c r="CT122" s="81">
        <v>239</v>
      </c>
    </row>
    <row r="123" spans="1:98" ht="14.5" customHeight="1">
      <c r="A123" s="79">
        <v>111848003910</v>
      </c>
      <c r="B123" s="80" t="s">
        <v>198</v>
      </c>
      <c r="C123" s="81" t="s">
        <v>460</v>
      </c>
      <c r="D123" s="81" t="s">
        <v>6</v>
      </c>
      <c r="E123" s="81">
        <v>1</v>
      </c>
      <c r="F123" s="82" t="s">
        <v>52</v>
      </c>
      <c r="G123" s="82">
        <v>14</v>
      </c>
      <c r="H123" s="82" t="s">
        <v>52</v>
      </c>
      <c r="I123" s="81">
        <v>1</v>
      </c>
      <c r="J123" s="81">
        <v>1</v>
      </c>
      <c r="K123" s="81">
        <v>1</v>
      </c>
      <c r="L123" s="81">
        <v>1069</v>
      </c>
      <c r="M123" s="81">
        <f t="shared" si="129"/>
        <v>2</v>
      </c>
      <c r="N123" s="86">
        <f>VLOOKUP(A123,complejidad!P:V,7,FALSE)</f>
        <v>-1.0721496448257501</v>
      </c>
      <c r="O123" s="81">
        <v>1</v>
      </c>
      <c r="P123" s="87">
        <v>38.154654300168566</v>
      </c>
      <c r="Q123" s="88">
        <v>0.22290780141843899</v>
      </c>
      <c r="R123" s="81">
        <v>1022</v>
      </c>
      <c r="S123" s="81">
        <v>104</v>
      </c>
      <c r="T123" s="89">
        <f t="shared" si="88"/>
        <v>0.10176125244618395</v>
      </c>
      <c r="U123" s="90">
        <f>VLOOKUP(A123,socioeconomico!I:P,8,FALSE)</f>
        <v>0.11463904779613368</v>
      </c>
      <c r="V123" s="81">
        <v>5</v>
      </c>
      <c r="W123" s="83">
        <v>0.83018867924528306</v>
      </c>
      <c r="X123" s="83">
        <v>0.80848748639825896</v>
      </c>
      <c r="Y123" s="83">
        <v>0.78848283499446292</v>
      </c>
      <c r="Z123" s="83">
        <v>0.67045454545454541</v>
      </c>
      <c r="AA123" s="83">
        <v>0.81656804733727806</v>
      </c>
      <c r="AB123" s="83">
        <v>0.82559456398640996</v>
      </c>
      <c r="AC123" s="91">
        <v>0.83193277310924374</v>
      </c>
      <c r="AD123" s="81">
        <f t="shared" si="130"/>
        <v>0.79870854771445932</v>
      </c>
      <c r="AE123" s="82">
        <f t="shared" si="89"/>
        <v>-0.79810153572858289</v>
      </c>
      <c r="AF123" s="84">
        <v>90.526315789473685</v>
      </c>
      <c r="AG123" s="84">
        <v>89.947643979057588</v>
      </c>
      <c r="AH123" s="84">
        <v>89.073881373569193</v>
      </c>
      <c r="AI123" s="84">
        <v>89.073881373569193</v>
      </c>
      <c r="AJ123" s="84">
        <v>100</v>
      </c>
      <c r="AK123" s="84">
        <v>95.071868583162228</v>
      </c>
      <c r="AL123" s="84">
        <v>98.093220338983059</v>
      </c>
      <c r="AM123" s="84">
        <f t="shared" si="131"/>
        <v>95.464403590877765</v>
      </c>
      <c r="AN123" s="84">
        <f t="shared" si="90"/>
        <v>1.4433908832859295</v>
      </c>
      <c r="AO123" s="81">
        <v>4</v>
      </c>
      <c r="AP123" s="82">
        <f t="shared" si="132"/>
        <v>0.23005906138063265</v>
      </c>
      <c r="AQ123" s="81">
        <v>4</v>
      </c>
      <c r="AR123" s="82">
        <f t="shared" si="151"/>
        <v>0.1365178344157767</v>
      </c>
      <c r="AS123" s="81">
        <v>4</v>
      </c>
      <c r="AT123" s="82">
        <f t="shared" si="152"/>
        <v>-0.10476865036838212</v>
      </c>
      <c r="AU123" s="81">
        <v>4</v>
      </c>
      <c r="AV123" s="82">
        <f>((AU123-(AVERAGE(AU$2:AU$384)))/(_xlfn.STDEV.P(AU$2:AU$384)))</f>
        <v>-0.23979404319523176</v>
      </c>
      <c r="AW123" s="81">
        <v>4</v>
      </c>
      <c r="AX123" s="82">
        <f t="shared" si="145"/>
        <v>-0.2179191660846721</v>
      </c>
      <c r="AY123" s="81">
        <v>4</v>
      </c>
      <c r="AZ123" s="82">
        <f t="shared" si="146"/>
        <v>5.8790989771929411E-2</v>
      </c>
      <c r="BA123" s="81">
        <f>(AR123*0.1)+(AT123*0.15)+(AV123*0.2)+(AX123*0.25)+(AZ123*0.3)</f>
        <v>-8.6864817342315201E-2</v>
      </c>
      <c r="BB123" s="82">
        <v>3.4083333333333332</v>
      </c>
      <c r="BC123" s="82">
        <v>3.356666666666666</v>
      </c>
      <c r="BD123" s="82">
        <v>3.32</v>
      </c>
      <c r="BE123" s="82">
        <v>3.2533333333333339</v>
      </c>
      <c r="BF123" s="81">
        <f t="shared" si="133"/>
        <v>3.3094999999999999</v>
      </c>
      <c r="BG123" s="82">
        <f t="shared" si="134"/>
        <v>5.110710960843922E-2</v>
      </c>
      <c r="BH123" s="82">
        <f t="shared" si="91"/>
        <v>-1.787885386693799E-2</v>
      </c>
      <c r="BI123" s="85"/>
      <c r="BJ123" s="92"/>
      <c r="BK123" s="92"/>
      <c r="BL123" s="92"/>
      <c r="BM123" s="85">
        <v>0.45584665255891976</v>
      </c>
      <c r="BN123" s="92">
        <f t="shared" si="148"/>
        <v>-0.41129418270512486</v>
      </c>
      <c r="BO123" s="92">
        <f t="shared" si="149"/>
        <v>-0.78559881427330691</v>
      </c>
      <c r="BP123" s="92">
        <f t="shared" si="150"/>
        <v>-0.35918723549505038</v>
      </c>
      <c r="BQ123" s="86"/>
      <c r="BR123" s="86"/>
      <c r="BS123" s="92"/>
      <c r="BT123" s="92"/>
      <c r="BU123" s="92">
        <v>0.6056342815708966</v>
      </c>
      <c r="BV123" s="92">
        <f t="shared" si="92"/>
        <v>-0.44073638558564598</v>
      </c>
      <c r="BW123" s="92">
        <f t="shared" si="93"/>
        <v>-0.50147897084728266</v>
      </c>
      <c r="BX123" s="92">
        <f t="shared" si="94"/>
        <v>-0.43536470445737574</v>
      </c>
      <c r="BY123" s="86">
        <f>(BP123*0.4)+(BX123*0.6)</f>
        <v>-0.40489371687244557</v>
      </c>
      <c r="BZ123" s="80">
        <v>0.51504063173770076</v>
      </c>
      <c r="CA123" s="80">
        <v>4.9229228542413357E-2</v>
      </c>
      <c r="CB123" s="80">
        <v>0.59224249482401692</v>
      </c>
      <c r="CC123" s="80">
        <v>1.1794869703080277</v>
      </c>
      <c r="CD123" s="80">
        <v>0.54535289917379803</v>
      </c>
      <c r="CE123" s="82">
        <f t="shared" si="153"/>
        <v>0.62224169844725852</v>
      </c>
      <c r="CF123" s="80">
        <f t="shared" si="154"/>
        <v>0.67481278602452033</v>
      </c>
      <c r="CG123" s="84">
        <f t="shared" si="95"/>
        <v>0.10546162515520867</v>
      </c>
      <c r="CH123" s="84">
        <f>VLOOKUP(A123,'CALCULO FINAL'!A:L,7,FALSE)</f>
        <v>61.53846153846154</v>
      </c>
      <c r="CI123" s="84">
        <f>VLOOKUP(A123,'CALCULO FINAL'!A:L,10,FALSE)</f>
        <v>81.578947368421055</v>
      </c>
      <c r="CJ123" s="84">
        <f>VLOOKUP(A123,'CALCULO FINAL'!A:L,8,FALSE)</f>
        <v>66.666666666666657</v>
      </c>
      <c r="CK123" s="84">
        <f>VLOOKUP(A123,'CALCULO FINAL'!A:L,9,FALSE)</f>
        <v>50</v>
      </c>
      <c r="CL123" s="84">
        <f>VLOOKUP(A123,'CALCULO FINAL'!A:L,11,FALSE)</f>
        <v>0.24396348374869495</v>
      </c>
      <c r="CM123" s="84">
        <f>VLOOKUP(A123,'CALCULO FINAL'!A:L,12,FALSE)</f>
        <v>56.868131868131869</v>
      </c>
      <c r="CN123" s="84">
        <f t="shared" si="96"/>
        <v>65.381000578368997</v>
      </c>
      <c r="CO123" s="81">
        <v>122</v>
      </c>
      <c r="CP123" s="81">
        <v>174</v>
      </c>
      <c r="CQ123" s="81">
        <v>203</v>
      </c>
      <c r="CR123" s="81">
        <v>224</v>
      </c>
      <c r="CS123" s="81">
        <v>163</v>
      </c>
      <c r="CT123" s="81"/>
    </row>
    <row r="124" spans="1:98" ht="14.5" customHeight="1">
      <c r="A124" s="79">
        <v>111001010731</v>
      </c>
      <c r="B124" s="80" t="s">
        <v>147</v>
      </c>
      <c r="C124" s="81" t="s">
        <v>460</v>
      </c>
      <c r="D124" s="81" t="s">
        <v>6</v>
      </c>
      <c r="E124" s="81">
        <v>13</v>
      </c>
      <c r="F124" s="82" t="s">
        <v>61</v>
      </c>
      <c r="G124" s="82">
        <v>100</v>
      </c>
      <c r="H124" s="82" t="s">
        <v>62</v>
      </c>
      <c r="I124" s="81">
        <v>2</v>
      </c>
      <c r="J124" s="81">
        <v>2</v>
      </c>
      <c r="K124" s="81">
        <v>2</v>
      </c>
      <c r="L124" s="81">
        <v>1753</v>
      </c>
      <c r="M124" s="81">
        <f t="shared" si="129"/>
        <v>3</v>
      </c>
      <c r="N124" s="86">
        <f>VLOOKUP(A124,complejidad!P:V,7,FALSE)</f>
        <v>0.17629507564424984</v>
      </c>
      <c r="O124" s="81">
        <v>4</v>
      </c>
      <c r="P124" s="87">
        <v>39.904414019715162</v>
      </c>
      <c r="Q124" s="88">
        <v>0.16524472168905899</v>
      </c>
      <c r="R124" s="81">
        <v>1453</v>
      </c>
      <c r="S124" s="81">
        <v>114</v>
      </c>
      <c r="T124" s="89">
        <f t="shared" si="88"/>
        <v>7.8458362009635241E-2</v>
      </c>
      <c r="U124" s="90">
        <f>VLOOKUP(A124,socioeconomico!I:P,8,FALSE)</f>
        <v>-0.74480156999420555</v>
      </c>
      <c r="V124" s="81">
        <v>8</v>
      </c>
      <c r="W124" s="83">
        <v>0.914572864321608</v>
      </c>
      <c r="X124" s="83">
        <v>0.8633993743482794</v>
      </c>
      <c r="Y124" s="83">
        <v>0.86200495049504955</v>
      </c>
      <c r="Z124" s="83">
        <v>0.87040498442367598</v>
      </c>
      <c r="AA124" s="83">
        <v>0.83354510800508264</v>
      </c>
      <c r="AB124" s="83">
        <v>0.83539694100509831</v>
      </c>
      <c r="AC124" s="91">
        <v>0.84795763993948559</v>
      </c>
      <c r="AD124" s="81">
        <f t="shared" si="130"/>
        <v>0.84670679154719308</v>
      </c>
      <c r="AE124" s="82">
        <f t="shared" si="89"/>
        <v>0.15393310738512567</v>
      </c>
      <c r="AF124" s="84">
        <v>92.972972972972983</v>
      </c>
      <c r="AG124" s="84">
        <v>92.455550216242187</v>
      </c>
      <c r="AH124" s="84">
        <v>90.386473429951693</v>
      </c>
      <c r="AI124" s="84">
        <v>91.971901655795278</v>
      </c>
      <c r="AJ124" s="84">
        <v>90.948012232415891</v>
      </c>
      <c r="AK124" s="84">
        <v>88.391278727165584</v>
      </c>
      <c r="AL124" s="84">
        <v>91.135204081632651</v>
      </c>
      <c r="AM124" s="84">
        <f t="shared" si="131"/>
        <v>90.462415944128821</v>
      </c>
      <c r="AN124" s="84">
        <f t="shared" si="90"/>
        <v>0.36376880962693586</v>
      </c>
      <c r="AO124" s="81">
        <v>4</v>
      </c>
      <c r="AP124" s="82">
        <f t="shared" si="132"/>
        <v>0.23005906138063265</v>
      </c>
      <c r="AQ124" s="81">
        <v>4</v>
      </c>
      <c r="AR124" s="82">
        <f t="shared" si="151"/>
        <v>0.1365178344157767</v>
      </c>
      <c r="AS124" s="81">
        <v>4</v>
      </c>
      <c r="AT124" s="82">
        <f t="shared" si="152"/>
        <v>-0.10476865036838212</v>
      </c>
      <c r="AU124" s="81">
        <v>4.5</v>
      </c>
      <c r="AV124" s="82">
        <f>((AU124-(AVERAGE(AU$2:AU$384)))/(_xlfn.STDEV.P(AU$2:AU$384)))</f>
        <v>1.2122921072647797</v>
      </c>
      <c r="AW124" s="81">
        <v>4.5</v>
      </c>
      <c r="AX124" s="82">
        <f t="shared" si="145"/>
        <v>1.1339867716628336</v>
      </c>
      <c r="AY124" s="81">
        <v>4</v>
      </c>
      <c r="AZ124" s="82">
        <f t="shared" si="146"/>
        <v>5.8790989771929411E-2</v>
      </c>
      <c r="BA124" s="81">
        <f>(AR124*0.1)+(AT124*0.15)+(AV124*0.2)+(AX124*0.25)+(AZ124*0.3)</f>
        <v>0.5415288971865635</v>
      </c>
      <c r="BB124" s="82">
        <v>3.581666666666667</v>
      </c>
      <c r="BC124" s="82">
        <v>3.4883333333333333</v>
      </c>
      <c r="BD124" s="82">
        <v>3.5033333333333325</v>
      </c>
      <c r="BE124" s="82">
        <v>3.41</v>
      </c>
      <c r="BF124" s="81">
        <f t="shared" si="133"/>
        <v>3.4708333333333332</v>
      </c>
      <c r="BG124" s="82">
        <f t="shared" si="134"/>
        <v>0.37058462713993762</v>
      </c>
      <c r="BH124" s="82">
        <f t="shared" si="91"/>
        <v>0.45605676216325053</v>
      </c>
      <c r="BI124" s="85">
        <v>0.40600000000000003</v>
      </c>
      <c r="BJ124" s="82">
        <f>((BI124-(AVERAGE(BI$2:BI$392)))/(_xlfn.STDEV.P(BI$2:BI$392)))</f>
        <v>-1.1636643992390798</v>
      </c>
      <c r="BK124" s="92">
        <f>LN(BI124)</f>
        <v>-0.90140211938040438</v>
      </c>
      <c r="BL124" s="92">
        <f>((BK124-(AVERAGE(BK$2:BK$392)))/(_xlfn.STDEV.P(BK$2:BK$392)))</f>
        <v>-1.240985046118388</v>
      </c>
      <c r="BM124" s="85">
        <v>0.45076291028739796</v>
      </c>
      <c r="BN124" s="92">
        <f t="shared" si="148"/>
        <v>-0.47368925767586251</v>
      </c>
      <c r="BO124" s="92">
        <f t="shared" si="149"/>
        <v>-0.79681377551764643</v>
      </c>
      <c r="BP124" s="92">
        <f t="shared" si="150"/>
        <v>-0.42889378468395262</v>
      </c>
      <c r="BQ124" s="86"/>
      <c r="BR124" s="86"/>
      <c r="BS124" s="92"/>
      <c r="BT124" s="92"/>
      <c r="BU124" s="92">
        <v>0.6106187835225102</v>
      </c>
      <c r="BV124" s="92">
        <f t="shared" si="92"/>
        <v>-0.293419955017027</v>
      </c>
      <c r="BW124" s="92">
        <f t="shared" si="93"/>
        <v>-0.49328243675275985</v>
      </c>
      <c r="BX124" s="92">
        <f t="shared" si="94"/>
        <v>-0.27961342714731452</v>
      </c>
      <c r="BY124" s="86">
        <f>(BL124*0.2)+(BP124*0.3)+(BX124*0.5)</f>
        <v>-0.51667185820252071</v>
      </c>
      <c r="BZ124" s="80">
        <v>0.51313936871055765</v>
      </c>
      <c r="CA124" s="80">
        <v>-1.9356375942354963E-2</v>
      </c>
      <c r="CB124" s="80">
        <v>0.51541636047423067</v>
      </c>
      <c r="CC124" s="80">
        <v>-1.3339708831942467</v>
      </c>
      <c r="CD124" s="80">
        <v>0.50693509146876303</v>
      </c>
      <c r="CE124" s="82">
        <f t="shared" si="153"/>
        <v>0.16503760904417356</v>
      </c>
      <c r="CF124" s="80">
        <f t="shared" si="154"/>
        <v>-0.32154373562465821</v>
      </c>
      <c r="CG124" s="84">
        <f t="shared" si="95"/>
        <v>0.1879641714797356</v>
      </c>
      <c r="CH124" s="84">
        <f>VLOOKUP(A124,'CALCULO FINAL'!A:L,7,FALSE)</f>
        <v>69.780219780219781</v>
      </c>
      <c r="CI124" s="84">
        <f>VLOOKUP(A124,'CALCULO FINAL'!A:L,10,FALSE)</f>
        <v>47.368421052631575</v>
      </c>
      <c r="CJ124" s="84">
        <f>VLOOKUP(A124,'CALCULO FINAL'!A:L,8,FALSE)</f>
        <v>80</v>
      </c>
      <c r="CK124" s="84">
        <f>VLOOKUP(A124,'CALCULO FINAL'!A:L,9,FALSE)</f>
        <v>65.789473684210535</v>
      </c>
      <c r="CL124" s="84">
        <f>VLOOKUP(A124,'CALCULO FINAL'!A:L,11,FALSE)</f>
        <v>0.77009805567399015</v>
      </c>
      <c r="CM124" s="84">
        <f>VLOOKUP(A124,'CALCULO FINAL'!A:L,12,FALSE)</f>
        <v>73.076923076923066</v>
      </c>
      <c r="CN124" s="84">
        <f t="shared" si="96"/>
        <v>65.001445922498547</v>
      </c>
      <c r="CO124" s="81">
        <v>123</v>
      </c>
      <c r="CP124" s="81">
        <v>162</v>
      </c>
      <c r="CQ124" s="81">
        <v>196</v>
      </c>
      <c r="CR124" s="81">
        <v>147</v>
      </c>
      <c r="CS124" s="81">
        <v>107</v>
      </c>
      <c r="CT124" s="81">
        <v>110</v>
      </c>
    </row>
    <row r="125" spans="1:98" ht="14.5" customHeight="1">
      <c r="A125" s="79">
        <v>111001014176</v>
      </c>
      <c r="B125" s="80" t="s">
        <v>237</v>
      </c>
      <c r="C125" s="81" t="s">
        <v>460</v>
      </c>
      <c r="D125" s="81" t="s">
        <v>6</v>
      </c>
      <c r="E125" s="81">
        <v>4</v>
      </c>
      <c r="F125" s="82" t="s">
        <v>42</v>
      </c>
      <c r="G125" s="82">
        <v>32</v>
      </c>
      <c r="H125" s="82" t="s">
        <v>43</v>
      </c>
      <c r="I125" s="81">
        <v>4</v>
      </c>
      <c r="J125" s="81">
        <v>3</v>
      </c>
      <c r="K125" s="81">
        <v>3</v>
      </c>
      <c r="L125" s="81">
        <v>2078</v>
      </c>
      <c r="M125" s="81">
        <f t="shared" si="129"/>
        <v>4</v>
      </c>
      <c r="N125" s="86">
        <f>VLOOKUP(A125,complejidad!P:V,7,FALSE)</f>
        <v>1.2775233775929495</v>
      </c>
      <c r="O125" s="81">
        <v>6</v>
      </c>
      <c r="P125" s="87">
        <v>37.939799851742002</v>
      </c>
      <c r="Q125" s="88">
        <v>0.18470099667774001</v>
      </c>
      <c r="R125" s="81">
        <v>1844</v>
      </c>
      <c r="S125" s="81">
        <v>80</v>
      </c>
      <c r="T125" s="89">
        <f t="shared" si="88"/>
        <v>4.3383947939262472E-2</v>
      </c>
      <c r="U125" s="90">
        <f>VLOOKUP(A125,socioeconomico!I:P,8,FALSE)</f>
        <v>-0.50400989688427833</v>
      </c>
      <c r="V125" s="81">
        <v>7</v>
      </c>
      <c r="W125" s="83">
        <v>0.91875347801892038</v>
      </c>
      <c r="X125" s="83">
        <v>0.91796407185628748</v>
      </c>
      <c r="Y125" s="83">
        <v>0.89828431372549022</v>
      </c>
      <c r="Z125" s="83">
        <v>0.85531135531135527</v>
      </c>
      <c r="AA125" s="83">
        <v>0.93239795918367352</v>
      </c>
      <c r="AB125" s="83">
        <v>0.90777917189460477</v>
      </c>
      <c r="AC125" s="91">
        <v>0.86345148169668795</v>
      </c>
      <c r="AD125" s="81">
        <f t="shared" si="130"/>
        <v>0.89058496398864462</v>
      </c>
      <c r="AE125" s="82">
        <f t="shared" si="89"/>
        <v>1.0242470377521034</v>
      </c>
      <c r="AF125" s="84">
        <v>87.809812847749114</v>
      </c>
      <c r="AG125" s="84">
        <v>88.511076764554346</v>
      </c>
      <c r="AH125" s="84">
        <v>82.896174863387984</v>
      </c>
      <c r="AI125" s="84">
        <v>81.354950781702371</v>
      </c>
      <c r="AJ125" s="84">
        <v>84.866468842729972</v>
      </c>
      <c r="AK125" s="84">
        <v>87.015384615384619</v>
      </c>
      <c r="AL125" s="84">
        <v>81.773997569866339</v>
      </c>
      <c r="AM125" s="84">
        <f t="shared" si="131"/>
        <v>83.752199296946202</v>
      </c>
      <c r="AN125" s="84">
        <f t="shared" si="90"/>
        <v>-1.0845550414007614</v>
      </c>
      <c r="AO125" s="81">
        <v>4</v>
      </c>
      <c r="AP125" s="82">
        <f t="shared" si="132"/>
        <v>0.23005906138063265</v>
      </c>
      <c r="AQ125" s="81">
        <v>4</v>
      </c>
      <c r="AR125" s="82">
        <f t="shared" si="151"/>
        <v>0.1365178344157767</v>
      </c>
      <c r="AS125" s="81">
        <v>4</v>
      </c>
      <c r="AT125" s="82">
        <f t="shared" si="152"/>
        <v>-0.10476865036838212</v>
      </c>
      <c r="AU125" s="81"/>
      <c r="AV125" s="82"/>
      <c r="AW125" s="81"/>
      <c r="AX125" s="82"/>
      <c r="AY125" s="81"/>
      <c r="AZ125" s="82"/>
      <c r="BA125" s="81">
        <f>(AR125*0.4)+(AT125*0.6)</f>
        <v>-8.2540564547185918E-3</v>
      </c>
      <c r="BB125" s="82">
        <v>3.1833333333333336</v>
      </c>
      <c r="BC125" s="82"/>
      <c r="BD125" s="82">
        <v>3.4233333333333333</v>
      </c>
      <c r="BE125" s="82">
        <v>3.4649999999999999</v>
      </c>
      <c r="BF125" s="81">
        <f>(BB125*0.2)+(BD125*0.3)+(BE125*0.5)</f>
        <v>3.3961666666666668</v>
      </c>
      <c r="BG125" s="82">
        <f t="shared" si="134"/>
        <v>0.22272726365428591</v>
      </c>
      <c r="BH125" s="82">
        <f t="shared" si="91"/>
        <v>0.10723660359978365</v>
      </c>
      <c r="BI125" s="85">
        <v>0.59099999999999997</v>
      </c>
      <c r="BJ125" s="82">
        <f>((BI125-(AVERAGE(BI$2:BI$392)))/(_xlfn.STDEV.P(BI$2:BI$392)))</f>
        <v>1.4816695924824455</v>
      </c>
      <c r="BK125" s="92">
        <f>LN(BI125)</f>
        <v>-0.52593926157603887</v>
      </c>
      <c r="BL125" s="92">
        <f>((BK125-(AVERAGE(BK$2:BK$392)))/(_xlfn.STDEV.P(BK$2:BK$392)))</f>
        <v>1.4549707950753856</v>
      </c>
      <c r="BM125" s="85">
        <v>0.55623560796403049</v>
      </c>
      <c r="BN125" s="92">
        <f t="shared" si="148"/>
        <v>0.8208250051271232</v>
      </c>
      <c r="BO125" s="92">
        <f t="shared" si="149"/>
        <v>-0.58656331915949855</v>
      </c>
      <c r="BP125" s="92">
        <f t="shared" si="150"/>
        <v>0.87791713144966754</v>
      </c>
      <c r="BQ125" s="86">
        <v>0.58339825764953324</v>
      </c>
      <c r="BR125" s="92">
        <f>((BQ125-(AVERAGE(BQ$2:BQ$392)))/(_xlfn.STDEV.P(BQ$2:BQ$392)))</f>
        <v>-0.20469017297806619</v>
      </c>
      <c r="BS125" s="92">
        <f>LN(BQ125)</f>
        <v>-0.53888520809817075</v>
      </c>
      <c r="BT125" s="92">
        <f>((BS125-(AVERAGE(BS$2:BS$392)))/(_xlfn.STDEV.P(BS$2:BS$392)))</f>
        <v>-0.17276057475897524</v>
      </c>
      <c r="BU125" s="92">
        <v>0.66115251600454139</v>
      </c>
      <c r="BV125" s="92">
        <f t="shared" si="92"/>
        <v>1.2000991898901945</v>
      </c>
      <c r="BW125" s="92">
        <f t="shared" si="93"/>
        <v>-0.41377073048924379</v>
      </c>
      <c r="BX125" s="92">
        <f t="shared" si="94"/>
        <v>1.2312751592761157</v>
      </c>
      <c r="BY125" s="92">
        <f>(BL125*0.1)+(BP125*0.2)+(BT125*0.3)+(BX125*0.4)</f>
        <v>0.76176239708022586</v>
      </c>
      <c r="BZ125" s="80">
        <v>0.51176512486816383</v>
      </c>
      <c r="CA125" s="80">
        <v>-6.8930445018782815E-2</v>
      </c>
      <c r="CB125" s="80">
        <v>0.50413739889314602</v>
      </c>
      <c r="CC125" s="80">
        <v>-1.7029754518252147</v>
      </c>
      <c r="CD125" s="80">
        <v>0.53222146843221596</v>
      </c>
      <c r="CE125" s="82">
        <f t="shared" si="153"/>
        <v>0.46596667409239761</v>
      </c>
      <c r="CF125" s="80">
        <f t="shared" si="154"/>
        <v>-0.29169538750512214</v>
      </c>
      <c r="CG125" s="84">
        <f t="shared" si="95"/>
        <v>0.10483817754069753</v>
      </c>
      <c r="CH125" s="84">
        <f>VLOOKUP(A125,'CALCULO FINAL'!A:L,7,FALSE)</f>
        <v>61.26373626373627</v>
      </c>
      <c r="CI125" s="84">
        <f>VLOOKUP(A125,'CALCULO FINAL'!A:L,10,FALSE)</f>
        <v>57.894736842105267</v>
      </c>
      <c r="CJ125" s="84">
        <f>VLOOKUP(A125,'CALCULO FINAL'!A:L,8,FALSE)</f>
        <v>83.333333333333343</v>
      </c>
      <c r="CK125" s="84">
        <f>VLOOKUP(A125,'CALCULO FINAL'!A:L,9,FALSE)</f>
        <v>71.232876712328761</v>
      </c>
      <c r="CL125" s="84">
        <f>VLOOKUP(A125,'CALCULO FINAL'!A:L,11,FALSE)</f>
        <v>0.92866426812666147</v>
      </c>
      <c r="CM125" s="84">
        <f>VLOOKUP(A125,'CALCULO FINAL'!A:L,12,FALSE)</f>
        <v>77.747252747252745</v>
      </c>
      <c r="CN125" s="84">
        <f t="shared" si="96"/>
        <v>64.542365529207643</v>
      </c>
      <c r="CO125" s="81">
        <v>124</v>
      </c>
      <c r="CP125" s="81">
        <v>170</v>
      </c>
      <c r="CQ125" s="81">
        <v>136</v>
      </c>
      <c r="CR125" s="81">
        <v>183</v>
      </c>
      <c r="CS125" s="81">
        <v>198</v>
      </c>
      <c r="CT125" s="81">
        <v>119</v>
      </c>
    </row>
    <row r="126" spans="1:98" ht="14.5" customHeight="1">
      <c r="A126" s="79">
        <v>111001014109</v>
      </c>
      <c r="B126" s="80" t="s">
        <v>160</v>
      </c>
      <c r="C126" s="81" t="s">
        <v>460</v>
      </c>
      <c r="D126" s="81" t="s">
        <v>6</v>
      </c>
      <c r="E126" s="81">
        <v>7</v>
      </c>
      <c r="F126" s="82" t="s">
        <v>15</v>
      </c>
      <c r="G126" s="82">
        <v>84</v>
      </c>
      <c r="H126" s="82" t="s">
        <v>27</v>
      </c>
      <c r="I126" s="81">
        <v>7</v>
      </c>
      <c r="J126" s="81">
        <v>3</v>
      </c>
      <c r="K126" s="81">
        <v>3</v>
      </c>
      <c r="L126" s="81">
        <v>3662</v>
      </c>
      <c r="M126" s="81">
        <f t="shared" si="129"/>
        <v>6</v>
      </c>
      <c r="N126" s="86">
        <f>VLOOKUP(A126,complejidad!P:V,7,FALSE)</f>
        <v>1.9668522933360815</v>
      </c>
      <c r="O126" s="81">
        <v>6</v>
      </c>
      <c r="P126" s="87">
        <v>39.894474028808354</v>
      </c>
      <c r="Q126" s="88">
        <v>0.21105737704918201</v>
      </c>
      <c r="R126" s="81">
        <v>3466</v>
      </c>
      <c r="S126" s="81">
        <v>398</v>
      </c>
      <c r="T126" s="89">
        <f t="shared" si="88"/>
        <v>0.11482977495672245</v>
      </c>
      <c r="U126" s="90">
        <f>VLOOKUP(A126,socioeconomico!I:P,8,FALSE)</f>
        <v>-0.12714375762755006</v>
      </c>
      <c r="V126" s="81">
        <v>6</v>
      </c>
      <c r="W126" s="83">
        <v>0.90929064657878222</v>
      </c>
      <c r="X126" s="83">
        <v>0.90576080150281779</v>
      </c>
      <c r="Y126" s="83">
        <v>0.88270820089001911</v>
      </c>
      <c r="Z126" s="83">
        <v>0.88160000000000005</v>
      </c>
      <c r="AA126" s="83">
        <v>0.89739517153748416</v>
      </c>
      <c r="AB126" s="83">
        <v>0.87793125602312883</v>
      </c>
      <c r="AC126" s="91">
        <v>0.86714824120603018</v>
      </c>
      <c r="AD126" s="81">
        <f t="shared" si="130"/>
        <v>0.87961714076409003</v>
      </c>
      <c r="AE126" s="82">
        <f t="shared" si="89"/>
        <v>0.80670266871829255</v>
      </c>
      <c r="AF126" s="84">
        <v>88.652266504411315</v>
      </c>
      <c r="AG126" s="84">
        <v>90.639013452914796</v>
      </c>
      <c r="AH126" s="84">
        <v>90.569800569800577</v>
      </c>
      <c r="AI126" s="84">
        <v>88.988988988988993</v>
      </c>
      <c r="AJ126" s="84">
        <v>89.839438033115897</v>
      </c>
      <c r="AK126" s="84">
        <v>89.985895627644581</v>
      </c>
      <c r="AL126" s="84">
        <v>84.34592227695677</v>
      </c>
      <c r="AM126" s="84">
        <f t="shared" si="131"/>
        <v>88.173466601949769</v>
      </c>
      <c r="AN126" s="84">
        <f t="shared" si="90"/>
        <v>-0.13027484058277647</v>
      </c>
      <c r="AO126" s="81">
        <v>4</v>
      </c>
      <c r="AP126" s="82">
        <f t="shared" si="132"/>
        <v>0.23005906138063265</v>
      </c>
      <c r="AQ126" s="81">
        <v>4</v>
      </c>
      <c r="AR126" s="82">
        <f t="shared" si="151"/>
        <v>0.1365178344157767</v>
      </c>
      <c r="AS126" s="81">
        <v>4</v>
      </c>
      <c r="AT126" s="82">
        <f t="shared" si="152"/>
        <v>-0.10476865036838212</v>
      </c>
      <c r="AU126" s="81">
        <v>4</v>
      </c>
      <c r="AV126" s="82">
        <f>((AU126-(AVERAGE(AU$2:AU$384)))/(_xlfn.STDEV.P(AU$2:AU$384)))</f>
        <v>-0.23979404319523176</v>
      </c>
      <c r="AW126" s="81">
        <v>4</v>
      </c>
      <c r="AX126" s="82">
        <f>((AW126-(AVERAGE(AW$2:AW$384)))/(_xlfn.STDEV.P(AW$2:AW$384)))</f>
        <v>-0.2179191660846721</v>
      </c>
      <c r="AY126" s="81">
        <v>4</v>
      </c>
      <c r="AZ126" s="82">
        <f>((AY126-(AVERAGE(AY$2:AY$392)))/(_xlfn.STDEV.P(AY$2:AY$392)))</f>
        <v>5.8790989771929411E-2</v>
      </c>
      <c r="BA126" s="81">
        <f>(AR126*0.1)+(AT126*0.15)+(AV126*0.2)+(AX126*0.25)+(AZ126*0.3)</f>
        <v>-8.6864817342315201E-2</v>
      </c>
      <c r="BB126" s="82">
        <v>3.3699999999999997</v>
      </c>
      <c r="BC126" s="82">
        <v>3.4949999999999997</v>
      </c>
      <c r="BD126" s="82">
        <v>3.4466666666666659</v>
      </c>
      <c r="BE126" s="82">
        <v>3.2483333333333331</v>
      </c>
      <c r="BF126" s="81">
        <f t="shared" ref="BF126:BF155" si="155">(BB126*0.1)+(BC126*0.2)+(BD126*0.3)+(BE126*0.4)</f>
        <v>3.3693333333333331</v>
      </c>
      <c r="BG126" s="82">
        <f t="shared" si="134"/>
        <v>0.16959102365162892</v>
      </c>
      <c r="BH126" s="82">
        <f t="shared" si="91"/>
        <v>4.1363103154656862E-2</v>
      </c>
      <c r="BI126" s="85">
        <v>0.52900000000000003</v>
      </c>
      <c r="BJ126" s="82">
        <f>((BI126-(AVERAGE(BI$2:BI$392)))/(_xlfn.STDEV.P(BI$2:BI$392)))</f>
        <v>0.59512522768928611</v>
      </c>
      <c r="BK126" s="92">
        <f>LN(BI126)</f>
        <v>-0.63676684712383758</v>
      </c>
      <c r="BL126" s="92">
        <f>((BK126-(AVERAGE(BK$2:BK$392)))/(_xlfn.STDEV.P(BK$2:BK$392)))</f>
        <v>0.65918961349530825</v>
      </c>
      <c r="BM126" s="85"/>
      <c r="BN126" s="92"/>
      <c r="BO126" s="92"/>
      <c r="BP126" s="92"/>
      <c r="BQ126" s="86"/>
      <c r="BR126" s="86"/>
      <c r="BS126" s="92"/>
      <c r="BT126" s="92"/>
      <c r="BU126" s="92">
        <v>0.6021211929044068</v>
      </c>
      <c r="BV126" s="92">
        <f t="shared" si="92"/>
        <v>-0.54456535137646278</v>
      </c>
      <c r="BW126" s="92">
        <f t="shared" si="93"/>
        <v>-0.50729653681793274</v>
      </c>
      <c r="BX126" s="92">
        <f t="shared" si="94"/>
        <v>-0.54591061573099298</v>
      </c>
      <c r="BY126" s="86">
        <f>(BL126*0.4)+(BX126*0.6)</f>
        <v>-6.3870524040472443E-2</v>
      </c>
      <c r="BZ126" s="80">
        <v>0.50614953330922841</v>
      </c>
      <c r="CA126" s="80">
        <v>-0.2715056469296328</v>
      </c>
      <c r="CB126" s="80">
        <v>0.57587729770341067</v>
      </c>
      <c r="CC126" s="80">
        <v>0.64408019011494078</v>
      </c>
      <c r="CD126" s="80">
        <v>0.49058915151825699</v>
      </c>
      <c r="CE126" s="82">
        <f t="shared" si="153"/>
        <v>-2.9492767282562057E-2</v>
      </c>
      <c r="CF126" s="80">
        <f t="shared" si="154"/>
        <v>0.12417654400727463</v>
      </c>
      <c r="CG126" s="84">
        <f t="shared" si="95"/>
        <v>0.11277328259011821</v>
      </c>
      <c r="CH126" s="84">
        <f>VLOOKUP(A126,'CALCULO FINAL'!A:L,7,FALSE)</f>
        <v>62.087912087912088</v>
      </c>
      <c r="CI126" s="84">
        <f>VLOOKUP(A126,'CALCULO FINAL'!A:L,10,FALSE)</f>
        <v>68.421052631578945</v>
      </c>
      <c r="CJ126" s="84">
        <f>VLOOKUP(A126,'CALCULO FINAL'!A:L,8,FALSE)</f>
        <v>59.375</v>
      </c>
      <c r="CK126" s="84">
        <f>VLOOKUP(A126,'CALCULO FINAL'!A:L,9,FALSE)</f>
        <v>72.602739726027394</v>
      </c>
      <c r="CL126" s="84">
        <f>VLOOKUP(A126,'CALCULO FINAL'!A:L,11,FALSE)</f>
        <v>0.52068101839496961</v>
      </c>
      <c r="CM126" s="84">
        <f>VLOOKUP(A126,'CALCULO FINAL'!A:L,12,FALSE)</f>
        <v>65.384615384615387</v>
      </c>
      <c r="CN126" s="84">
        <f t="shared" si="96"/>
        <v>64.495373048004623</v>
      </c>
      <c r="CO126" s="81">
        <v>125</v>
      </c>
      <c r="CP126" s="81">
        <v>59</v>
      </c>
      <c r="CQ126" s="81">
        <v>55</v>
      </c>
      <c r="CR126" s="81">
        <v>62</v>
      </c>
      <c r="CS126" s="81">
        <v>96</v>
      </c>
      <c r="CT126" s="81">
        <v>126</v>
      </c>
    </row>
    <row r="127" spans="1:98" ht="14.5" customHeight="1">
      <c r="A127" s="79">
        <v>111001018309</v>
      </c>
      <c r="B127" s="80" t="s">
        <v>240</v>
      </c>
      <c r="C127" s="81" t="s">
        <v>460</v>
      </c>
      <c r="D127" s="81" t="s">
        <v>6</v>
      </c>
      <c r="E127" s="81">
        <v>4</v>
      </c>
      <c r="F127" s="82" t="s">
        <v>42</v>
      </c>
      <c r="G127" s="82">
        <v>34</v>
      </c>
      <c r="H127" s="82" t="s">
        <v>162</v>
      </c>
      <c r="I127" s="81">
        <v>4</v>
      </c>
      <c r="J127" s="81">
        <v>1</v>
      </c>
      <c r="K127" s="81">
        <v>1</v>
      </c>
      <c r="L127" s="81">
        <v>923</v>
      </c>
      <c r="M127" s="81">
        <f t="shared" si="129"/>
        <v>1</v>
      </c>
      <c r="N127" s="86">
        <f>VLOOKUP(A127,complejidad!P:V,7,FALSE)</f>
        <v>-1.4952519086589622</v>
      </c>
      <c r="O127" s="81">
        <v>1</v>
      </c>
      <c r="P127" s="87">
        <v>35.986950240770376</v>
      </c>
      <c r="Q127" s="88">
        <v>0.21528969957081501</v>
      </c>
      <c r="R127" s="81">
        <v>853</v>
      </c>
      <c r="S127" s="81">
        <v>96</v>
      </c>
      <c r="T127" s="89">
        <f t="shared" si="88"/>
        <v>0.11254396248534584</v>
      </c>
      <c r="U127" s="90">
        <f>VLOOKUP(A127,socioeconomico!I:P,8,FALSE)</f>
        <v>0.31792176980767933</v>
      </c>
      <c r="V127" s="81">
        <v>4</v>
      </c>
      <c r="W127" s="83">
        <v>0.91012838801711837</v>
      </c>
      <c r="X127" s="83">
        <v>0.85650887573964496</v>
      </c>
      <c r="Y127" s="83">
        <v>0.82445141065830718</v>
      </c>
      <c r="Z127" s="83">
        <v>0.78911564625850339</v>
      </c>
      <c r="AA127" s="83">
        <v>0.80551905387647826</v>
      </c>
      <c r="AB127" s="83">
        <v>0.83094928478543562</v>
      </c>
      <c r="AC127" s="91">
        <v>0.80200501253132828</v>
      </c>
      <c r="AD127" s="81">
        <f t="shared" si="130"/>
        <v>0.81025512373565922</v>
      </c>
      <c r="AE127" s="82">
        <f t="shared" si="89"/>
        <v>-0.56907773186116839</v>
      </c>
      <c r="AF127" s="84">
        <v>85.478547854785475</v>
      </c>
      <c r="AG127" s="84">
        <v>86.15384615384616</v>
      </c>
      <c r="AH127" s="84">
        <v>90.876777251184834</v>
      </c>
      <c r="AI127" s="84">
        <v>89.301634472511154</v>
      </c>
      <c r="AJ127" s="84">
        <v>92.717086834733891</v>
      </c>
      <c r="AK127" s="84">
        <v>89.453621346886919</v>
      </c>
      <c r="AL127" s="84">
        <v>89.721886336154782</v>
      </c>
      <c r="AM127" s="84">
        <f t="shared" si="131"/>
        <v>90.306311500510105</v>
      </c>
      <c r="AN127" s="84">
        <f t="shared" si="90"/>
        <v>0.33007544310361775</v>
      </c>
      <c r="AO127" s="81"/>
      <c r="AP127" s="82"/>
      <c r="AQ127" s="81"/>
      <c r="AR127" s="82"/>
      <c r="AS127" s="81"/>
      <c r="AT127" s="82"/>
      <c r="AU127" s="81">
        <v>4</v>
      </c>
      <c r="AV127" s="82">
        <f>((AU127-(AVERAGE(AU$2:AU$384)))/(_xlfn.STDEV.P(AU$2:AU$384)))</f>
        <v>-0.23979404319523176</v>
      </c>
      <c r="AW127" s="81">
        <v>4</v>
      </c>
      <c r="AX127" s="82">
        <f>((AW127-(AVERAGE(AW$2:AW$384)))/(_xlfn.STDEV.P(AW$2:AW$384)))</f>
        <v>-0.2179191660846721</v>
      </c>
      <c r="AY127" s="81">
        <v>4</v>
      </c>
      <c r="AZ127" s="82">
        <f>((AY127-(AVERAGE(AY$2:AY$392)))/(_xlfn.STDEV.P(AY$2:AY$392)))</f>
        <v>5.8790989771929411E-2</v>
      </c>
      <c r="BA127" s="81">
        <f>(AT127*0.2)+(AV127*0.3)+(AX127*0.4)+(AZ127*0.5)</f>
        <v>-0.12971038450647365</v>
      </c>
      <c r="BB127" s="82">
        <v>3.2183333333333333</v>
      </c>
      <c r="BC127" s="82">
        <v>3.0950000000000002</v>
      </c>
      <c r="BD127" s="82">
        <v>3.293333333333333</v>
      </c>
      <c r="BE127" s="82">
        <v>3.15</v>
      </c>
      <c r="BF127" s="81">
        <f t="shared" si="155"/>
        <v>3.1888333333333332</v>
      </c>
      <c r="BG127" s="82">
        <f t="shared" si="134"/>
        <v>-0.18784095102462367</v>
      </c>
      <c r="BH127" s="82">
        <f t="shared" si="91"/>
        <v>-0.15877566776554866</v>
      </c>
      <c r="BI127" s="85"/>
      <c r="BJ127" s="92"/>
      <c r="BK127" s="92"/>
      <c r="BL127" s="92"/>
      <c r="BM127" s="85">
        <v>0.57863462592160697</v>
      </c>
      <c r="BN127" s="92">
        <f>((BM127-(AVERAGE(BM$2:BM$392)))/(_xlfn.STDEV.P(BM$2:BM$392)))</f>
        <v>1.0957383130976937</v>
      </c>
      <c r="BO127" s="92">
        <f>LN(BM127)</f>
        <v>-0.54708404391406362</v>
      </c>
      <c r="BP127" s="92">
        <f>((BO127-(AVERAGE(BO$2:BO$392)))/(_xlfn.STDEV.P(BO$2:BO$392)))</f>
        <v>1.1233004173907675</v>
      </c>
      <c r="BQ127" s="86"/>
      <c r="BR127" s="86"/>
      <c r="BS127" s="92"/>
      <c r="BT127" s="92"/>
      <c r="BU127" s="92">
        <v>0.64027484966022763</v>
      </c>
      <c r="BV127" s="92">
        <f t="shared" si="92"/>
        <v>0.58306195842692998</v>
      </c>
      <c r="BW127" s="92">
        <f t="shared" si="93"/>
        <v>-0.44585774222268637</v>
      </c>
      <c r="BX127" s="92">
        <f t="shared" si="94"/>
        <v>0.62155487934875508</v>
      </c>
      <c r="BY127" s="86">
        <f>(BP127*0.4)+(BX127*0.6)</f>
        <v>0.82225309456556006</v>
      </c>
      <c r="BZ127" s="80">
        <v>0.51270833245740544</v>
      </c>
      <c r="CA127" s="80">
        <v>-3.4905451244006666E-2</v>
      </c>
      <c r="CB127" s="80">
        <v>0.6064192552767822</v>
      </c>
      <c r="CC127" s="80">
        <v>1.643296456478309</v>
      </c>
      <c r="CD127" s="80">
        <v>0.51737259305926098</v>
      </c>
      <c r="CE127" s="82">
        <f t="shared" si="153"/>
        <v>0.28925262013918301</v>
      </c>
      <c r="CF127" s="80">
        <f t="shared" si="154"/>
        <v>0.6306341567642828</v>
      </c>
      <c r="CG127" s="84">
        <f t="shared" si="95"/>
        <v>7.2347786438762177E-2</v>
      </c>
      <c r="CH127" s="84">
        <f>VLOOKUP(A127,'CALCULO FINAL'!A:L,7,FALSE)</f>
        <v>59.065934065934066</v>
      </c>
      <c r="CI127" s="84">
        <f>VLOOKUP(A127,'CALCULO FINAL'!A:L,10,FALSE)</f>
        <v>75.675675675675677</v>
      </c>
      <c r="CJ127" s="84">
        <f>VLOOKUP(A127,'CALCULO FINAL'!A:L,8,FALSE)</f>
        <v>80</v>
      </c>
      <c r="CK127" s="84">
        <f>VLOOKUP(A127,'CALCULO FINAL'!A:L,9,FALSE)</f>
        <v>48.571428571428569</v>
      </c>
      <c r="CL127" s="84">
        <f>VLOOKUP(A127,'CALCULO FINAL'!A:L,11,FALSE)</f>
        <v>0.45897691016451114</v>
      </c>
      <c r="CM127" s="84">
        <f>VLOOKUP(A127,'CALCULO FINAL'!A:L,12,FALSE)</f>
        <v>63.46153846153846</v>
      </c>
      <c r="CN127" s="84">
        <f t="shared" si="96"/>
        <v>64.317270567270569</v>
      </c>
      <c r="CO127" s="81">
        <v>126</v>
      </c>
      <c r="CP127" s="81">
        <v>88</v>
      </c>
      <c r="CQ127" s="81">
        <v>104</v>
      </c>
      <c r="CR127" s="81">
        <v>119</v>
      </c>
      <c r="CS127" s="81">
        <v>144</v>
      </c>
      <c r="CT127" s="81"/>
    </row>
    <row r="128" spans="1:98" ht="14.5" customHeight="1">
      <c r="A128" s="79">
        <v>111001041459</v>
      </c>
      <c r="B128" s="80" t="s">
        <v>236</v>
      </c>
      <c r="C128" s="81" t="s">
        <v>460</v>
      </c>
      <c r="D128" s="81" t="s">
        <v>6</v>
      </c>
      <c r="E128" s="81">
        <v>14</v>
      </c>
      <c r="F128" s="82" t="s">
        <v>13</v>
      </c>
      <c r="G128" s="82">
        <v>102</v>
      </c>
      <c r="H128" s="82" t="s">
        <v>88</v>
      </c>
      <c r="I128" s="81">
        <v>14</v>
      </c>
      <c r="J128" s="81">
        <v>2</v>
      </c>
      <c r="K128" s="81">
        <v>2</v>
      </c>
      <c r="L128" s="81">
        <v>1278</v>
      </c>
      <c r="M128" s="81">
        <f t="shared" si="129"/>
        <v>2</v>
      </c>
      <c r="N128" s="86">
        <f>VLOOKUP(A128,complejidad!P:V,7,FALSE)</f>
        <v>-0.28055686710520772</v>
      </c>
      <c r="O128" s="81">
        <v>3</v>
      </c>
      <c r="P128" s="87">
        <v>37.002305025996435</v>
      </c>
      <c r="Q128" s="88">
        <v>0.193524844720496</v>
      </c>
      <c r="R128" s="81">
        <v>1199</v>
      </c>
      <c r="S128" s="81">
        <v>125</v>
      </c>
      <c r="T128" s="89">
        <f t="shared" si="88"/>
        <v>0.1042535446205171</v>
      </c>
      <c r="U128" s="90">
        <f>VLOOKUP(A128,socioeconomico!I:P,8,FALSE)</f>
        <v>-4.1757585677012474E-2</v>
      </c>
      <c r="V128" s="81">
        <v>5</v>
      </c>
      <c r="W128" s="83">
        <v>0.77516531961792801</v>
      </c>
      <c r="X128" s="83">
        <v>0.82706164931945558</v>
      </c>
      <c r="Y128" s="83">
        <v>0.82622950819672136</v>
      </c>
      <c r="Z128" s="83">
        <v>0.82469775474956819</v>
      </c>
      <c r="AA128" s="83">
        <v>0.82262210796915169</v>
      </c>
      <c r="AB128" s="83">
        <v>0.80860805860805862</v>
      </c>
      <c r="AC128" s="91">
        <v>0.84784520668425678</v>
      </c>
      <c r="AD128" s="81">
        <f t="shared" si="130"/>
        <v>0.82735761228322935</v>
      </c>
      <c r="AE128" s="82">
        <f t="shared" si="89"/>
        <v>-0.229853621131556</v>
      </c>
      <c r="AF128" s="84">
        <v>87.903225806451616</v>
      </c>
      <c r="AG128" s="84">
        <v>87.433358720487433</v>
      </c>
      <c r="AH128" s="84">
        <v>87.012065294535134</v>
      </c>
      <c r="AI128" s="84">
        <v>87.012065294535134</v>
      </c>
      <c r="AJ128" s="84">
        <v>91.697553743513708</v>
      </c>
      <c r="AK128" s="84">
        <v>87.359098228663441</v>
      </c>
      <c r="AL128" s="84">
        <v>86.78304239401497</v>
      </c>
      <c r="AM128" s="84">
        <f t="shared" si="131"/>
        <v>87.967214347706872</v>
      </c>
      <c r="AN128" s="84">
        <f t="shared" si="90"/>
        <v>-0.1747920409735626</v>
      </c>
      <c r="AO128" s="81">
        <v>4</v>
      </c>
      <c r="AP128" s="82">
        <f t="shared" ref="AP128:AP175" si="156">((AO128-(AVERAGE(AO$2:AO$384)))/(_xlfn.STDEV.P(AO$2:AO$384)))</f>
        <v>0.23005906138063265</v>
      </c>
      <c r="AQ128" s="81">
        <v>4</v>
      </c>
      <c r="AR128" s="82">
        <f>((AQ128-(AVERAGE(AQ$2:AQ$384)))/(_xlfn.STDEV.P(AQ$2:AQ$384)))</f>
        <v>0.1365178344157767</v>
      </c>
      <c r="AS128" s="81">
        <v>4</v>
      </c>
      <c r="AT128" s="82">
        <f>((AS128-(AVERAGE(AS$2:AS$384)))/(_xlfn.STDEV.P(AS$2:AS$384)))</f>
        <v>-0.10476865036838212</v>
      </c>
      <c r="AU128" s="81">
        <v>4</v>
      </c>
      <c r="AV128" s="82">
        <f>((AU128-(AVERAGE(AU$2:AU$384)))/(_xlfn.STDEV.P(AU$2:AU$384)))</f>
        <v>-0.23979404319523176</v>
      </c>
      <c r="AW128" s="81">
        <v>4</v>
      </c>
      <c r="AX128" s="82">
        <f>((AW128-(AVERAGE(AW$2:AW$384)))/(_xlfn.STDEV.P(AW$2:AW$384)))</f>
        <v>-0.2179191660846721</v>
      </c>
      <c r="AY128" s="81">
        <v>4</v>
      </c>
      <c r="AZ128" s="82">
        <f>((AY128-(AVERAGE(AY$2:AY$392)))/(_xlfn.STDEV.P(AY$2:AY$392)))</f>
        <v>5.8790989771929411E-2</v>
      </c>
      <c r="BA128" s="81">
        <f>(AR128*0.1)+(AT128*0.15)+(AV128*0.2)+(AX128*0.25)+(AZ128*0.3)</f>
        <v>-8.6864817342315201E-2</v>
      </c>
      <c r="BB128" s="82">
        <v>3.5949999999999993</v>
      </c>
      <c r="BC128" s="82">
        <v>3.3833333333333333</v>
      </c>
      <c r="BD128" s="82">
        <v>3.5266666666666668</v>
      </c>
      <c r="BE128" s="82">
        <v>3.4583333333333335</v>
      </c>
      <c r="BF128" s="81">
        <f t="shared" si="155"/>
        <v>3.4775</v>
      </c>
      <c r="BG128" s="82">
        <f t="shared" si="134"/>
        <v>0.38378617745115684</v>
      </c>
      <c r="BH128" s="82">
        <f t="shared" si="91"/>
        <v>0.14846068005442081</v>
      </c>
      <c r="BI128" s="85">
        <v>0.45600000000000002</v>
      </c>
      <c r="BJ128" s="82">
        <f t="shared" ref="BJ128:BJ149" si="157">((BI128-(AVERAGE(BI$2:BI$392)))/(_xlfn.STDEV.P(BI$2:BI$392)))</f>
        <v>-0.44870926634137026</v>
      </c>
      <c r="BK128" s="92">
        <f t="shared" ref="BK128:BK149" si="158">LN(BI128)</f>
        <v>-0.78526246946775091</v>
      </c>
      <c r="BL128" s="92">
        <f t="shared" ref="BL128:BL149" si="159">((BK128-(AVERAGE(BK$2:BK$392)))/(_xlfn.STDEV.P(BK$2:BK$392)))</f>
        <v>-0.40706136746956062</v>
      </c>
      <c r="BM128" s="85">
        <v>0.45682469460387809</v>
      </c>
      <c r="BN128" s="92">
        <f>((BM128-(AVERAGE(BM$2:BM$392)))/(_xlfn.STDEV.P(BM$2:BM$392)))</f>
        <v>-0.39929022903076983</v>
      </c>
      <c r="BO128" s="92">
        <f>LN(BM128)</f>
        <v>-0.78345556211054868</v>
      </c>
      <c r="BP128" s="92">
        <f>((BO128-(AVERAGE(BO$2:BO$392)))/(_xlfn.STDEV.P(BO$2:BO$392)))</f>
        <v>-0.34586585978517592</v>
      </c>
      <c r="BQ128" s="86"/>
      <c r="BR128" s="86"/>
      <c r="BS128" s="92"/>
      <c r="BT128" s="92"/>
      <c r="BU128" s="92">
        <v>0.58246420556535905</v>
      </c>
      <c r="BV128" s="92">
        <f t="shared" si="92"/>
        <v>-1.1255255433137166</v>
      </c>
      <c r="BW128" s="92">
        <f t="shared" si="93"/>
        <v>-0.54048754510359331</v>
      </c>
      <c r="BX128" s="92">
        <f t="shared" si="94"/>
        <v>-1.1766091373359864</v>
      </c>
      <c r="BY128" s="86">
        <f>(BL128*0.2)+(BP128*0.3)+(BX128*0.5)</f>
        <v>-0.77347660009745811</v>
      </c>
      <c r="BZ128" s="80">
        <v>0.51900381612999047</v>
      </c>
      <c r="CA128" s="80">
        <v>0.19219597924929976</v>
      </c>
      <c r="CB128" s="80">
        <v>0.53312150141860304</v>
      </c>
      <c r="CC128" s="80">
        <v>-0.75472625595079335</v>
      </c>
      <c r="CD128" s="80">
        <v>0.67222955478052604</v>
      </c>
      <c r="CE128" s="82">
        <f t="shared" si="153"/>
        <v>2.1321801686109363</v>
      </c>
      <c r="CF128" s="80">
        <f t="shared" si="154"/>
        <v>0.87811140337009008</v>
      </c>
      <c r="CG128" s="84">
        <f t="shared" si="95"/>
        <v>3.6728982673149585E-2</v>
      </c>
      <c r="CH128" s="84">
        <f>VLOOKUP(A128,'CALCULO FINAL'!A:L,7,FALSE)</f>
        <v>56.043956043956044</v>
      </c>
      <c r="CI128" s="84">
        <f>VLOOKUP(A128,'CALCULO FINAL'!A:L,10,FALSE)</f>
        <v>78.94736842105263</v>
      </c>
      <c r="CJ128" s="84">
        <f>VLOOKUP(A128,'CALCULO FINAL'!A:L,8,FALSE)</f>
        <v>75</v>
      </c>
      <c r="CK128" s="84">
        <f>VLOOKUP(A128,'CALCULO FINAL'!A:L,9,FALSE)</f>
        <v>55.555555555555557</v>
      </c>
      <c r="CL128" s="84">
        <f>VLOOKUP(A128,'CALCULO FINAL'!A:L,11,FALSE)</f>
        <v>0.4948663484221556</v>
      </c>
      <c r="CM128" s="84">
        <f>VLOOKUP(A128,'CALCULO FINAL'!A:L,12,FALSE)</f>
        <v>64.835164835164832</v>
      </c>
      <c r="CN128" s="84">
        <f t="shared" si="96"/>
        <v>63.967611336032384</v>
      </c>
      <c r="CO128" s="81">
        <v>127</v>
      </c>
      <c r="CP128" s="81">
        <v>207</v>
      </c>
      <c r="CQ128" s="81">
        <v>162</v>
      </c>
      <c r="CR128" s="81">
        <v>160</v>
      </c>
      <c r="CS128" s="81">
        <v>205</v>
      </c>
      <c r="CT128" s="81">
        <v>195</v>
      </c>
    </row>
    <row r="129" spans="1:98" ht="14.5" customHeight="1">
      <c r="A129" s="79">
        <v>111001034134</v>
      </c>
      <c r="B129" s="80" t="s">
        <v>139</v>
      </c>
      <c r="C129" s="81" t="s">
        <v>460</v>
      </c>
      <c r="D129" s="81" t="s">
        <v>6</v>
      </c>
      <c r="E129" s="81">
        <v>18</v>
      </c>
      <c r="F129" s="82" t="s">
        <v>38</v>
      </c>
      <c r="G129" s="82">
        <v>39</v>
      </c>
      <c r="H129" s="82" t="s">
        <v>140</v>
      </c>
      <c r="I129" s="81">
        <v>18</v>
      </c>
      <c r="J129" s="81">
        <v>1</v>
      </c>
      <c r="K129" s="81">
        <v>1</v>
      </c>
      <c r="L129" s="81">
        <v>1266</v>
      </c>
      <c r="M129" s="81">
        <f t="shared" si="129"/>
        <v>2</v>
      </c>
      <c r="N129" s="86">
        <f>VLOOKUP(A129,complejidad!P:V,7,FALSE)</f>
        <v>-1.0721496448257501</v>
      </c>
      <c r="O129" s="81">
        <v>1</v>
      </c>
      <c r="P129" s="87">
        <v>38.726008119079708</v>
      </c>
      <c r="Q129" s="88">
        <v>0.1620970042796</v>
      </c>
      <c r="R129" s="81">
        <v>1054</v>
      </c>
      <c r="S129" s="81">
        <v>42</v>
      </c>
      <c r="T129" s="89">
        <f t="shared" si="88"/>
        <v>3.9848197343453511E-2</v>
      </c>
      <c r="U129" s="90">
        <f>VLOOKUP(A129,socioeconomico!I:P,8,FALSE)</f>
        <v>-0.82614335925803528</v>
      </c>
      <c r="V129" s="81">
        <v>8</v>
      </c>
      <c r="W129" s="83">
        <v>0.85676215856095939</v>
      </c>
      <c r="X129" s="83">
        <v>0.83041345480028028</v>
      </c>
      <c r="Y129" s="83">
        <v>0.8056648308418568</v>
      </c>
      <c r="Z129" s="83">
        <v>0.7624584717607974</v>
      </c>
      <c r="AA129" s="83">
        <v>0.8262108262108262</v>
      </c>
      <c r="AB129" s="83">
        <v>0.78152929493545187</v>
      </c>
      <c r="AC129" s="91">
        <v>0.82842105263157895</v>
      </c>
      <c r="AD129" s="81">
        <f t="shared" si="130"/>
        <v>0.80408605861380722</v>
      </c>
      <c r="AE129" s="82">
        <f t="shared" si="89"/>
        <v>-0.69143978602495482</v>
      </c>
      <c r="AF129" s="84">
        <v>92.194835680751169</v>
      </c>
      <c r="AG129" s="84">
        <v>93.796526054590572</v>
      </c>
      <c r="AH129" s="84">
        <v>92.743009320905458</v>
      </c>
      <c r="AI129" s="84">
        <v>90.963855421686745</v>
      </c>
      <c r="AJ129" s="84">
        <v>87.450039968025578</v>
      </c>
      <c r="AK129" s="84">
        <v>94.871794871794862</v>
      </c>
      <c r="AL129" s="84">
        <v>92.007434944237914</v>
      </c>
      <c r="AM129" s="84">
        <f t="shared" si="131"/>
        <v>91.729066440168765</v>
      </c>
      <c r="AN129" s="84">
        <f t="shared" si="90"/>
        <v>0.63716089527605779</v>
      </c>
      <c r="AO129" s="81">
        <v>4</v>
      </c>
      <c r="AP129" s="82">
        <f t="shared" si="156"/>
        <v>0.23005906138063265</v>
      </c>
      <c r="AQ129" s="81"/>
      <c r="AR129" s="82"/>
      <c r="AS129" s="81" t="s">
        <v>650</v>
      </c>
      <c r="AT129" s="82"/>
      <c r="AU129" s="81"/>
      <c r="AV129" s="82"/>
      <c r="AW129" s="81"/>
      <c r="AX129" s="82"/>
      <c r="AY129" s="81"/>
      <c r="AZ129" s="82"/>
      <c r="BA129" s="81"/>
      <c r="BB129" s="82">
        <v>3.52</v>
      </c>
      <c r="BC129" s="82">
        <v>3.4866666666666668</v>
      </c>
      <c r="BD129" s="82">
        <v>3.605</v>
      </c>
      <c r="BE129" s="82">
        <v>3.3616666666666668</v>
      </c>
      <c r="BF129" s="81">
        <f t="shared" si="155"/>
        <v>3.4755000000000003</v>
      </c>
      <c r="BG129" s="82">
        <f t="shared" si="134"/>
        <v>0.37982571235779161</v>
      </c>
      <c r="BH129" s="82">
        <f t="shared" si="91"/>
        <v>0.37982571235779161</v>
      </c>
      <c r="BI129" s="85">
        <v>0.51300000000000001</v>
      </c>
      <c r="BJ129" s="82">
        <f t="shared" si="157"/>
        <v>0.36633958516201875</v>
      </c>
      <c r="BK129" s="92">
        <f t="shared" si="158"/>
        <v>-0.66747943381136754</v>
      </c>
      <c r="BL129" s="92">
        <f t="shared" si="159"/>
        <v>0.43866240086337521</v>
      </c>
      <c r="BM129" s="85">
        <v>0.39767406268645533</v>
      </c>
      <c r="BN129" s="92">
        <f>((BM129-(AVERAGE(BM$2:BM$392)))/(_xlfn.STDEV.P(BM$2:BM$392)))</f>
        <v>-1.1252727662905297</v>
      </c>
      <c r="BO129" s="92">
        <f>LN(BM129)</f>
        <v>-0.92212254718432074</v>
      </c>
      <c r="BP129" s="92">
        <f>((BO129-(AVERAGE(BO$2:BO$392)))/(_xlfn.STDEV.P(BO$2:BO$392)))</f>
        <v>-1.2077499809452326</v>
      </c>
      <c r="BQ129" s="86">
        <v>0.58149082039110178</v>
      </c>
      <c r="BR129" s="92">
        <f>((BQ129-(AVERAGE(BQ$2:BQ$392)))/(_xlfn.STDEV.P(BQ$2:BQ$392)))</f>
        <v>-0.25564599962306855</v>
      </c>
      <c r="BS129" s="92">
        <f>LN(BQ129)</f>
        <v>-0.54216009323382897</v>
      </c>
      <c r="BT129" s="92">
        <f>((BS129-(AVERAGE(BS$2:BS$392)))/(_xlfn.STDEV.P(BS$2:BS$392)))</f>
        <v>-0.22407536430009098</v>
      </c>
      <c r="BU129" s="92">
        <v>0.59837951379390097</v>
      </c>
      <c r="BV129" s="92">
        <f t="shared" si="92"/>
        <v>-0.65515028368137318</v>
      </c>
      <c r="BW129" s="92">
        <f t="shared" si="93"/>
        <v>-0.51353008787798482</v>
      </c>
      <c r="BX129" s="92">
        <f t="shared" si="94"/>
        <v>-0.6643611130490451</v>
      </c>
      <c r="BY129" s="92">
        <f>(BL129*0.1)+(BP129*0.2)+(BT129*0.3)+(BX129*0.4)</f>
        <v>-0.53065081061235431</v>
      </c>
      <c r="BZ129" s="80">
        <v>0.532763013437489</v>
      </c>
      <c r="CA129" s="80">
        <v>0.6885412250609686</v>
      </c>
      <c r="CB129" s="80">
        <v>0.59632820116774565</v>
      </c>
      <c r="CC129" s="80">
        <v>1.3131556858260254</v>
      </c>
      <c r="CD129" s="80">
        <v>0.48437973746436502</v>
      </c>
      <c r="CE129" s="82">
        <f t="shared" si="153"/>
        <v>-0.10338999536057975</v>
      </c>
      <c r="CF129" s="80">
        <f t="shared" si="154"/>
        <v>0.47995995307971151</v>
      </c>
      <c r="CG129" s="84">
        <f t="shared" si="95"/>
        <v>0.17679163764370334</v>
      </c>
      <c r="CH129" s="84">
        <f>VLOOKUP(A129,'CALCULO FINAL'!A:L,7,FALSE)</f>
        <v>68.956043956043956</v>
      </c>
      <c r="CI129" s="84">
        <f>VLOOKUP(A129,'CALCULO FINAL'!A:L,10,FALSE)</f>
        <v>44.736842105263158</v>
      </c>
      <c r="CJ129" s="84">
        <f>VLOOKUP(A129,'CALCULO FINAL'!A:L,8,FALSE)</f>
        <v>84.615384615384613</v>
      </c>
      <c r="CK129" s="84">
        <f>VLOOKUP(A129,'CALCULO FINAL'!A:L,9,FALSE)</f>
        <v>57.142857142857139</v>
      </c>
      <c r="CL129" s="84">
        <f>VLOOKUP(A129,'CALCULO FINAL'!A:L,11,FALSE)</f>
        <v>0.69722136146031433</v>
      </c>
      <c r="CM129" s="84">
        <f>VLOOKUP(A129,'CALCULO FINAL'!A:L,12,FALSE)</f>
        <v>71.15384615384616</v>
      </c>
      <c r="CN129" s="84">
        <f t="shared" si="96"/>
        <v>63.450694042799306</v>
      </c>
      <c r="CO129" s="81">
        <v>128</v>
      </c>
      <c r="CP129" s="81">
        <v>144</v>
      </c>
      <c r="CQ129" s="81">
        <v>175</v>
      </c>
      <c r="CR129" s="81">
        <v>134</v>
      </c>
      <c r="CS129" s="81">
        <v>94</v>
      </c>
      <c r="CT129" s="81">
        <v>75</v>
      </c>
    </row>
    <row r="130" spans="1:98" ht="14.5" customHeight="1">
      <c r="A130" s="79">
        <v>111001014664</v>
      </c>
      <c r="B130" s="80" t="s">
        <v>194</v>
      </c>
      <c r="C130" s="81" t="s">
        <v>460</v>
      </c>
      <c r="D130" s="81" t="s">
        <v>6</v>
      </c>
      <c r="E130" s="81">
        <v>18</v>
      </c>
      <c r="F130" s="82" t="s">
        <v>38</v>
      </c>
      <c r="G130" s="82">
        <v>39</v>
      </c>
      <c r="H130" s="82" t="s">
        <v>140</v>
      </c>
      <c r="I130" s="81">
        <v>18</v>
      </c>
      <c r="J130" s="81">
        <v>3</v>
      </c>
      <c r="K130" s="81">
        <v>3</v>
      </c>
      <c r="L130" s="81">
        <v>2134</v>
      </c>
      <c r="M130" s="81">
        <f t="shared" si="129"/>
        <v>4</v>
      </c>
      <c r="N130" s="86">
        <f>VLOOKUP(A130,complejidad!P:V,7,FALSE)</f>
        <v>1.2775233775929495</v>
      </c>
      <c r="O130" s="81">
        <v>6</v>
      </c>
      <c r="P130" s="87">
        <v>36.935689802913416</v>
      </c>
      <c r="Q130" s="88">
        <v>0.21000914076782401</v>
      </c>
      <c r="R130" s="81">
        <v>2010</v>
      </c>
      <c r="S130" s="81">
        <v>226</v>
      </c>
      <c r="T130" s="89">
        <f t="shared" ref="T130:T193" si="160">S130/R130</f>
        <v>0.11243781094527364</v>
      </c>
      <c r="U130" s="90">
        <f>VLOOKUP(A130,socioeconomico!I:P,8,FALSE)</f>
        <v>0.16493101254984677</v>
      </c>
      <c r="V130" s="81">
        <v>4</v>
      </c>
      <c r="W130" s="83">
        <v>0.87183098591549291</v>
      </c>
      <c r="X130" s="83">
        <v>0.84280476626947753</v>
      </c>
      <c r="Y130" s="83">
        <v>0.83817229890528322</v>
      </c>
      <c r="Z130" s="83">
        <v>0.82013685239491696</v>
      </c>
      <c r="AA130" s="83">
        <v>0.81659619450317122</v>
      </c>
      <c r="AB130" s="83">
        <v>0.82223415682062295</v>
      </c>
      <c r="AC130" s="91">
        <v>0.81115879828326176</v>
      </c>
      <c r="AD130" s="81">
        <f t="shared" si="130"/>
        <v>0.81906317534053441</v>
      </c>
      <c r="AE130" s="82">
        <f t="shared" ref="AE130:AE193" si="161">((AD130-(AVERAGE($AD$2:$AD$392)))/(_xlfn.STDEV.P($AD$2:$AD$392)))</f>
        <v>-0.39437195938755759</v>
      </c>
      <c r="AF130" s="84">
        <v>91.464471403812837</v>
      </c>
      <c r="AG130" s="84">
        <v>93.518104604380866</v>
      </c>
      <c r="AH130" s="84">
        <v>96.204690831556505</v>
      </c>
      <c r="AI130" s="84">
        <v>94.075079149706013</v>
      </c>
      <c r="AJ130" s="84">
        <v>93.936112615051442</v>
      </c>
      <c r="AK130" s="84">
        <v>92.373306573005522</v>
      </c>
      <c r="AL130" s="84">
        <v>85.405912717034255</v>
      </c>
      <c r="AM130" s="84">
        <f t="shared" si="131"/>
        <v>91.2340539369835</v>
      </c>
      <c r="AN130" s="84">
        <f t="shared" ref="AN130:AN193" si="162">((AM130-(AVERAGE(AM$2:AM$392)))/(_xlfn.STDEV.P(AM$2:AM$392)))</f>
        <v>0.53031808339439368</v>
      </c>
      <c r="AO130" s="81">
        <v>4</v>
      </c>
      <c r="AP130" s="82">
        <f t="shared" si="156"/>
        <v>0.23005906138063265</v>
      </c>
      <c r="AQ130" s="81">
        <v>4</v>
      </c>
      <c r="AR130" s="82">
        <f t="shared" ref="AR130:AR141" si="163">((AQ130-(AVERAGE(AQ$2:AQ$384)))/(_xlfn.STDEV.P(AQ$2:AQ$384)))</f>
        <v>0.1365178344157767</v>
      </c>
      <c r="AS130" s="81">
        <v>4</v>
      </c>
      <c r="AT130" s="82">
        <f t="shared" ref="AT130:AT141" si="164">((AS130-(AVERAGE(AS$2:AS$384)))/(_xlfn.STDEV.P(AS$2:AS$384)))</f>
        <v>-0.10476865036838212</v>
      </c>
      <c r="AU130" s="81">
        <v>4</v>
      </c>
      <c r="AV130" s="82">
        <f t="shared" ref="AV130:AV140" si="165">((AU130-(AVERAGE(AU$2:AU$384)))/(_xlfn.STDEV.P(AU$2:AU$384)))</f>
        <v>-0.23979404319523176</v>
      </c>
      <c r="AW130" s="81">
        <v>4</v>
      </c>
      <c r="AX130" s="82">
        <f t="shared" ref="AX130:AX140" si="166">((AW130-(AVERAGE(AW$2:AW$384)))/(_xlfn.STDEV.P(AW$2:AW$384)))</f>
        <v>-0.2179191660846721</v>
      </c>
      <c r="AY130" s="81">
        <v>4</v>
      </c>
      <c r="AZ130" s="82">
        <f t="shared" ref="AZ130:AZ140" si="167">((AY130-(AVERAGE(AY$2:AY$392)))/(_xlfn.STDEV.P(AY$2:AY$392)))</f>
        <v>5.8790989771929411E-2</v>
      </c>
      <c r="BA130" s="81">
        <f t="shared" ref="BA130:BA140" si="168">(AR130*0.1)+(AT130*0.15)+(AV130*0.2)+(AX130*0.25)+(AZ130*0.3)</f>
        <v>-8.6864817342315201E-2</v>
      </c>
      <c r="BB130" s="82">
        <v>3.3533333333333331</v>
      </c>
      <c r="BC130" s="82">
        <v>3.4600000000000004</v>
      </c>
      <c r="BD130" s="82">
        <v>3.4483333333333337</v>
      </c>
      <c r="BE130" s="82">
        <v>3.3033333333333332</v>
      </c>
      <c r="BF130" s="81">
        <f t="shared" si="155"/>
        <v>3.3831666666666669</v>
      </c>
      <c r="BG130" s="82">
        <f t="shared" si="134"/>
        <v>0.19698424054740918</v>
      </c>
      <c r="BH130" s="82">
        <f t="shared" ref="BH130:BH193" si="169">AVERAGE(BA130,BG130)</f>
        <v>5.5059711602546989E-2</v>
      </c>
      <c r="BI130" s="85">
        <v>0.42799999999999999</v>
      </c>
      <c r="BJ130" s="82">
        <f t="shared" si="157"/>
        <v>-0.849084140764088</v>
      </c>
      <c r="BK130" s="92">
        <f t="shared" si="158"/>
        <v>-0.84863208340034024</v>
      </c>
      <c r="BL130" s="92">
        <f t="shared" si="159"/>
        <v>-0.86207756223995091</v>
      </c>
      <c r="BM130" s="85">
        <v>0.46998358396093926</v>
      </c>
      <c r="BN130" s="92">
        <f>((BM130-(AVERAGE(BM$2:BM$392)))/(_xlfn.STDEV.P(BM$2:BM$392)))</f>
        <v>-0.23778521085452523</v>
      </c>
      <c r="BO130" s="92">
        <f>LN(BM130)</f>
        <v>-0.75505751263070298</v>
      </c>
      <c r="BP130" s="92">
        <f>((BO130-(AVERAGE(BO$2:BO$392)))/(_xlfn.STDEV.P(BO$2:BO$392)))</f>
        <v>-0.16935789067071619</v>
      </c>
      <c r="BQ130" s="86"/>
      <c r="BR130" s="86"/>
      <c r="BS130" s="92"/>
      <c r="BT130" s="92"/>
      <c r="BU130" s="92">
        <v>0.61269956045373375</v>
      </c>
      <c r="BV130" s="92">
        <f t="shared" ref="BV130:BV193" si="170">((BU130-(AVERAGE(BU$2:BU$392)))/(_xlfn.STDEV.P(BU$2:BU$392)))</f>
        <v>-0.23192281181335217</v>
      </c>
      <c r="BW130" s="92">
        <f t="shared" ref="BW130:BW193" si="171">LN(BU130)</f>
        <v>-0.48988057664309209</v>
      </c>
      <c r="BX130" s="92">
        <f t="shared" ref="BX130:BX193" si="172">((BW130-(AVERAGE(BW$2:BW$392)))/(_xlfn.STDEV.P(BW$2:BW$392)))</f>
        <v>-0.21497097569152707</v>
      </c>
      <c r="BY130" s="86">
        <f>(BL130*0.2)+(BP130*0.3)+(BX130*0.5)</f>
        <v>-0.33070836749496857</v>
      </c>
      <c r="BZ130" s="80">
        <v>0.49209987940888111</v>
      </c>
      <c r="CA130" s="80">
        <v>-0.77832873863254204</v>
      </c>
      <c r="CB130" s="80">
        <v>0.54858027396370979</v>
      </c>
      <c r="CC130" s="80">
        <v>-0.24897422784407133</v>
      </c>
      <c r="CD130" s="80">
        <v>0.59883079951909501</v>
      </c>
      <c r="CE130" s="82">
        <f t="shared" si="153"/>
        <v>1.2586735041943624</v>
      </c>
      <c r="CF130" s="80">
        <f t="shared" si="154"/>
        <v>0.39897873601745137</v>
      </c>
      <c r="CG130" s="84">
        <f t="shared" ref="CG130:CG193" si="173">(BH130*0.5)+(AE130*0.125)+(AN130*0.125)+(BY130*0.125)+(CF130*0.125)</f>
        <v>5.3056917367438353E-2</v>
      </c>
      <c r="CH130" s="84">
        <f>VLOOKUP(A130,'CALCULO FINAL'!A:L,7,FALSE)</f>
        <v>57.417582417582416</v>
      </c>
      <c r="CI130" s="84">
        <f>VLOOKUP(A130,'CALCULO FINAL'!A:L,10,FALSE)</f>
        <v>70.270270270270274</v>
      </c>
      <c r="CJ130" s="84">
        <f>VLOOKUP(A130,'CALCULO FINAL'!A:L,8,FALSE)</f>
        <v>69.230769230769226</v>
      </c>
      <c r="CK130" s="84">
        <f>VLOOKUP(A130,'CALCULO FINAL'!A:L,9,FALSE)</f>
        <v>67.123287671232873</v>
      </c>
      <c r="CL130" s="84">
        <f>VLOOKUP(A130,'CALCULO FINAL'!A:L,11,FALSE)</f>
        <v>0.59968529051736086</v>
      </c>
      <c r="CM130" s="84">
        <f>VLOOKUP(A130,'CALCULO FINAL'!A:L,12,FALSE)</f>
        <v>67.307692307692307</v>
      </c>
      <c r="CN130" s="84">
        <f t="shared" ref="CN130:CN193" si="174">(CH130*0.5)+(CM130*0.25)+(CI130*0.25)</f>
        <v>63.103281853281857</v>
      </c>
      <c r="CO130" s="81">
        <v>129</v>
      </c>
      <c r="CP130" s="81">
        <v>164</v>
      </c>
      <c r="CQ130" s="81">
        <v>164</v>
      </c>
      <c r="CR130" s="81">
        <v>138</v>
      </c>
      <c r="CS130" s="81">
        <v>124</v>
      </c>
      <c r="CT130" s="81">
        <v>146</v>
      </c>
    </row>
    <row r="131" spans="1:98" ht="14.5" customHeight="1">
      <c r="A131" s="79">
        <v>111769001502</v>
      </c>
      <c r="B131" s="80" t="s">
        <v>80</v>
      </c>
      <c r="C131" s="81" t="s">
        <v>460</v>
      </c>
      <c r="D131" s="81" t="s">
        <v>6</v>
      </c>
      <c r="E131" s="81">
        <v>11</v>
      </c>
      <c r="F131" s="82" t="s">
        <v>44</v>
      </c>
      <c r="G131" s="82">
        <v>19</v>
      </c>
      <c r="H131" s="82" t="s">
        <v>81</v>
      </c>
      <c r="I131" s="81">
        <v>11</v>
      </c>
      <c r="J131" s="81">
        <v>2</v>
      </c>
      <c r="K131" s="81">
        <v>2</v>
      </c>
      <c r="L131" s="81">
        <v>1615</v>
      </c>
      <c r="M131" s="81">
        <f t="shared" si="129"/>
        <v>3</v>
      </c>
      <c r="N131" s="86">
        <f>VLOOKUP(A131,complejidad!P:V,7,FALSE)</f>
        <v>0.17629507564424984</v>
      </c>
      <c r="O131" s="81">
        <v>4</v>
      </c>
      <c r="P131" s="87">
        <v>41.254615384615292</v>
      </c>
      <c r="Q131" s="88">
        <v>0.13588020452885299</v>
      </c>
      <c r="R131" s="81">
        <v>1566</v>
      </c>
      <c r="S131" s="81">
        <v>121</v>
      </c>
      <c r="T131" s="89">
        <f t="shared" si="160"/>
        <v>7.7266922094508306E-2</v>
      </c>
      <c r="U131" s="90">
        <f>VLOOKUP(A131,socioeconomico!I:P,8,FALSE)</f>
        <v>-1.182672133956526</v>
      </c>
      <c r="V131" s="81">
        <v>10</v>
      </c>
      <c r="W131" s="83">
        <v>0.8802267895109851</v>
      </c>
      <c r="X131" s="83">
        <v>0.85444947209653088</v>
      </c>
      <c r="Y131" s="83">
        <v>0.86720469552457813</v>
      </c>
      <c r="Z131" s="83">
        <v>0.85562310030395139</v>
      </c>
      <c r="AA131" s="83">
        <v>0.85251215559157212</v>
      </c>
      <c r="AB131" s="83">
        <v>0.85228095582910934</v>
      </c>
      <c r="AC131" s="91">
        <v>0.79490806223479493</v>
      </c>
      <c r="AD131" s="81">
        <f t="shared" si="130"/>
        <v>0.83710902334408066</v>
      </c>
      <c r="AE131" s="82">
        <f t="shared" si="161"/>
        <v>-3.6436520674197628E-2</v>
      </c>
      <c r="AF131" s="84">
        <v>87.430683918669132</v>
      </c>
      <c r="AG131" s="84">
        <v>90.055589870290305</v>
      </c>
      <c r="AH131" s="84">
        <v>88.20453224869263</v>
      </c>
      <c r="AI131" s="84">
        <v>88.20453224869263</v>
      </c>
      <c r="AJ131" s="84">
        <v>91.87848729076255</v>
      </c>
      <c r="AK131" s="84">
        <v>85.082508250825086</v>
      </c>
      <c r="AL131" s="84">
        <v>88.611272515979081</v>
      </c>
      <c r="AM131" s="84">
        <f t="shared" si="131"/>
        <v>88.280839337825654</v>
      </c>
      <c r="AN131" s="84">
        <f t="shared" si="162"/>
        <v>-0.10709965824578976</v>
      </c>
      <c r="AO131" s="81">
        <v>4.5</v>
      </c>
      <c r="AP131" s="82">
        <f t="shared" si="156"/>
        <v>1.8179176811057871</v>
      </c>
      <c r="AQ131" s="81">
        <v>4.5</v>
      </c>
      <c r="AR131" s="82">
        <f t="shared" si="163"/>
        <v>1.6711665937103672</v>
      </c>
      <c r="AS131" s="81">
        <v>4.5</v>
      </c>
      <c r="AT131" s="82">
        <f t="shared" si="164"/>
        <v>1.3847682483473189</v>
      </c>
      <c r="AU131" s="81">
        <v>4.5</v>
      </c>
      <c r="AV131" s="82">
        <f t="shared" si="165"/>
        <v>1.2122921072647797</v>
      </c>
      <c r="AW131" s="81">
        <v>4.5</v>
      </c>
      <c r="AX131" s="82">
        <f t="shared" si="166"/>
        <v>1.1339867716628336</v>
      </c>
      <c r="AY131" s="81">
        <v>4</v>
      </c>
      <c r="AZ131" s="82">
        <f t="shared" si="167"/>
        <v>5.8790989771929411E-2</v>
      </c>
      <c r="BA131" s="81">
        <f t="shared" si="168"/>
        <v>0.91842430792337759</v>
      </c>
      <c r="BB131" s="82">
        <v>3.5150000000000001</v>
      </c>
      <c r="BC131" s="82">
        <v>3.5766666666666667</v>
      </c>
      <c r="BD131" s="82">
        <v>3.4233333333333333</v>
      </c>
      <c r="BE131" s="82">
        <v>3.625</v>
      </c>
      <c r="BF131" s="81">
        <f t="shared" si="155"/>
        <v>3.5438333333333336</v>
      </c>
      <c r="BG131" s="82">
        <f t="shared" si="134"/>
        <v>0.51514160304778578</v>
      </c>
      <c r="BH131" s="82">
        <f t="shared" si="169"/>
        <v>0.71678295548558169</v>
      </c>
      <c r="BI131" s="85">
        <v>0.40300000000000002</v>
      </c>
      <c r="BJ131" s="82">
        <f t="shared" si="157"/>
        <v>-1.2065617072129424</v>
      </c>
      <c r="BK131" s="92">
        <f t="shared" si="158"/>
        <v>-0.90881871703545403</v>
      </c>
      <c r="BL131" s="92">
        <f t="shared" si="159"/>
        <v>-1.2942388350200145</v>
      </c>
      <c r="BM131" s="85">
        <v>0.50721755663985224</v>
      </c>
      <c r="BN131" s="92">
        <f>((BM131-(AVERAGE(BM$2:BM$392)))/(_xlfn.STDEV.P(BM$2:BM$392)))</f>
        <v>0.21920422579992604</v>
      </c>
      <c r="BO131" s="92">
        <f>LN(BM131)</f>
        <v>-0.67881526163199302</v>
      </c>
      <c r="BP131" s="92">
        <f>((BO131-(AVERAGE(BO$2:BO$392)))/(_xlfn.STDEV.P(BO$2:BO$392)))</f>
        <v>0.30452553199350496</v>
      </c>
      <c r="BQ131" s="86">
        <v>0.60886339279428603</v>
      </c>
      <c r="BR131" s="92">
        <f>((BQ131-(AVERAGE(BQ$2:BQ$392)))/(_xlfn.STDEV.P(BQ$2:BQ$392)))</f>
        <v>0.47559275962787173</v>
      </c>
      <c r="BS131" s="92">
        <f>LN(BQ131)</f>
        <v>-0.49616135040107034</v>
      </c>
      <c r="BT131" s="92">
        <f>((BS131-(AVERAGE(BS$2:BS$392)))/(_xlfn.STDEV.P(BS$2:BS$392)))</f>
        <v>0.49668756625823535</v>
      </c>
      <c r="BU131" s="92">
        <v>0.59294328046516853</v>
      </c>
      <c r="BV131" s="92">
        <f t="shared" si="170"/>
        <v>-0.81581758755669287</v>
      </c>
      <c r="BW131" s="92">
        <f t="shared" si="171"/>
        <v>-0.52265653301573101</v>
      </c>
      <c r="BX131" s="92">
        <f t="shared" si="172"/>
        <v>-0.83778264355350907</v>
      </c>
      <c r="BY131" s="92">
        <f>(BL131*0.1)+(BP131*0.2)+(BT131*0.3)+(BX131*0.4)</f>
        <v>-0.25462556464723352</v>
      </c>
      <c r="BZ131" s="80">
        <v>0.50798829122432776</v>
      </c>
      <c r="CA131" s="80">
        <v>-0.20517483351359458</v>
      </c>
      <c r="CB131" s="80">
        <v>0.57127929911008801</v>
      </c>
      <c r="CC131" s="80">
        <v>0.49365122772355879</v>
      </c>
      <c r="CD131" s="80">
        <v>0.52479442981931701</v>
      </c>
      <c r="CE131" s="82">
        <f t="shared" si="153"/>
        <v>0.37757869391290955</v>
      </c>
      <c r="CF131" s="80">
        <f t="shared" si="154"/>
        <v>0.29584974857080348</v>
      </c>
      <c r="CG131" s="84">
        <f t="shared" si="173"/>
        <v>0.34560247836823871</v>
      </c>
      <c r="CH131" s="84">
        <f>VLOOKUP(A131,'CALCULO FINAL'!A:L,7,FALSE)</f>
        <v>78.571428571428569</v>
      </c>
      <c r="CI131" s="84">
        <f>VLOOKUP(A131,'CALCULO FINAL'!A:L,10,FALSE)</f>
        <v>25.641025641025639</v>
      </c>
      <c r="CJ131" s="84">
        <f>VLOOKUP(A131,'CALCULO FINAL'!A:L,8,FALSE)</f>
        <v>65.517241379310349</v>
      </c>
      <c r="CK131" s="84">
        <f>VLOOKUP(A131,'CALCULO FINAL'!A:L,9,FALSE)</f>
        <v>75</v>
      </c>
      <c r="CL131" s="84">
        <f>VLOOKUP(A131,'CALCULO FINAL'!A:L,11,FALSE)</f>
        <v>0.67493957237095015</v>
      </c>
      <c r="CM131" s="84">
        <f>VLOOKUP(A131,'CALCULO FINAL'!A:L,12,FALSE)</f>
        <v>69.505494505494497</v>
      </c>
      <c r="CN131" s="84">
        <f t="shared" si="174"/>
        <v>63.072344322344321</v>
      </c>
      <c r="CO131" s="81">
        <v>130</v>
      </c>
      <c r="CP131" s="81">
        <v>67</v>
      </c>
      <c r="CQ131" s="81">
        <v>80</v>
      </c>
      <c r="CR131" s="81">
        <v>78</v>
      </c>
      <c r="CS131" s="81">
        <v>53</v>
      </c>
      <c r="CT131" s="81">
        <v>129</v>
      </c>
    </row>
    <row r="132" spans="1:98" ht="14.5" customHeight="1">
      <c r="A132" s="79">
        <v>111001106950</v>
      </c>
      <c r="B132" s="80" t="s">
        <v>607</v>
      </c>
      <c r="C132" s="81" t="s">
        <v>460</v>
      </c>
      <c r="D132" s="81" t="s">
        <v>144</v>
      </c>
      <c r="E132" s="81">
        <v>7</v>
      </c>
      <c r="F132" s="82" t="s">
        <v>15</v>
      </c>
      <c r="G132" s="82">
        <v>87</v>
      </c>
      <c r="H132" s="82" t="s">
        <v>133</v>
      </c>
      <c r="I132" s="81">
        <v>7</v>
      </c>
      <c r="J132" s="81">
        <v>1</v>
      </c>
      <c r="K132" s="81">
        <v>1</v>
      </c>
      <c r="L132" s="81">
        <v>3523</v>
      </c>
      <c r="M132" s="81">
        <f t="shared" si="129"/>
        <v>6</v>
      </c>
      <c r="N132" s="86">
        <f>VLOOKUP(A132,complejidad!P:V,7,FALSE)</f>
        <v>0.37885152760437879</v>
      </c>
      <c r="O132" s="81">
        <v>4</v>
      </c>
      <c r="P132" s="87">
        <v>45.833887660327164</v>
      </c>
      <c r="Q132" s="88">
        <v>0.14856214689265501</v>
      </c>
      <c r="R132" s="81">
        <v>3523</v>
      </c>
      <c r="S132" s="81">
        <v>279</v>
      </c>
      <c r="T132" s="89">
        <f t="shared" si="160"/>
        <v>7.9193868861765535E-2</v>
      </c>
      <c r="U132" s="90">
        <f>VLOOKUP(A132,socioeconomico!I:P,8,FALSE)</f>
        <v>-1.533719408501462</v>
      </c>
      <c r="V132" s="81">
        <v>10</v>
      </c>
      <c r="W132" s="83">
        <v>0.93844259772237615</v>
      </c>
      <c r="X132" s="83">
        <v>0.9228375855631612</v>
      </c>
      <c r="Y132" s="83">
        <v>0.91581868640148012</v>
      </c>
      <c r="Z132" s="83">
        <v>0.92552533992583441</v>
      </c>
      <c r="AA132" s="83">
        <v>0.910377358490566</v>
      </c>
      <c r="AB132" s="83">
        <v>0.90888382687927105</v>
      </c>
      <c r="AC132" s="91">
        <v>0.88005050505050508</v>
      </c>
      <c r="AD132" s="81">
        <f t="shared" si="130"/>
        <v>0.90372224956210567</v>
      </c>
      <c r="AE132" s="82">
        <f t="shared" si="161"/>
        <v>1.2848222168357026</v>
      </c>
      <c r="AF132" s="84">
        <v>87.835522558537988</v>
      </c>
      <c r="AG132" s="84">
        <v>89.42420681551117</v>
      </c>
      <c r="AH132" s="84">
        <v>88.114517061885479</v>
      </c>
      <c r="AI132" s="84">
        <v>89.464788732394368</v>
      </c>
      <c r="AJ132" s="84">
        <v>90.937149270482607</v>
      </c>
      <c r="AK132" s="84">
        <v>93.79639448568399</v>
      </c>
      <c r="AL132" s="84">
        <v>92.114407912322903</v>
      </c>
      <c r="AM132" s="84">
        <f t="shared" si="131"/>
        <v>91.502020865262097</v>
      </c>
      <c r="AN132" s="84">
        <f t="shared" si="162"/>
        <v>0.5881556934029275</v>
      </c>
      <c r="AO132" s="81">
        <v>4</v>
      </c>
      <c r="AP132" s="82">
        <f t="shared" si="156"/>
        <v>0.23005906138063265</v>
      </c>
      <c r="AQ132" s="81">
        <v>4</v>
      </c>
      <c r="AR132" s="82">
        <f t="shared" si="163"/>
        <v>0.1365178344157767</v>
      </c>
      <c r="AS132" s="81">
        <v>4</v>
      </c>
      <c r="AT132" s="82">
        <f t="shared" si="164"/>
        <v>-0.10476865036838212</v>
      </c>
      <c r="AU132" s="81">
        <v>4</v>
      </c>
      <c r="AV132" s="82">
        <f t="shared" si="165"/>
        <v>-0.23979404319523176</v>
      </c>
      <c r="AW132" s="81">
        <v>4</v>
      </c>
      <c r="AX132" s="82">
        <f t="shared" si="166"/>
        <v>-0.2179191660846721</v>
      </c>
      <c r="AY132" s="81">
        <v>4</v>
      </c>
      <c r="AZ132" s="82">
        <f t="shared" si="167"/>
        <v>5.8790989771929411E-2</v>
      </c>
      <c r="BA132" s="81">
        <f t="shared" si="168"/>
        <v>-8.6864817342315201E-2</v>
      </c>
      <c r="BB132" s="82">
        <v>3.4483333333333337</v>
      </c>
      <c r="BC132" s="82">
        <v>3.3216666666666668</v>
      </c>
      <c r="BD132" s="82">
        <v>3.3916666666666671</v>
      </c>
      <c r="BE132" s="82">
        <v>3.2566666666666664</v>
      </c>
      <c r="BF132" s="81">
        <f t="shared" si="155"/>
        <v>3.3293333333333335</v>
      </c>
      <c r="BG132" s="82">
        <f t="shared" si="134"/>
        <v>9.0381721784316083E-2</v>
      </c>
      <c r="BH132" s="82">
        <f t="shared" si="169"/>
        <v>1.7584522210004408E-3</v>
      </c>
      <c r="BI132" s="85">
        <v>0.51300000000000001</v>
      </c>
      <c r="BJ132" s="82">
        <f t="shared" si="157"/>
        <v>0.36633958516201875</v>
      </c>
      <c r="BK132" s="92">
        <f t="shared" si="158"/>
        <v>-0.66747943381136754</v>
      </c>
      <c r="BL132" s="92">
        <f t="shared" si="159"/>
        <v>0.43866240086337521</v>
      </c>
      <c r="BM132" s="85"/>
      <c r="BN132" s="92"/>
      <c r="BO132" s="92"/>
      <c r="BP132" s="92"/>
      <c r="BQ132" s="86">
        <v>0.57336806183323252</v>
      </c>
      <c r="BR132" s="92">
        <f>((BQ132-(AVERAGE(BQ$2:BQ$392)))/(_xlfn.STDEV.P(BQ$2:BQ$392)))</f>
        <v>-0.47263970419941709</v>
      </c>
      <c r="BS132" s="92">
        <f>LN(BQ132)</f>
        <v>-0.55622742671227554</v>
      </c>
      <c r="BT132" s="92">
        <f>((BS132-(AVERAGE(BS$2:BS$392)))/(_xlfn.STDEV.P(BS$2:BS$392)))</f>
        <v>-0.44449905152846525</v>
      </c>
      <c r="BU132" s="92">
        <v>0.63624225596653616</v>
      </c>
      <c r="BV132" s="92">
        <f t="shared" si="170"/>
        <v>0.46387907623428948</v>
      </c>
      <c r="BW132" s="92">
        <f t="shared" si="171"/>
        <v>-0.45217588256037816</v>
      </c>
      <c r="BX132" s="92">
        <f t="shared" si="172"/>
        <v>0.50149700897677707</v>
      </c>
      <c r="BY132" s="86">
        <f>(BL132*0.2)+(BT132*0.3)+(BX132*0.5)</f>
        <v>0.205131269202524</v>
      </c>
      <c r="BZ132" s="80">
        <v>0.51551029688092476</v>
      </c>
      <c r="CA132" s="80">
        <v>6.6171791088241713E-2</v>
      </c>
      <c r="CB132" s="80">
        <v>0.56540153519320191</v>
      </c>
      <c r="CC132" s="80">
        <v>0.30135322909373746</v>
      </c>
      <c r="CD132" s="80">
        <v>0.556700511816548</v>
      </c>
      <c r="CE132" s="82">
        <f t="shared" si="153"/>
        <v>0.75728779334838636</v>
      </c>
      <c r="CF132" s="80">
        <f t="shared" si="154"/>
        <v>0.48228422361996276</v>
      </c>
      <c r="CG132" s="84">
        <f t="shared" si="173"/>
        <v>0.32092840149313989</v>
      </c>
      <c r="CH132" s="84">
        <f>VLOOKUP(A132,'CALCULO FINAL'!A:L,7,FALSE)</f>
        <v>76.373626373626365</v>
      </c>
      <c r="CI132" s="84">
        <f>VLOOKUP(A132,'CALCULO FINAL'!A:L,10,FALSE)</f>
        <v>20.512820512820511</v>
      </c>
      <c r="CJ132" s="84">
        <f>VLOOKUP(A132,'CALCULO FINAL'!A:L,8,FALSE)</f>
        <v>81.25</v>
      </c>
      <c r="CK132" s="84">
        <f>VLOOKUP(A132,'CALCULO FINAL'!A:L,9,FALSE)</f>
        <v>73.68421052631578</v>
      </c>
      <c r="CL132" s="84">
        <f>VLOOKUP(A132,'CALCULO FINAL'!A:L,11,FALSE)</f>
        <v>0.9353293845704902</v>
      </c>
      <c r="CM132" s="84">
        <f>VLOOKUP(A132,'CALCULO FINAL'!A:L,12,FALSE)</f>
        <v>78.021978021978029</v>
      </c>
      <c r="CN132" s="84">
        <f t="shared" si="174"/>
        <v>62.820512820512818</v>
      </c>
      <c r="CO132" s="81">
        <v>131</v>
      </c>
      <c r="CP132" s="81">
        <v>106</v>
      </c>
      <c r="CQ132" s="81">
        <v>102</v>
      </c>
      <c r="CR132" s="81">
        <v>108</v>
      </c>
      <c r="CS132" s="81">
        <v>106</v>
      </c>
      <c r="CT132" s="81">
        <v>111</v>
      </c>
    </row>
    <row r="133" spans="1:98" ht="14.5" customHeight="1">
      <c r="A133" s="79">
        <v>111001086606</v>
      </c>
      <c r="B133" s="80" t="s">
        <v>199</v>
      </c>
      <c r="C133" s="81" t="s">
        <v>460</v>
      </c>
      <c r="D133" s="81" t="s">
        <v>6</v>
      </c>
      <c r="E133" s="81">
        <v>7</v>
      </c>
      <c r="F133" s="82" t="s">
        <v>15</v>
      </c>
      <c r="G133" s="82">
        <v>85</v>
      </c>
      <c r="H133" s="82" t="s">
        <v>16</v>
      </c>
      <c r="I133" s="81">
        <v>7</v>
      </c>
      <c r="J133" s="81">
        <v>1</v>
      </c>
      <c r="K133" s="81">
        <v>1</v>
      </c>
      <c r="L133" s="81">
        <v>1105</v>
      </c>
      <c r="M133" s="81">
        <f t="shared" si="129"/>
        <v>2</v>
      </c>
      <c r="N133" s="86">
        <f>VLOOKUP(A133,complejidad!P:V,7,FALSE)</f>
        <v>-1.0721496448257501</v>
      </c>
      <c r="O133" s="81">
        <v>1</v>
      </c>
      <c r="P133" s="87">
        <v>41.952489146164822</v>
      </c>
      <c r="Q133" s="88">
        <v>0.17309139784946201</v>
      </c>
      <c r="R133" s="81">
        <v>973</v>
      </c>
      <c r="S133" s="81">
        <v>75</v>
      </c>
      <c r="T133" s="89">
        <f t="shared" si="160"/>
        <v>7.7081192189105863E-2</v>
      </c>
      <c r="U133" s="90">
        <f>VLOOKUP(A133,socioeconomico!I:P,8,FALSE)</f>
        <v>-0.89051804132335433</v>
      </c>
      <c r="V133" s="81">
        <v>9</v>
      </c>
      <c r="W133" s="83">
        <v>0.89152892561983466</v>
      </c>
      <c r="X133" s="83">
        <v>0.91179487179487184</v>
      </c>
      <c r="Y133" s="83">
        <v>0.90476190476190477</v>
      </c>
      <c r="Z133" s="83">
        <v>0.88586956521739135</v>
      </c>
      <c r="AA133" s="83">
        <v>0.88461538461538458</v>
      </c>
      <c r="AB133" s="83">
        <v>0.86689038031319909</v>
      </c>
      <c r="AC133" s="91">
        <v>0.87202718006795021</v>
      </c>
      <c r="AD133" s="81">
        <f t="shared" si="130"/>
        <v>0.87861045128056092</v>
      </c>
      <c r="AE133" s="82">
        <f t="shared" si="161"/>
        <v>0.78673520352273574</v>
      </c>
      <c r="AF133" s="84">
        <v>94.3359375</v>
      </c>
      <c r="AG133" s="84">
        <v>93.841336116910242</v>
      </c>
      <c r="AH133" s="84">
        <v>94.080145719489977</v>
      </c>
      <c r="AI133" s="84">
        <v>95.095367847411453</v>
      </c>
      <c r="AJ133" s="84">
        <v>91.886409736308323</v>
      </c>
      <c r="AK133" s="84">
        <v>92.436149312377211</v>
      </c>
      <c r="AL133" s="84">
        <v>94.877049180327873</v>
      </c>
      <c r="AM133" s="84">
        <f t="shared" si="131"/>
        <v>93.621753778515043</v>
      </c>
      <c r="AN133" s="84">
        <f t="shared" si="162"/>
        <v>1.0456759043728185</v>
      </c>
      <c r="AO133" s="81">
        <v>3.5</v>
      </c>
      <c r="AP133" s="82">
        <f t="shared" si="156"/>
        <v>-1.3577995583445217</v>
      </c>
      <c r="AQ133" s="81">
        <v>3.5</v>
      </c>
      <c r="AR133" s="82">
        <f t="shared" si="163"/>
        <v>-1.3981309248788139</v>
      </c>
      <c r="AS133" s="81">
        <v>4</v>
      </c>
      <c r="AT133" s="82">
        <f t="shared" si="164"/>
        <v>-0.10476865036838212</v>
      </c>
      <c r="AU133" s="81">
        <v>4</v>
      </c>
      <c r="AV133" s="82">
        <f t="shared" si="165"/>
        <v>-0.23979404319523176</v>
      </c>
      <c r="AW133" s="81">
        <v>4</v>
      </c>
      <c r="AX133" s="82">
        <f t="shared" si="166"/>
        <v>-0.2179191660846721</v>
      </c>
      <c r="AY133" s="81">
        <v>4</v>
      </c>
      <c r="AZ133" s="82">
        <f t="shared" si="167"/>
        <v>5.8790989771929411E-2</v>
      </c>
      <c r="BA133" s="81">
        <f t="shared" si="168"/>
        <v>-0.24032969327177431</v>
      </c>
      <c r="BB133" s="82">
        <v>3.42</v>
      </c>
      <c r="BC133" s="82">
        <v>3.3000000000000007</v>
      </c>
      <c r="BD133" s="82">
        <v>3.22</v>
      </c>
      <c r="BE133" s="82">
        <v>3.2250000000000001</v>
      </c>
      <c r="BF133" s="81">
        <f t="shared" si="155"/>
        <v>3.258</v>
      </c>
      <c r="BG133" s="82">
        <f t="shared" si="134"/>
        <v>-5.0874866545726857E-2</v>
      </c>
      <c r="BH133" s="82">
        <f t="shared" si="169"/>
        <v>-0.14560227990875058</v>
      </c>
      <c r="BI133" s="85">
        <v>0.495</v>
      </c>
      <c r="BJ133" s="82">
        <f t="shared" si="157"/>
        <v>0.10895573731884305</v>
      </c>
      <c r="BK133" s="92">
        <f t="shared" si="158"/>
        <v>-0.70319751641344674</v>
      </c>
      <c r="BL133" s="92">
        <f t="shared" si="159"/>
        <v>0.18219396084129669</v>
      </c>
      <c r="BM133" s="85">
        <v>0.49742249274839767</v>
      </c>
      <c r="BN133" s="92">
        <f>((BM133-(AVERAGE(BM$2:BM$392)))/(_xlfn.STDEV.P(BM$2:BM$392)))</f>
        <v>9.89849634517736E-2</v>
      </c>
      <c r="BO133" s="92">
        <f>LN(BM133)</f>
        <v>-0.69831552799111041</v>
      </c>
      <c r="BP133" s="92">
        <f>((BO133-(AVERAGE(BO$2:BO$392)))/(_xlfn.STDEV.P(BO$2:BO$392)))</f>
        <v>0.18332170020633912</v>
      </c>
      <c r="BQ133" s="86">
        <v>0.58253004989252699</v>
      </c>
      <c r="BR133" s="92">
        <f>((BQ133-(AVERAGE(BQ$2:BQ$392)))/(_xlfn.STDEV.P(BQ$2:BQ$392)))</f>
        <v>-0.22788372430579726</v>
      </c>
      <c r="BS133" s="92">
        <f>LN(BQ133)</f>
        <v>-0.54037450707455648</v>
      </c>
      <c r="BT133" s="92">
        <f>((BS133-(AVERAGE(BS$2:BS$392)))/(_xlfn.STDEV.P(BS$2:BS$392)))</f>
        <v>-0.19609667980428161</v>
      </c>
      <c r="BU133" s="92">
        <v>0.64212033258310319</v>
      </c>
      <c r="BV133" s="92">
        <f t="shared" si="170"/>
        <v>0.63760501197821995</v>
      </c>
      <c r="BW133" s="92">
        <f t="shared" si="171"/>
        <v>-0.44297955892565305</v>
      </c>
      <c r="BX133" s="92">
        <f t="shared" si="172"/>
        <v>0.67624637695930967</v>
      </c>
      <c r="BY133" s="92">
        <f>(BL133*0.1)+(BP133*0.2)+(BT133*0.3)+(BX133*0.4)</f>
        <v>0.26655328296783687</v>
      </c>
      <c r="BZ133" s="80">
        <v>0.53313859494583193</v>
      </c>
      <c r="CA133" s="80">
        <v>0.70208984217246229</v>
      </c>
      <c r="CB133" s="80">
        <v>0.565744504667269</v>
      </c>
      <c r="CC133" s="80">
        <v>0.31257388109453499</v>
      </c>
      <c r="CD133" s="80"/>
      <c r="CE133" s="82"/>
      <c r="CF133" s="80">
        <f>(CA133*0.4)+(CC133*0.6)</f>
        <v>0.46838026552570594</v>
      </c>
      <c r="CG133" s="84">
        <f t="shared" si="173"/>
        <v>0.24811694209426186</v>
      </c>
      <c r="CH133" s="84">
        <f>VLOOKUP(A133,'CALCULO FINAL'!A:L,7,FALSE)</f>
        <v>73.35164835164835</v>
      </c>
      <c r="CI133" s="84">
        <f>VLOOKUP(A133,'CALCULO FINAL'!A:L,10,FALSE)</f>
        <v>36.84210526315789</v>
      </c>
      <c r="CJ133" s="84">
        <f>VLOOKUP(A133,'CALCULO FINAL'!A:L,8,FALSE)</f>
        <v>75</v>
      </c>
      <c r="CK133" s="84">
        <f>VLOOKUP(A133,'CALCULO FINAL'!A:L,9,FALSE)</f>
        <v>61.428571428571431</v>
      </c>
      <c r="CL133" s="84">
        <f>VLOOKUP(A133,'CALCULO FINAL'!A:L,11,FALSE)</f>
        <v>0.60098869936498123</v>
      </c>
      <c r="CM133" s="84">
        <f>VLOOKUP(A133,'CALCULO FINAL'!A:L,12,FALSE)</f>
        <v>67.582417582417591</v>
      </c>
      <c r="CN133" s="84">
        <f t="shared" si="174"/>
        <v>62.781954887218042</v>
      </c>
      <c r="CO133" s="81">
        <v>132</v>
      </c>
      <c r="CP133" s="81">
        <v>134</v>
      </c>
      <c r="CQ133" s="81">
        <v>156</v>
      </c>
      <c r="CR133" s="81">
        <v>157</v>
      </c>
      <c r="CS133" s="81">
        <v>145</v>
      </c>
      <c r="CT133" s="81">
        <v>193</v>
      </c>
    </row>
    <row r="134" spans="1:98" ht="14.5" customHeight="1">
      <c r="A134" s="79">
        <v>111001046299</v>
      </c>
      <c r="B134" s="80" t="s">
        <v>77</v>
      </c>
      <c r="C134" s="81" t="s">
        <v>460</v>
      </c>
      <c r="D134" s="81" t="s">
        <v>6</v>
      </c>
      <c r="E134" s="81">
        <v>10</v>
      </c>
      <c r="F134" s="82" t="s">
        <v>18</v>
      </c>
      <c r="G134" s="82">
        <v>30</v>
      </c>
      <c r="H134" s="82" t="s">
        <v>19</v>
      </c>
      <c r="I134" s="81">
        <v>10</v>
      </c>
      <c r="J134" s="81">
        <v>2</v>
      </c>
      <c r="K134" s="81">
        <v>2</v>
      </c>
      <c r="L134" s="81">
        <v>2045</v>
      </c>
      <c r="M134" s="81">
        <f t="shared" si="129"/>
        <v>4</v>
      </c>
      <c r="N134" s="86">
        <f>VLOOKUP(A134,complejidad!P:V,7,FALSE)</f>
        <v>0.48111538958178901</v>
      </c>
      <c r="O134" s="81">
        <v>4</v>
      </c>
      <c r="P134" s="87">
        <v>40.108229813664479</v>
      </c>
      <c r="Q134" s="88">
        <v>0.147608095676173</v>
      </c>
      <c r="R134" s="81">
        <v>2045</v>
      </c>
      <c r="S134" s="81">
        <v>129</v>
      </c>
      <c r="T134" s="89">
        <f t="shared" si="160"/>
        <v>6.3080684596577022E-2</v>
      </c>
      <c r="U134" s="90">
        <f>VLOOKUP(A134,socioeconomico!I:P,8,FALSE)</f>
        <v>-1.0099941498796277</v>
      </c>
      <c r="V134" s="81">
        <v>9</v>
      </c>
      <c r="W134" s="83">
        <v>0.88978240302743616</v>
      </c>
      <c r="X134" s="83">
        <v>0.85259153590109371</v>
      </c>
      <c r="Y134" s="83">
        <v>0.83672503549455746</v>
      </c>
      <c r="Z134" s="83">
        <v>0.8472622478386167</v>
      </c>
      <c r="AA134" s="83">
        <v>0.84396809571286147</v>
      </c>
      <c r="AB134" s="83">
        <v>0.80325288562434416</v>
      </c>
      <c r="AC134" s="91">
        <v>0.81720430107526887</v>
      </c>
      <c r="AD134" s="81">
        <f t="shared" si="130"/>
        <v>0.82552997159648722</v>
      </c>
      <c r="AE134" s="82">
        <f t="shared" si="161"/>
        <v>-0.2661044734545322</v>
      </c>
      <c r="AF134" s="84">
        <v>82.118644067796609</v>
      </c>
      <c r="AG134" s="84">
        <v>83.189282627484872</v>
      </c>
      <c r="AH134" s="84">
        <v>91.596638655462186</v>
      </c>
      <c r="AI134" s="84">
        <v>84.120571783716585</v>
      </c>
      <c r="AJ134" s="84">
        <v>89.845201238390089</v>
      </c>
      <c r="AK134" s="84">
        <v>87.103825136612016</v>
      </c>
      <c r="AL134" s="84">
        <v>77.832512315270947</v>
      </c>
      <c r="AM134" s="84">
        <f t="shared" si="131"/>
        <v>84.872499859516012</v>
      </c>
      <c r="AN134" s="84">
        <f t="shared" si="162"/>
        <v>-0.84275092233839755</v>
      </c>
      <c r="AO134" s="81">
        <v>4.5</v>
      </c>
      <c r="AP134" s="82">
        <f t="shared" si="156"/>
        <v>1.8179176811057871</v>
      </c>
      <c r="AQ134" s="81">
        <v>4.5</v>
      </c>
      <c r="AR134" s="82">
        <f t="shared" si="163"/>
        <v>1.6711665937103672</v>
      </c>
      <c r="AS134" s="81">
        <v>4.5</v>
      </c>
      <c r="AT134" s="82">
        <f t="shared" si="164"/>
        <v>1.3847682483473189</v>
      </c>
      <c r="AU134" s="81">
        <v>4.5</v>
      </c>
      <c r="AV134" s="82">
        <f t="shared" si="165"/>
        <v>1.2122921072647797</v>
      </c>
      <c r="AW134" s="81">
        <v>4.5</v>
      </c>
      <c r="AX134" s="82">
        <f t="shared" si="166"/>
        <v>1.1339867716628336</v>
      </c>
      <c r="AY134" s="81">
        <v>4.5</v>
      </c>
      <c r="AZ134" s="82">
        <f t="shared" si="167"/>
        <v>1.3992255565719089</v>
      </c>
      <c r="BA134" s="81">
        <f t="shared" si="168"/>
        <v>1.3205546779633714</v>
      </c>
      <c r="BB134" s="82">
        <v>3.6333333333333333</v>
      </c>
      <c r="BC134" s="82">
        <v>3.7275</v>
      </c>
      <c r="BD134" s="82">
        <v>3.648333333333333</v>
      </c>
      <c r="BE134" s="82">
        <v>3.56</v>
      </c>
      <c r="BF134" s="81">
        <f t="shared" si="155"/>
        <v>3.6273333333333335</v>
      </c>
      <c r="BG134" s="82">
        <f t="shared" si="134"/>
        <v>0.68049102069580281</v>
      </c>
      <c r="BH134" s="82">
        <f t="shared" si="169"/>
        <v>1.0005228493295872</v>
      </c>
      <c r="BI134" s="85">
        <v>0.44600000000000001</v>
      </c>
      <c r="BJ134" s="82">
        <f t="shared" si="157"/>
        <v>-0.59170029292091231</v>
      </c>
      <c r="BK134" s="92">
        <f t="shared" si="158"/>
        <v>-0.80743632696207301</v>
      </c>
      <c r="BL134" s="92">
        <f t="shared" si="159"/>
        <v>-0.56627749069196509</v>
      </c>
      <c r="BM134" s="85">
        <v>0.44519045131050594</v>
      </c>
      <c r="BN134" s="92">
        <f>((BM134-(AVERAGE(BM$2:BM$392)))/(_xlfn.STDEV.P(BM$2:BM$392)))</f>
        <v>-0.54208257446185593</v>
      </c>
      <c r="BO134" s="92">
        <f>LN(BM134)</f>
        <v>-0.80925310790037019</v>
      </c>
      <c r="BP134" s="92">
        <f>((BO134-(AVERAGE(BO$2:BO$392)))/(_xlfn.STDEV.P(BO$2:BO$392)))</f>
        <v>-0.50621040805178519</v>
      </c>
      <c r="BQ134" s="86">
        <v>0.54733936482548329</v>
      </c>
      <c r="BR134" s="92">
        <f>((BQ134-(AVERAGE(BQ$2:BQ$392)))/(_xlfn.STDEV.P(BQ$2:BQ$392)))</f>
        <v>-1.1679777902410156</v>
      </c>
      <c r="BS134" s="92">
        <f>LN(BQ134)</f>
        <v>-0.60268625791999741</v>
      </c>
      <c r="BT134" s="92">
        <f>((BS134-(AVERAGE(BS$2:BS$392)))/(_xlfn.STDEV.P(BS$2:BS$392)))</f>
        <v>-1.1724711931441461</v>
      </c>
      <c r="BU134" s="92">
        <v>0.58026362727277114</v>
      </c>
      <c r="BV134" s="92">
        <f t="shared" si="170"/>
        <v>-1.1905634031436021</v>
      </c>
      <c r="BW134" s="92">
        <f t="shared" si="171"/>
        <v>-0.54427274892840205</v>
      </c>
      <c r="BX134" s="92">
        <f t="shared" si="172"/>
        <v>-1.248535920509724</v>
      </c>
      <c r="BY134" s="92">
        <f>(BL134*0.1)+(BP134*0.2)+(BT134*0.3)+(BX134*0.4)</f>
        <v>-1.009025556826687</v>
      </c>
      <c r="BZ134" s="80">
        <v>0.57058433249118246</v>
      </c>
      <c r="CA134" s="80">
        <v>2.0528963893259928</v>
      </c>
      <c r="CB134" s="80">
        <v>0.58074833565905037</v>
      </c>
      <c r="CC134" s="80">
        <v>0.80344195818943109</v>
      </c>
      <c r="CD134" s="80">
        <v>0.426635014962017</v>
      </c>
      <c r="CE134" s="82">
        <f t="shared" ref="CE134:CE153" si="175">((CD134-(AVERAGE(CD$2:CD$392)))/(_xlfn.STDEV.P(CD$2:CD$392)))</f>
        <v>-0.79060055855103872</v>
      </c>
      <c r="CF134" s="80">
        <f t="shared" ref="CF134:CF153" si="176">(CA134*0.2)+(CC134*0.3)+(CE134*0.5)</f>
        <v>0.25631158604650861</v>
      </c>
      <c r="CG134" s="84">
        <f t="shared" si="173"/>
        <v>0.26756525384315505</v>
      </c>
      <c r="CH134" s="84">
        <f>VLOOKUP(A134,'CALCULO FINAL'!A:L,7,FALSE)</f>
        <v>73.901098901098905</v>
      </c>
      <c r="CI134" s="84">
        <f>VLOOKUP(A134,'CALCULO FINAL'!A:L,10,FALSE)</f>
        <v>39.473684210526315</v>
      </c>
      <c r="CJ134" s="84">
        <f>VLOOKUP(A134,'CALCULO FINAL'!A:L,8,FALSE)</f>
        <v>55.882352941176471</v>
      </c>
      <c r="CK134" s="84">
        <f>VLOOKUP(A134,'CALCULO FINAL'!A:L,9,FALSE)</f>
        <v>71.05263157894737</v>
      </c>
      <c r="CL134" s="84">
        <f>VLOOKUP(A134,'CALCULO FINAL'!A:L,11,FALSE)</f>
        <v>0.42958709714041554</v>
      </c>
      <c r="CM134" s="84">
        <f>VLOOKUP(A134,'CALCULO FINAL'!A:L,12,FALSE)</f>
        <v>62.362637362637365</v>
      </c>
      <c r="CN134" s="84">
        <f t="shared" si="174"/>
        <v>62.409629843840378</v>
      </c>
      <c r="CO134" s="81">
        <v>133</v>
      </c>
      <c r="CP134" s="81">
        <v>73</v>
      </c>
      <c r="CQ134" s="81">
        <v>49</v>
      </c>
      <c r="CR134" s="81">
        <v>52</v>
      </c>
      <c r="CS134" s="81">
        <v>52</v>
      </c>
      <c r="CT134" s="81">
        <v>139</v>
      </c>
    </row>
    <row r="135" spans="1:98" ht="14.5" customHeight="1">
      <c r="A135" s="79">
        <v>111001012963</v>
      </c>
      <c r="B135" s="80" t="s">
        <v>75</v>
      </c>
      <c r="C135" s="81" t="s">
        <v>460</v>
      </c>
      <c r="D135" s="81" t="s">
        <v>6</v>
      </c>
      <c r="E135" s="81">
        <v>16</v>
      </c>
      <c r="F135" s="82" t="s">
        <v>23</v>
      </c>
      <c r="G135" s="82">
        <v>41</v>
      </c>
      <c r="H135" s="82" t="s">
        <v>76</v>
      </c>
      <c r="I135" s="81">
        <v>16</v>
      </c>
      <c r="J135" s="81">
        <v>3</v>
      </c>
      <c r="K135" s="81">
        <v>3</v>
      </c>
      <c r="L135" s="81">
        <v>2428</v>
      </c>
      <c r="M135" s="81">
        <f t="shared" si="129"/>
        <v>4</v>
      </c>
      <c r="N135" s="86">
        <f>VLOOKUP(A135,complejidad!P:V,7,FALSE)</f>
        <v>1.2775233775929495</v>
      </c>
      <c r="O135" s="81">
        <v>6</v>
      </c>
      <c r="P135" s="87">
        <v>43.128477666362784</v>
      </c>
      <c r="Q135" s="88">
        <v>0.14977118644067799</v>
      </c>
      <c r="R135" s="81">
        <v>2428</v>
      </c>
      <c r="S135" s="81">
        <v>302</v>
      </c>
      <c r="T135" s="89">
        <f t="shared" si="160"/>
        <v>0.1243822075782537</v>
      </c>
      <c r="U135" s="90">
        <f>VLOOKUP(A135,socioeconomico!I:P,8,FALSE)</f>
        <v>-1.030473249354978</v>
      </c>
      <c r="V135" s="81">
        <v>9</v>
      </c>
      <c r="W135" s="83">
        <v>0.8923327895595432</v>
      </c>
      <c r="X135" s="83">
        <v>0.82750716332378227</v>
      </c>
      <c r="Y135" s="83">
        <v>0.81581532416502944</v>
      </c>
      <c r="Z135" s="83">
        <v>0.82548739895387546</v>
      </c>
      <c r="AA135" s="83">
        <v>0.83615560640732267</v>
      </c>
      <c r="AB135" s="83">
        <v>0.81279930343926865</v>
      </c>
      <c r="AC135" s="91">
        <v>0.80877034358047017</v>
      </c>
      <c r="AD135" s="81">
        <f t="shared" ref="AD135:AD166" si="177">(Y135*0.1)+(Z135*0.15)+(AA135*0.2)+(AB135*0.25)+(AC135*0.3)</f>
        <v>0.81846669247500703</v>
      </c>
      <c r="AE135" s="82">
        <f t="shared" si="161"/>
        <v>-0.40620306625023256</v>
      </c>
      <c r="AF135" s="84">
        <v>77.581009796533522</v>
      </c>
      <c r="AG135" s="84">
        <v>95.957193816884654</v>
      </c>
      <c r="AH135" s="84">
        <v>95.344129554655865</v>
      </c>
      <c r="AI135" s="84">
        <v>80.23952095808383</v>
      </c>
      <c r="AJ135" s="84">
        <v>79.902359641985356</v>
      </c>
      <c r="AK135" s="84">
        <v>80.329754601226995</v>
      </c>
      <c r="AL135" s="84">
        <v>86.38083228247163</v>
      </c>
      <c r="AM135" s="84">
        <f t="shared" ref="AM135:AM166" si="178">(AH135*0.1)+(AI135*0.15)+(AJ135*0.2)+(AK135*0.25)+(AL135*0.3)</f>
        <v>83.547501362623464</v>
      </c>
      <c r="AN135" s="84">
        <f t="shared" si="162"/>
        <v>-1.1287367595365236</v>
      </c>
      <c r="AO135" s="81">
        <v>4.5</v>
      </c>
      <c r="AP135" s="82">
        <f t="shared" si="156"/>
        <v>1.8179176811057871</v>
      </c>
      <c r="AQ135" s="81">
        <v>4.5</v>
      </c>
      <c r="AR135" s="82">
        <f t="shared" si="163"/>
        <v>1.6711665937103672</v>
      </c>
      <c r="AS135" s="81">
        <v>4.5</v>
      </c>
      <c r="AT135" s="82">
        <f t="shared" si="164"/>
        <v>1.3847682483473189</v>
      </c>
      <c r="AU135" s="81">
        <v>4.5</v>
      </c>
      <c r="AV135" s="82">
        <f t="shared" si="165"/>
        <v>1.2122921072647797</v>
      </c>
      <c r="AW135" s="81">
        <v>4.5</v>
      </c>
      <c r="AX135" s="82">
        <f t="shared" si="166"/>
        <v>1.1339867716628336</v>
      </c>
      <c r="AY135" s="81">
        <v>4.5</v>
      </c>
      <c r="AZ135" s="82">
        <f t="shared" si="167"/>
        <v>1.3992255565719089</v>
      </c>
      <c r="BA135" s="81">
        <f t="shared" si="168"/>
        <v>1.3205546779633714</v>
      </c>
      <c r="BB135" s="82">
        <v>3.5</v>
      </c>
      <c r="BC135" s="82">
        <v>3.6549999999999994</v>
      </c>
      <c r="BD135" s="82">
        <v>3.5366666666666671</v>
      </c>
      <c r="BE135" s="82">
        <v>3.4550000000000001</v>
      </c>
      <c r="BF135" s="81">
        <f t="shared" si="155"/>
        <v>3.5240000000000005</v>
      </c>
      <c r="BG135" s="82">
        <f t="shared" si="134"/>
        <v>0.47586699087190981</v>
      </c>
      <c r="BH135" s="82">
        <f t="shared" si="169"/>
        <v>0.8982108344176406</v>
      </c>
      <c r="BI135" s="85">
        <v>0.50800000000000001</v>
      </c>
      <c r="BJ135" s="82">
        <f t="shared" si="157"/>
        <v>0.29484407187224776</v>
      </c>
      <c r="BK135" s="92">
        <f t="shared" si="158"/>
        <v>-0.67727383140365516</v>
      </c>
      <c r="BL135" s="92">
        <f t="shared" si="159"/>
        <v>0.36833516915178882</v>
      </c>
      <c r="BM135" s="85">
        <v>0.5262984043983453</v>
      </c>
      <c r="BN135" s="92">
        <f>((BM135-(AVERAGE(BM$2:BM$392)))/(_xlfn.STDEV.P(BM$2:BM$392)))</f>
        <v>0.45339212573845222</v>
      </c>
      <c r="BO135" s="92">
        <f>LN(BM135)</f>
        <v>-0.64188691836109546</v>
      </c>
      <c r="BP135" s="92">
        <f>((BO135-(AVERAGE(BO$2:BO$392)))/(_xlfn.STDEV.P(BO$2:BO$392)))</f>
        <v>0.53405350989683698</v>
      </c>
      <c r="BQ135" s="86"/>
      <c r="BR135" s="86"/>
      <c r="BS135" s="92"/>
      <c r="BT135" s="92"/>
      <c r="BU135" s="92">
        <v>0.62750737059171247</v>
      </c>
      <c r="BV135" s="92">
        <f t="shared" si="170"/>
        <v>0.20572045831490099</v>
      </c>
      <c r="BW135" s="92">
        <f t="shared" si="171"/>
        <v>-0.46599986208229299</v>
      </c>
      <c r="BX135" s="92">
        <f t="shared" si="172"/>
        <v>0.23881250803812581</v>
      </c>
      <c r="BY135" s="86">
        <f>(BL135*0.2)+(BP135*0.3)+(BX135*0.5)</f>
        <v>0.35328934081847174</v>
      </c>
      <c r="BZ135" s="80">
        <v>0.53340709826150601</v>
      </c>
      <c r="CA135" s="80">
        <v>0.71177575198544718</v>
      </c>
      <c r="CB135" s="80">
        <v>0.58451609949788474</v>
      </c>
      <c r="CC135" s="80">
        <v>0.92670880860446136</v>
      </c>
      <c r="CD135" s="80">
        <v>0.32289471736377301</v>
      </c>
      <c r="CE135" s="82">
        <f t="shared" si="175"/>
        <v>-2.0251969900281526</v>
      </c>
      <c r="CF135" s="80">
        <f t="shared" si="176"/>
        <v>-0.59223070203564843</v>
      </c>
      <c r="CG135" s="84">
        <f t="shared" si="173"/>
        <v>0.22737026883332867</v>
      </c>
      <c r="CH135" s="84">
        <f>VLOOKUP(A135,'CALCULO FINAL'!A:L,7,FALSE)</f>
        <v>72.252747252747255</v>
      </c>
      <c r="CI135" s="84">
        <f>VLOOKUP(A135,'CALCULO FINAL'!A:L,10,FALSE)</f>
        <v>34.210526315789473</v>
      </c>
      <c r="CJ135" s="84">
        <f>VLOOKUP(A135,'CALCULO FINAL'!A:L,8,FALSE)</f>
        <v>53.333333333333336</v>
      </c>
      <c r="CK135" s="84">
        <f>VLOOKUP(A135,'CALCULO FINAL'!A:L,9,FALSE)</f>
        <v>87.671232876712324</v>
      </c>
      <c r="CL135" s="84">
        <f>VLOOKUP(A135,'CALCULO FINAL'!A:L,11,FALSE)</f>
        <v>0.68383615341396675</v>
      </c>
      <c r="CM135" s="84">
        <f>VLOOKUP(A135,'CALCULO FINAL'!A:L,12,FALSE)</f>
        <v>70.604395604395606</v>
      </c>
      <c r="CN135" s="84">
        <f t="shared" si="174"/>
        <v>62.330104106419896</v>
      </c>
      <c r="CO135" s="81">
        <v>134</v>
      </c>
      <c r="CP135" s="81">
        <v>62</v>
      </c>
      <c r="CQ135" s="81">
        <v>28</v>
      </c>
      <c r="CR135" s="81">
        <v>33</v>
      </c>
      <c r="CS135" s="81">
        <v>38</v>
      </c>
      <c r="CT135" s="81">
        <v>60</v>
      </c>
    </row>
    <row r="136" spans="1:98" ht="14.5" customHeight="1">
      <c r="A136" s="79">
        <v>111001104264</v>
      </c>
      <c r="B136" s="80" t="s">
        <v>225</v>
      </c>
      <c r="C136" s="81" t="s">
        <v>460</v>
      </c>
      <c r="D136" s="81" t="s">
        <v>6</v>
      </c>
      <c r="E136" s="81">
        <v>11</v>
      </c>
      <c r="F136" s="82" t="s">
        <v>44</v>
      </c>
      <c r="G136" s="82">
        <v>71</v>
      </c>
      <c r="H136" s="82" t="s">
        <v>45</v>
      </c>
      <c r="I136" s="81">
        <v>11</v>
      </c>
      <c r="J136" s="81">
        <v>1</v>
      </c>
      <c r="K136" s="81">
        <v>1</v>
      </c>
      <c r="L136" s="81">
        <v>3293</v>
      </c>
      <c r="M136" s="81">
        <f t="shared" si="129"/>
        <v>6</v>
      </c>
      <c r="N136" s="86">
        <f>VLOOKUP(A136,complejidad!P:V,7,FALSE)</f>
        <v>0.37885152760437879</v>
      </c>
      <c r="O136" s="81">
        <v>4</v>
      </c>
      <c r="P136" s="87">
        <v>41.246428235294132</v>
      </c>
      <c r="Q136" s="88">
        <v>0.21000000000000099</v>
      </c>
      <c r="R136" s="81">
        <v>3193</v>
      </c>
      <c r="S136" s="81">
        <v>320</v>
      </c>
      <c r="T136" s="89">
        <f t="shared" si="160"/>
        <v>0.10021922956467272</v>
      </c>
      <c r="U136" s="90">
        <f>VLOOKUP(A136,socioeconomico!I:P,8,FALSE)</f>
        <v>-0.34695246463069507</v>
      </c>
      <c r="V136" s="81">
        <v>7</v>
      </c>
      <c r="W136" s="83">
        <v>0.93276762402088775</v>
      </c>
      <c r="X136" s="83">
        <v>0.88669950738916259</v>
      </c>
      <c r="Y136" s="83">
        <v>0.89939434724091516</v>
      </c>
      <c r="Z136" s="83">
        <v>0.8995497055767232</v>
      </c>
      <c r="AA136" s="83">
        <v>0.89461036731891519</v>
      </c>
      <c r="AB136" s="83">
        <v>0.88596187175043328</v>
      </c>
      <c r="AC136" s="91">
        <v>0.88055555555555554</v>
      </c>
      <c r="AD136" s="81">
        <f t="shared" si="177"/>
        <v>0.88945109862865801</v>
      </c>
      <c r="AE136" s="82">
        <f t="shared" si="161"/>
        <v>1.0017570669295113</v>
      </c>
      <c r="AF136" s="84">
        <v>84.05925925925925</v>
      </c>
      <c r="AG136" s="84">
        <v>85.59556786703601</v>
      </c>
      <c r="AH136" s="84">
        <v>92.130857648099024</v>
      </c>
      <c r="AI136" s="84">
        <v>81.627056672760517</v>
      </c>
      <c r="AJ136" s="84">
        <v>84.872907625542467</v>
      </c>
      <c r="AK136" s="84">
        <v>89.490445859872608</v>
      </c>
      <c r="AL136" s="84">
        <v>87.61904761904762</v>
      </c>
      <c r="AM136" s="84">
        <f t="shared" si="178"/>
        <v>87.09005154151491</v>
      </c>
      <c r="AN136" s="84">
        <f t="shared" si="162"/>
        <v>-0.36411764404117825</v>
      </c>
      <c r="AO136" s="81">
        <v>4</v>
      </c>
      <c r="AP136" s="82">
        <f t="shared" si="156"/>
        <v>0.23005906138063265</v>
      </c>
      <c r="AQ136" s="81">
        <v>4</v>
      </c>
      <c r="AR136" s="82">
        <f t="shared" si="163"/>
        <v>0.1365178344157767</v>
      </c>
      <c r="AS136" s="81">
        <v>4</v>
      </c>
      <c r="AT136" s="82">
        <f t="shared" si="164"/>
        <v>-0.10476865036838212</v>
      </c>
      <c r="AU136" s="81">
        <v>4</v>
      </c>
      <c r="AV136" s="82">
        <f t="shared" si="165"/>
        <v>-0.23979404319523176</v>
      </c>
      <c r="AW136" s="81">
        <v>4</v>
      </c>
      <c r="AX136" s="82">
        <f t="shared" si="166"/>
        <v>-0.2179191660846721</v>
      </c>
      <c r="AY136" s="81">
        <v>4</v>
      </c>
      <c r="AZ136" s="82">
        <f t="shared" si="167"/>
        <v>5.8790989771929411E-2</v>
      </c>
      <c r="BA136" s="81">
        <f t="shared" si="168"/>
        <v>-8.6864817342315201E-2</v>
      </c>
      <c r="BB136" s="82">
        <v>3.3216666666666668</v>
      </c>
      <c r="BC136" s="82">
        <v>3.4833333333333338</v>
      </c>
      <c r="BD136" s="82">
        <v>3.5883333333333334</v>
      </c>
      <c r="BE136" s="82">
        <v>3.4583333333333335</v>
      </c>
      <c r="BF136" s="81">
        <f t="shared" si="155"/>
        <v>3.488666666666667</v>
      </c>
      <c r="BG136" s="82">
        <f t="shared" si="134"/>
        <v>0.40589877422244919</v>
      </c>
      <c r="BH136" s="82">
        <f t="shared" si="169"/>
        <v>0.15951697844006699</v>
      </c>
      <c r="BI136" s="85">
        <v>0.52800000000000002</v>
      </c>
      <c r="BJ136" s="82">
        <f t="shared" si="157"/>
        <v>0.58082612503133191</v>
      </c>
      <c r="BK136" s="92">
        <f t="shared" si="158"/>
        <v>-0.63865899527587555</v>
      </c>
      <c r="BL136" s="92">
        <f t="shared" si="159"/>
        <v>0.64560332191717096</v>
      </c>
      <c r="BM136" s="85">
        <v>0.36481200914659073</v>
      </c>
      <c r="BN136" s="92">
        <f>((BM136-(AVERAGE(BM$2:BM$392)))/(_xlfn.STDEV.P(BM$2:BM$392)))</f>
        <v>-1.5286036561742242</v>
      </c>
      <c r="BO136" s="92">
        <f>LN(BM136)</f>
        <v>-1.0083731015140724</v>
      </c>
      <c r="BP136" s="92">
        <f>((BO136-(AVERAGE(BO$2:BO$392)))/(_xlfn.STDEV.P(BO$2:BO$392)))</f>
        <v>-1.7438399751029428</v>
      </c>
      <c r="BQ136" s="86">
        <v>0.58596236286854309</v>
      </c>
      <c r="BR136" s="92">
        <f>((BQ136-(AVERAGE(BQ$2:BQ$392)))/(_xlfn.STDEV.P(BQ$2:BQ$392)))</f>
        <v>-0.13619192987105347</v>
      </c>
      <c r="BS136" s="92">
        <f>LN(BQ136)</f>
        <v>-0.53449971865456503</v>
      </c>
      <c r="BT136" s="92">
        <f>((BS136-(AVERAGE(BS$2:BS$392)))/(_xlfn.STDEV.P(BS$2:BS$392)))</f>
        <v>-0.10404351797335387</v>
      </c>
      <c r="BU136" s="92">
        <v>0.58703246860229363</v>
      </c>
      <c r="BV136" s="92">
        <f t="shared" si="170"/>
        <v>-0.99051101005991704</v>
      </c>
      <c r="BW136" s="92">
        <f t="shared" si="171"/>
        <v>-0.5326751479029973</v>
      </c>
      <c r="BX136" s="92">
        <f t="shared" si="172"/>
        <v>-1.0281572637984291</v>
      </c>
      <c r="BY136" s="92">
        <f>(BL136*0.1)+(BP136*0.2)+(BT136*0.3)+(BX136*0.4)</f>
        <v>-0.72668362374024931</v>
      </c>
      <c r="BZ136" s="80">
        <v>0.47920735050308239</v>
      </c>
      <c r="CA136" s="80">
        <v>-1.2434100428591548</v>
      </c>
      <c r="CB136" s="80">
        <v>0.57150391744870477</v>
      </c>
      <c r="CC136" s="80">
        <v>0.5009998823449987</v>
      </c>
      <c r="CD136" s="80">
        <v>0.61657298169905395</v>
      </c>
      <c r="CE136" s="82">
        <f t="shared" si="175"/>
        <v>1.4698203325061883</v>
      </c>
      <c r="CF136" s="80">
        <f t="shared" si="176"/>
        <v>0.63652812238476275</v>
      </c>
      <c r="CG136" s="84">
        <f t="shared" si="173"/>
        <v>0.14819397941163931</v>
      </c>
      <c r="CH136" s="84">
        <f>VLOOKUP(A136,'CALCULO FINAL'!A:L,7,FALSE)</f>
        <v>65.659340659340657</v>
      </c>
      <c r="CI136" s="84">
        <f>VLOOKUP(A136,'CALCULO FINAL'!A:L,10,FALSE)</f>
        <v>63.157894736842103</v>
      </c>
      <c r="CJ136" s="84">
        <f>VLOOKUP(A136,'CALCULO FINAL'!A:L,8,FALSE)</f>
        <v>44.827586206896555</v>
      </c>
      <c r="CK136" s="84">
        <f>VLOOKUP(A136,'CALCULO FINAL'!A:L,9,FALSE)</f>
        <v>63.157894736842103</v>
      </c>
      <c r="CL136" s="84">
        <f>VLOOKUP(A136,'CALCULO FINAL'!A:L,11,FALSE)</f>
        <v>8.7261847519251035E-2</v>
      </c>
      <c r="CM136" s="84">
        <f>VLOOKUP(A136,'CALCULO FINAL'!A:L,12,FALSE)</f>
        <v>53.571428571428569</v>
      </c>
      <c r="CN136" s="84">
        <f t="shared" si="174"/>
        <v>62.012001156738002</v>
      </c>
      <c r="CO136" s="81">
        <v>135</v>
      </c>
      <c r="CP136" s="81">
        <v>138</v>
      </c>
      <c r="CQ136" s="81">
        <v>131</v>
      </c>
      <c r="CR136" s="81">
        <v>149</v>
      </c>
      <c r="CS136" s="81">
        <v>193</v>
      </c>
      <c r="CT136" s="81">
        <v>138</v>
      </c>
    </row>
    <row r="137" spans="1:98" ht="14.5" customHeight="1">
      <c r="A137" s="79">
        <v>111001107832</v>
      </c>
      <c r="B137" s="80" t="s">
        <v>601</v>
      </c>
      <c r="C137" s="81" t="s">
        <v>460</v>
      </c>
      <c r="D137" s="81" t="s">
        <v>6</v>
      </c>
      <c r="E137" s="81">
        <v>7</v>
      </c>
      <c r="F137" s="82" t="s">
        <v>15</v>
      </c>
      <c r="G137" s="82">
        <v>84</v>
      </c>
      <c r="H137" s="82" t="s">
        <v>27</v>
      </c>
      <c r="I137" s="81">
        <v>7</v>
      </c>
      <c r="J137" s="81">
        <v>1</v>
      </c>
      <c r="K137" s="81">
        <v>1</v>
      </c>
      <c r="L137" s="81">
        <v>2795</v>
      </c>
      <c r="M137" s="81">
        <f t="shared" si="129"/>
        <v>5</v>
      </c>
      <c r="N137" s="86">
        <f>VLOOKUP(A137,complejidad!P:V,7,FALSE)</f>
        <v>-0.13581358635215499</v>
      </c>
      <c r="O137" s="81">
        <v>3</v>
      </c>
      <c r="P137" s="87">
        <v>41.15449530516436</v>
      </c>
      <c r="Q137" s="88">
        <v>0.20413087345056299</v>
      </c>
      <c r="R137" s="81">
        <v>2718</v>
      </c>
      <c r="S137" s="81">
        <v>394</v>
      </c>
      <c r="T137" s="89">
        <f t="shared" si="160"/>
        <v>0.14495952906548934</v>
      </c>
      <c r="U137" s="90">
        <f>VLOOKUP(A137,socioeconomico!I:P,8,FALSE)</f>
        <v>-0.19222159285693879</v>
      </c>
      <c r="V137" s="81">
        <v>6</v>
      </c>
      <c r="W137" s="83">
        <v>0.89539114614918136</v>
      </c>
      <c r="X137" s="83">
        <v>0.90419161676646709</v>
      </c>
      <c r="Y137" s="83">
        <v>0.89309366130558188</v>
      </c>
      <c r="Z137" s="83">
        <v>0.87707006369426754</v>
      </c>
      <c r="AA137" s="83">
        <v>0.87438342650443934</v>
      </c>
      <c r="AB137" s="83">
        <v>0.8834628190899001</v>
      </c>
      <c r="AC137" s="91">
        <v>0.87439222042139386</v>
      </c>
      <c r="AD137" s="81">
        <f t="shared" si="177"/>
        <v>0.87892993188447932</v>
      </c>
      <c r="AE137" s="82">
        <f t="shared" si="161"/>
        <v>0.79307203125737424</v>
      </c>
      <c r="AF137" s="84">
        <v>88.249286393910566</v>
      </c>
      <c r="AG137" s="84">
        <v>88.248847926267288</v>
      </c>
      <c r="AH137" s="84">
        <v>89.544392523364493</v>
      </c>
      <c r="AI137" s="84">
        <v>87.526684964928336</v>
      </c>
      <c r="AJ137" s="84">
        <v>87.125</v>
      </c>
      <c r="AK137" s="84">
        <v>89.133858267716533</v>
      </c>
      <c r="AL137" s="84">
        <v>88.485477178423238</v>
      </c>
      <c r="AM137" s="84">
        <f t="shared" si="178"/>
        <v>88.3375497175318</v>
      </c>
      <c r="AN137" s="84">
        <f t="shared" si="162"/>
        <v>-9.4859368572916922E-2</v>
      </c>
      <c r="AO137" s="81">
        <v>4</v>
      </c>
      <c r="AP137" s="82">
        <f t="shared" si="156"/>
        <v>0.23005906138063265</v>
      </c>
      <c r="AQ137" s="81">
        <v>4</v>
      </c>
      <c r="AR137" s="82">
        <f t="shared" si="163"/>
        <v>0.1365178344157767</v>
      </c>
      <c r="AS137" s="81">
        <v>4</v>
      </c>
      <c r="AT137" s="82">
        <f t="shared" si="164"/>
        <v>-0.10476865036838212</v>
      </c>
      <c r="AU137" s="81">
        <v>4</v>
      </c>
      <c r="AV137" s="82">
        <f t="shared" si="165"/>
        <v>-0.23979404319523176</v>
      </c>
      <c r="AW137" s="81">
        <v>4</v>
      </c>
      <c r="AX137" s="82">
        <f t="shared" si="166"/>
        <v>-0.2179191660846721</v>
      </c>
      <c r="AY137" s="81">
        <v>4</v>
      </c>
      <c r="AZ137" s="82">
        <f t="shared" si="167"/>
        <v>5.8790989771929411E-2</v>
      </c>
      <c r="BA137" s="81">
        <f t="shared" si="168"/>
        <v>-8.6864817342315201E-2</v>
      </c>
      <c r="BB137" s="82">
        <v>3.3016666666666672</v>
      </c>
      <c r="BC137" s="82">
        <v>3.3349999999999995</v>
      </c>
      <c r="BD137" s="82">
        <v>3.4783333333333331</v>
      </c>
      <c r="BE137" s="82">
        <v>3.1783333333333332</v>
      </c>
      <c r="BF137" s="81">
        <f t="shared" si="155"/>
        <v>3.3120000000000003</v>
      </c>
      <c r="BG137" s="82">
        <f t="shared" si="134"/>
        <v>5.6057690975147102E-2</v>
      </c>
      <c r="BH137" s="82">
        <f t="shared" si="169"/>
        <v>-1.5403563183584049E-2</v>
      </c>
      <c r="BI137" s="85">
        <v>0.44900000000000001</v>
      </c>
      <c r="BJ137" s="82">
        <f t="shared" si="157"/>
        <v>-0.54880298494704971</v>
      </c>
      <c r="BK137" s="92">
        <f t="shared" si="158"/>
        <v>-0.80073239123988271</v>
      </c>
      <c r="BL137" s="92">
        <f t="shared" si="159"/>
        <v>-0.51814086600712417</v>
      </c>
      <c r="BM137" s="85">
        <v>0.44928973421341944</v>
      </c>
      <c r="BN137" s="92">
        <f>((BM137-(AVERAGE(BM$2:BM$392)))/(_xlfn.STDEV.P(BM$2:BM$392)))</f>
        <v>-0.49177021588963721</v>
      </c>
      <c r="BO137" s="92">
        <f>LN(BM137)</f>
        <v>-0.80008731156807655</v>
      </c>
      <c r="BP137" s="92">
        <f>((BO137-(AVERAGE(BO$2:BO$392)))/(_xlfn.STDEV.P(BO$2:BO$392)))</f>
        <v>-0.44924043562187926</v>
      </c>
      <c r="BQ137" s="86">
        <v>0.61574207652259871</v>
      </c>
      <c r="BR137" s="92">
        <f>((BQ137-(AVERAGE(BQ$2:BQ$392)))/(_xlfn.STDEV.P(BQ$2:BQ$392)))</f>
        <v>0.65935189196962651</v>
      </c>
      <c r="BS137" s="92">
        <f>LN(BQ137)</f>
        <v>-0.48492711007467926</v>
      </c>
      <c r="BT137" s="92">
        <f>((BS137-(AVERAGE(BS$2:BS$392)))/(_xlfn.STDEV.P(BS$2:BS$392)))</f>
        <v>0.67271898541431763</v>
      </c>
      <c r="BU137" s="92">
        <v>0.63074336921157625</v>
      </c>
      <c r="BV137" s="92">
        <f t="shared" si="170"/>
        <v>0.30136005694099582</v>
      </c>
      <c r="BW137" s="92">
        <f t="shared" si="171"/>
        <v>-0.46085620406228139</v>
      </c>
      <c r="BX137" s="92">
        <f t="shared" si="172"/>
        <v>0.3365527598841212</v>
      </c>
      <c r="BY137" s="92">
        <f>(BL137*0.1)+(BP137*0.2)+(BT137*0.3)+(BX137*0.4)</f>
        <v>0.19477462585285549</v>
      </c>
      <c r="BZ137" s="80">
        <v>0.48686747129587182</v>
      </c>
      <c r="CA137" s="80">
        <v>-0.96708109336643344</v>
      </c>
      <c r="CB137" s="80">
        <v>0.56045386904761885</v>
      </c>
      <c r="CC137" s="80">
        <v>0.1394844791511253</v>
      </c>
      <c r="CD137" s="80">
        <v>0.52644806488774198</v>
      </c>
      <c r="CE137" s="82">
        <f t="shared" si="175"/>
        <v>0.39725833626702445</v>
      </c>
      <c r="CF137" s="80">
        <f t="shared" si="176"/>
        <v>4.7058293205563095E-2</v>
      </c>
      <c r="CG137" s="84">
        <f t="shared" si="173"/>
        <v>0.10980391612606748</v>
      </c>
      <c r="CH137" s="84">
        <f>VLOOKUP(A137,'CALCULO FINAL'!A:L,7,FALSE)</f>
        <v>61.813186813186817</v>
      </c>
      <c r="CI137" s="84">
        <f>VLOOKUP(A137,'CALCULO FINAL'!A:L,10,FALSE)</f>
        <v>65.789473684210535</v>
      </c>
      <c r="CJ137" s="84">
        <f>VLOOKUP(A137,'CALCULO FINAL'!A:L,8,FALSE)</f>
        <v>56.25</v>
      </c>
      <c r="CK137" s="84">
        <f>VLOOKUP(A137,'CALCULO FINAL'!A:L,9,FALSE)</f>
        <v>63.492063492063487</v>
      </c>
      <c r="CL137" s="84">
        <f>VLOOKUP(A137,'CALCULO FINAL'!A:L,11,FALSE)</f>
        <v>0.2996120024714316</v>
      </c>
      <c r="CM137" s="84">
        <f>VLOOKUP(A137,'CALCULO FINAL'!A:L,12,FALSE)</f>
        <v>58.516483516483518</v>
      </c>
      <c r="CN137" s="84">
        <f t="shared" si="174"/>
        <v>61.983082706766922</v>
      </c>
      <c r="CO137" s="81">
        <v>136</v>
      </c>
      <c r="CP137" s="81">
        <v>157</v>
      </c>
      <c r="CQ137" s="81">
        <v>158</v>
      </c>
      <c r="CR137" s="81">
        <v>169</v>
      </c>
      <c r="CS137" s="81">
        <v>235</v>
      </c>
      <c r="CT137" s="81">
        <v>302</v>
      </c>
    </row>
    <row r="138" spans="1:98" ht="14.5" customHeight="1">
      <c r="A138" s="79">
        <v>111850000740</v>
      </c>
      <c r="B138" s="80" t="s">
        <v>124</v>
      </c>
      <c r="C138" s="81" t="s">
        <v>460</v>
      </c>
      <c r="D138" s="81" t="s">
        <v>6</v>
      </c>
      <c r="E138" s="81">
        <v>5</v>
      </c>
      <c r="F138" s="82" t="s">
        <v>33</v>
      </c>
      <c r="G138" s="82">
        <v>61</v>
      </c>
      <c r="H138" s="82" t="s">
        <v>125</v>
      </c>
      <c r="I138" s="81">
        <v>5</v>
      </c>
      <c r="J138" s="81">
        <v>4</v>
      </c>
      <c r="K138" s="81">
        <v>3</v>
      </c>
      <c r="L138" s="81">
        <v>2192</v>
      </c>
      <c r="M138" s="81">
        <f t="shared" si="129"/>
        <v>4</v>
      </c>
      <c r="N138" s="86">
        <f>VLOOKUP(A138,complejidad!P:V,7,FALSE)</f>
        <v>1.2775233775929495</v>
      </c>
      <c r="O138" s="81">
        <v>6</v>
      </c>
      <c r="P138" s="87">
        <v>39.03009202453984</v>
      </c>
      <c r="Q138" s="88">
        <v>0.19791058823529301</v>
      </c>
      <c r="R138" s="81">
        <v>2002</v>
      </c>
      <c r="S138" s="81">
        <v>270</v>
      </c>
      <c r="T138" s="89">
        <f t="shared" si="160"/>
        <v>0.13486513486513488</v>
      </c>
      <c r="U138" s="90">
        <f>VLOOKUP(A138,socioeconomico!I:P,8,FALSE)</f>
        <v>-7.4403721013365037E-2</v>
      </c>
      <c r="V138" s="81">
        <v>6</v>
      </c>
      <c r="W138" s="83">
        <v>0.88594470046082952</v>
      </c>
      <c r="X138" s="83">
        <v>0.8790544255085212</v>
      </c>
      <c r="Y138" s="83">
        <v>0.90336830480397567</v>
      </c>
      <c r="Z138" s="83">
        <v>0.88156424581005588</v>
      </c>
      <c r="AA138" s="83">
        <v>0.8807390817469205</v>
      </c>
      <c r="AB138" s="83">
        <v>0.86061946902654862</v>
      </c>
      <c r="AC138" s="91">
        <v>0.82802197802197797</v>
      </c>
      <c r="AD138" s="81">
        <f t="shared" si="177"/>
        <v>0.86228074436452062</v>
      </c>
      <c r="AE138" s="82">
        <f t="shared" si="161"/>
        <v>0.46283904702707784</v>
      </c>
      <c r="AF138" s="84">
        <v>84.883720930232556</v>
      </c>
      <c r="AG138" s="84">
        <v>88.51774530271399</v>
      </c>
      <c r="AH138" s="84">
        <v>87.396351575456052</v>
      </c>
      <c r="AI138" s="84">
        <v>92.696025778732547</v>
      </c>
      <c r="AJ138" s="84">
        <v>84.93687418371789</v>
      </c>
      <c r="AK138" s="84">
        <v>85.461887935386173</v>
      </c>
      <c r="AL138" s="84">
        <v>85.66912539515279</v>
      </c>
      <c r="AM138" s="84">
        <f t="shared" si="178"/>
        <v>86.697623463491453</v>
      </c>
      <c r="AN138" s="84">
        <f t="shared" si="162"/>
        <v>-0.44881877592683289</v>
      </c>
      <c r="AO138" s="81">
        <v>4</v>
      </c>
      <c r="AP138" s="82">
        <f t="shared" si="156"/>
        <v>0.23005906138063265</v>
      </c>
      <c r="AQ138" s="81">
        <v>4</v>
      </c>
      <c r="AR138" s="82">
        <f t="shared" si="163"/>
        <v>0.1365178344157767</v>
      </c>
      <c r="AS138" s="81">
        <v>4.5</v>
      </c>
      <c r="AT138" s="82">
        <f t="shared" si="164"/>
        <v>1.3847682483473189</v>
      </c>
      <c r="AU138" s="81">
        <v>4.5</v>
      </c>
      <c r="AV138" s="82">
        <f t="shared" si="165"/>
        <v>1.2122921072647797</v>
      </c>
      <c r="AW138" s="81">
        <v>4.5</v>
      </c>
      <c r="AX138" s="82">
        <f t="shared" si="166"/>
        <v>1.1339867716628336</v>
      </c>
      <c r="AY138" s="81">
        <v>4</v>
      </c>
      <c r="AZ138" s="82">
        <f t="shared" si="167"/>
        <v>5.8790989771929411E-2</v>
      </c>
      <c r="BA138" s="81">
        <f t="shared" si="168"/>
        <v>0.76495943199391858</v>
      </c>
      <c r="BB138" s="82">
        <v>3.581666666666667</v>
      </c>
      <c r="BC138" s="82">
        <v>3.4083333333333337</v>
      </c>
      <c r="BD138" s="82">
        <v>3.4766666666666666</v>
      </c>
      <c r="BE138" s="82">
        <v>3.2483333333333335</v>
      </c>
      <c r="BF138" s="81">
        <f t="shared" si="155"/>
        <v>3.3821666666666665</v>
      </c>
      <c r="BG138" s="82">
        <f t="shared" si="134"/>
        <v>0.19500400800072568</v>
      </c>
      <c r="BH138" s="82">
        <f t="shared" si="169"/>
        <v>0.47998171999732214</v>
      </c>
      <c r="BI138" s="85">
        <v>0.51400000000000001</v>
      </c>
      <c r="BJ138" s="82">
        <f t="shared" si="157"/>
        <v>0.38063868781997301</v>
      </c>
      <c r="BK138" s="92">
        <f t="shared" si="158"/>
        <v>-0.66553201352697189</v>
      </c>
      <c r="BL138" s="92">
        <f t="shared" si="159"/>
        <v>0.45264556586051402</v>
      </c>
      <c r="BM138" s="85"/>
      <c r="BN138" s="92"/>
      <c r="BO138" s="92"/>
      <c r="BP138" s="92"/>
      <c r="BQ138" s="86">
        <v>0.56181595807639217</v>
      </c>
      <c r="BR138" s="92">
        <f>((BQ138-(AVERAGE(BQ$2:BQ$392)))/(_xlfn.STDEV.P(BQ$2:BQ$392)))</f>
        <v>-0.78124592116232794</v>
      </c>
      <c r="BS138" s="92">
        <f>LN(BQ138)</f>
        <v>-0.57658095945305854</v>
      </c>
      <c r="BT138" s="92">
        <f>((BS138-(AVERAGE(BS$2:BS$392)))/(_xlfn.STDEV.P(BS$2:BS$392)))</f>
        <v>-0.7634223742548879</v>
      </c>
      <c r="BU138" s="92">
        <v>0.5769902675503108</v>
      </c>
      <c r="BV138" s="92">
        <f t="shared" si="170"/>
        <v>-1.2873072052247385</v>
      </c>
      <c r="BW138" s="92">
        <f t="shared" si="171"/>
        <v>-0.54992987994677645</v>
      </c>
      <c r="BX138" s="92">
        <f t="shared" si="172"/>
        <v>-1.3560332324053654</v>
      </c>
      <c r="BY138" s="86">
        <f>(BL138*0.2)+(BT138*0.3)+(BX138*0.5)</f>
        <v>-0.81651421530704626</v>
      </c>
      <c r="BZ138" s="80">
        <v>0.51680475440268947</v>
      </c>
      <c r="CA138" s="80">
        <v>0.11286767184888173</v>
      </c>
      <c r="CB138" s="80">
        <v>0.57911752278071715</v>
      </c>
      <c r="CC138" s="80">
        <v>0.75008798598543081</v>
      </c>
      <c r="CD138" s="80">
        <v>0.32517742867088201</v>
      </c>
      <c r="CE138" s="82">
        <f t="shared" si="175"/>
        <v>-1.9980308135365121</v>
      </c>
      <c r="CF138" s="80">
        <f t="shared" si="176"/>
        <v>-0.75141547660285046</v>
      </c>
      <c r="CG138" s="84">
        <f t="shared" si="173"/>
        <v>4.5752182397454572E-2</v>
      </c>
      <c r="CH138" s="84">
        <f>VLOOKUP(A138,'CALCULO FINAL'!A:L,7,FALSE)</f>
        <v>56.868131868131869</v>
      </c>
      <c r="CI138" s="84">
        <f>VLOOKUP(A138,'CALCULO FINAL'!A:L,10,FALSE)</f>
        <v>60.526315789473685</v>
      </c>
      <c r="CJ138" s="84">
        <f>VLOOKUP(A138,'CALCULO FINAL'!A:L,8,FALSE)</f>
        <v>78.048780487804876</v>
      </c>
      <c r="CK138" s="84">
        <f>VLOOKUP(A138,'CALCULO FINAL'!A:L,9,FALSE)</f>
        <v>65.753424657534239</v>
      </c>
      <c r="CL138" s="84">
        <f>VLOOKUP(A138,'CALCULO FINAL'!A:L,11,FALSE)</f>
        <v>0.73420369705687416</v>
      </c>
      <c r="CM138" s="84">
        <f>VLOOKUP(A138,'CALCULO FINAL'!A:L,12,FALSE)</f>
        <v>71.978021978021971</v>
      </c>
      <c r="CN138" s="84">
        <f t="shared" si="174"/>
        <v>61.560150375939855</v>
      </c>
      <c r="CO138" s="81">
        <v>137</v>
      </c>
      <c r="CP138" s="81">
        <v>39</v>
      </c>
      <c r="CQ138" s="81">
        <v>37</v>
      </c>
      <c r="CR138" s="81">
        <v>41</v>
      </c>
      <c r="CS138" s="81">
        <v>47</v>
      </c>
      <c r="CT138" s="81">
        <v>21</v>
      </c>
    </row>
    <row r="139" spans="1:98" ht="14.5" customHeight="1">
      <c r="A139" s="79">
        <v>111001009652</v>
      </c>
      <c r="B139" s="80" t="s">
        <v>171</v>
      </c>
      <c r="C139" s="81" t="s">
        <v>460</v>
      </c>
      <c r="D139" s="81" t="s">
        <v>6</v>
      </c>
      <c r="E139" s="81">
        <v>6</v>
      </c>
      <c r="F139" s="82" t="s">
        <v>151</v>
      </c>
      <c r="G139" s="82">
        <v>42</v>
      </c>
      <c r="H139" s="82" t="s">
        <v>152</v>
      </c>
      <c r="I139" s="81">
        <v>6</v>
      </c>
      <c r="J139" s="81">
        <v>2</v>
      </c>
      <c r="K139" s="81">
        <v>2</v>
      </c>
      <c r="L139" s="81">
        <v>3525</v>
      </c>
      <c r="M139" s="81">
        <f t="shared" si="129"/>
        <v>6</v>
      </c>
      <c r="N139" s="86">
        <f>VLOOKUP(A139,complejidad!P:V,7,FALSE)</f>
        <v>1.1704443053249212</v>
      </c>
      <c r="O139" s="81">
        <v>6</v>
      </c>
      <c r="P139" s="87">
        <v>37.491074306177282</v>
      </c>
      <c r="Q139" s="88">
        <v>0.19749640287769801</v>
      </c>
      <c r="R139" s="81">
        <v>3202</v>
      </c>
      <c r="S139" s="81">
        <v>276</v>
      </c>
      <c r="T139" s="89">
        <f t="shared" si="160"/>
        <v>8.619612742036227E-2</v>
      </c>
      <c r="U139" s="90">
        <f>VLOOKUP(A139,socioeconomico!I:P,8,FALSE)</f>
        <v>-0.13622466626029839</v>
      </c>
      <c r="V139" s="81">
        <v>6</v>
      </c>
      <c r="W139" s="83">
        <v>0.87612146307798477</v>
      </c>
      <c r="X139" s="83">
        <v>0.8634635326650536</v>
      </c>
      <c r="Y139" s="83">
        <v>0.80587833219412164</v>
      </c>
      <c r="Z139" s="83">
        <v>0.85299204427533726</v>
      </c>
      <c r="AA139" s="83">
        <v>0.83660130718954251</v>
      </c>
      <c r="AB139" s="83">
        <v>0.82734604105571852</v>
      </c>
      <c r="AC139" s="91">
        <v>0.82682753726046843</v>
      </c>
      <c r="AD139" s="81">
        <f t="shared" si="177"/>
        <v>0.83074167274069133</v>
      </c>
      <c r="AE139" s="82">
        <f t="shared" si="161"/>
        <v>-0.16273152389145093</v>
      </c>
      <c r="AF139" s="84">
        <v>77.888198757763973</v>
      </c>
      <c r="AG139" s="84">
        <v>82.792310116608888</v>
      </c>
      <c r="AH139" s="84">
        <v>78.017634539373674</v>
      </c>
      <c r="AI139" s="84">
        <v>85.035569105691053</v>
      </c>
      <c r="AJ139" s="84">
        <v>89.475235849056602</v>
      </c>
      <c r="AK139" s="84">
        <v>93.792000000000002</v>
      </c>
      <c r="AL139" s="84">
        <v>84.295696947407137</v>
      </c>
      <c r="AM139" s="84">
        <f t="shared" si="178"/>
        <v>87.188855073824485</v>
      </c>
      <c r="AN139" s="84">
        <f t="shared" si="162"/>
        <v>-0.34279202671258951</v>
      </c>
      <c r="AO139" s="81">
        <v>4</v>
      </c>
      <c r="AP139" s="82">
        <f t="shared" si="156"/>
        <v>0.23005906138063265</v>
      </c>
      <c r="AQ139" s="81">
        <v>4</v>
      </c>
      <c r="AR139" s="82">
        <f t="shared" si="163"/>
        <v>0.1365178344157767</v>
      </c>
      <c r="AS139" s="81">
        <v>4</v>
      </c>
      <c r="AT139" s="82">
        <f t="shared" si="164"/>
        <v>-0.10476865036838212</v>
      </c>
      <c r="AU139" s="81">
        <v>4</v>
      </c>
      <c r="AV139" s="82">
        <f t="shared" si="165"/>
        <v>-0.23979404319523176</v>
      </c>
      <c r="AW139" s="81">
        <v>4</v>
      </c>
      <c r="AX139" s="82">
        <f t="shared" si="166"/>
        <v>-0.2179191660846721</v>
      </c>
      <c r="AY139" s="81">
        <v>4</v>
      </c>
      <c r="AZ139" s="82">
        <f t="shared" si="167"/>
        <v>5.8790989771929411E-2</v>
      </c>
      <c r="BA139" s="81">
        <f t="shared" si="168"/>
        <v>-8.6864817342315201E-2</v>
      </c>
      <c r="BB139" s="82">
        <v>3.6850000000000005</v>
      </c>
      <c r="BC139" s="82">
        <v>3.5716666666666668</v>
      </c>
      <c r="BD139" s="82">
        <v>3.456666666666667</v>
      </c>
      <c r="BE139" s="82">
        <v>3.4849999999999999</v>
      </c>
      <c r="BF139" s="81">
        <f t="shared" si="155"/>
        <v>3.5138333333333334</v>
      </c>
      <c r="BG139" s="82">
        <f t="shared" si="134"/>
        <v>0.45573462664730008</v>
      </c>
      <c r="BH139" s="82">
        <f t="shared" si="169"/>
        <v>0.18443490465249243</v>
      </c>
      <c r="BI139" s="85">
        <v>0.47799999999999998</v>
      </c>
      <c r="BJ139" s="82">
        <f t="shared" si="157"/>
        <v>-0.13412900786637846</v>
      </c>
      <c r="BK139" s="92">
        <f t="shared" si="158"/>
        <v>-0.73814454649068106</v>
      </c>
      <c r="BL139" s="92">
        <f t="shared" si="159"/>
        <v>-6.8738049904185139E-2</v>
      </c>
      <c r="BM139" s="85">
        <v>0.55270044400827645</v>
      </c>
      <c r="BN139" s="92">
        <f t="shared" ref="BN139:BN149" si="179">((BM139-(AVERAGE(BM$2:BM$392)))/(_xlfn.STDEV.P(BM$2:BM$392)))</f>
        <v>0.77743633428738501</v>
      </c>
      <c r="BO139" s="92">
        <f t="shared" ref="BO139:BO149" si="180">LN(BM139)</f>
        <v>-0.59293911679915623</v>
      </c>
      <c r="BP139" s="92">
        <f t="shared" ref="BP139:BP149" si="181">((BO139-(AVERAGE(BO$2:BO$392)))/(_xlfn.STDEV.P(BO$2:BO$392)))</f>
        <v>0.83828838533950134</v>
      </c>
      <c r="BQ139" s="86">
        <v>0.60325462402257868</v>
      </c>
      <c r="BR139" s="92">
        <f>((BQ139-(AVERAGE(BQ$2:BQ$392)))/(_xlfn.STDEV.P(BQ$2:BQ$392)))</f>
        <v>0.32575850009471968</v>
      </c>
      <c r="BS139" s="92">
        <f>LN(BQ139)</f>
        <v>-0.50541590932182512</v>
      </c>
      <c r="BT139" s="92">
        <f>((BS139-(AVERAGE(BS$2:BS$392)))/(_xlfn.STDEV.P(BS$2:BS$392)))</f>
        <v>0.35167614642444067</v>
      </c>
      <c r="BU139" s="92">
        <v>0.59978947843002695</v>
      </c>
      <c r="BV139" s="92">
        <f t="shared" si="170"/>
        <v>-0.61347892725732389</v>
      </c>
      <c r="BW139" s="92">
        <f t="shared" si="171"/>
        <v>-0.51117655461830824</v>
      </c>
      <c r="BX139" s="92">
        <f t="shared" si="172"/>
        <v>-0.61963906258733958</v>
      </c>
      <c r="BY139" s="92">
        <f>(BL139*0.1)+(BP139*0.2)+(BT139*0.3)+(BX139*0.4)</f>
        <v>1.8431090969878106E-2</v>
      </c>
      <c r="BZ139" s="80">
        <v>0.53284251217910339</v>
      </c>
      <c r="CA139" s="80">
        <v>0.69140903933577436</v>
      </c>
      <c r="CB139" s="80">
        <v>0.56745698157430624</v>
      </c>
      <c r="CC139" s="80">
        <v>0.36859958858799052</v>
      </c>
      <c r="CD139" s="80">
        <v>0.46262288080599301</v>
      </c>
      <c r="CE139" s="82">
        <f t="shared" si="175"/>
        <v>-0.36231481254791592</v>
      </c>
      <c r="CF139" s="80">
        <f t="shared" si="176"/>
        <v>6.7704278169594095E-2</v>
      </c>
      <c r="CG139" s="84">
        <f t="shared" si="173"/>
        <v>3.9793929643175185E-2</v>
      </c>
      <c r="CH139" s="84">
        <f>VLOOKUP(A139,'CALCULO FINAL'!A:L,7,FALSE)</f>
        <v>56.318681318681321</v>
      </c>
      <c r="CI139" s="84">
        <f>VLOOKUP(A139,'CALCULO FINAL'!A:L,10,FALSE)</f>
        <v>57.894736842105267</v>
      </c>
      <c r="CJ139" s="84">
        <f>VLOOKUP(A139,'CALCULO FINAL'!A:L,8,FALSE)</f>
        <v>83.333333333333343</v>
      </c>
      <c r="CK139" s="84">
        <f>VLOOKUP(A139,'CALCULO FINAL'!A:L,9,FALSE)</f>
        <v>64.38356164383562</v>
      </c>
      <c r="CL139" s="84">
        <f>VLOOKUP(A139,'CALCULO FINAL'!A:L,11,FALSE)</f>
        <v>0.80490069705302192</v>
      </c>
      <c r="CM139" s="84">
        <f>VLOOKUP(A139,'CALCULO FINAL'!A:L,12,FALSE)</f>
        <v>73.626373626373635</v>
      </c>
      <c r="CN139" s="84">
        <f t="shared" si="174"/>
        <v>61.039618276460388</v>
      </c>
      <c r="CO139" s="81">
        <v>138</v>
      </c>
      <c r="CP139" s="81">
        <v>99</v>
      </c>
      <c r="CQ139" s="81">
        <v>96</v>
      </c>
      <c r="CR139" s="81">
        <v>109</v>
      </c>
      <c r="CS139" s="81">
        <v>125</v>
      </c>
      <c r="CT139" s="81">
        <v>162</v>
      </c>
    </row>
    <row r="140" spans="1:98" ht="14.5" customHeight="1">
      <c r="A140" s="79">
        <v>111001032255</v>
      </c>
      <c r="B140" s="80" t="s">
        <v>155</v>
      </c>
      <c r="C140" s="81" t="s">
        <v>460</v>
      </c>
      <c r="D140" s="81" t="s">
        <v>6</v>
      </c>
      <c r="E140" s="81">
        <v>12</v>
      </c>
      <c r="F140" s="82" t="s">
        <v>10</v>
      </c>
      <c r="G140" s="82">
        <v>22</v>
      </c>
      <c r="H140" s="82" t="s">
        <v>94</v>
      </c>
      <c r="I140" s="81">
        <v>12</v>
      </c>
      <c r="J140" s="81">
        <v>2</v>
      </c>
      <c r="K140" s="81">
        <v>2</v>
      </c>
      <c r="L140" s="81">
        <v>1892</v>
      </c>
      <c r="M140" s="81">
        <f t="shared" si="129"/>
        <v>3</v>
      </c>
      <c r="N140" s="86">
        <f>VLOOKUP(A140,complejidad!P:V,7,FALSE)</f>
        <v>0.17629507564424984</v>
      </c>
      <c r="O140" s="81">
        <v>4</v>
      </c>
      <c r="P140" s="87">
        <v>38.355171650055198</v>
      </c>
      <c r="Q140" s="88">
        <v>0.19054495912806499</v>
      </c>
      <c r="R140" s="81">
        <v>1844</v>
      </c>
      <c r="S140" s="81">
        <v>125</v>
      </c>
      <c r="T140" s="89">
        <f t="shared" si="160"/>
        <v>6.7787418655097617E-2</v>
      </c>
      <c r="U140" s="90">
        <f>VLOOKUP(A140,socioeconomico!I:P,8,FALSE)</f>
        <v>-0.3797166351802525</v>
      </c>
      <c r="V140" s="81">
        <v>7</v>
      </c>
      <c r="W140" s="83">
        <v>0.86251516376870196</v>
      </c>
      <c r="X140" s="83">
        <v>0.85385259631490784</v>
      </c>
      <c r="Y140" s="83">
        <v>0.86561264822134387</v>
      </c>
      <c r="Z140" s="83">
        <v>0.80926180651077484</v>
      </c>
      <c r="AA140" s="83">
        <v>0.81243469174503657</v>
      </c>
      <c r="AB140" s="83">
        <v>0.80480824270177442</v>
      </c>
      <c r="AC140" s="91">
        <v>0.82682215743440235</v>
      </c>
      <c r="AD140" s="81">
        <f t="shared" si="177"/>
        <v>0.81968618205352217</v>
      </c>
      <c r="AE140" s="82">
        <f t="shared" si="161"/>
        <v>-0.38201475782569022</v>
      </c>
      <c r="AF140" s="84">
        <v>86.02277188849628</v>
      </c>
      <c r="AG140" s="84">
        <v>88.854727132974631</v>
      </c>
      <c r="AH140" s="84">
        <v>92.945036915504502</v>
      </c>
      <c r="AI140" s="84">
        <v>93.841166936790927</v>
      </c>
      <c r="AJ140" s="84">
        <v>89.717328963539529</v>
      </c>
      <c r="AK140" s="84">
        <v>91.473632331197635</v>
      </c>
      <c r="AL140" s="84">
        <v>89.973753280839901</v>
      </c>
      <c r="AM140" s="84">
        <f t="shared" si="178"/>
        <v>91.174678591828368</v>
      </c>
      <c r="AN140" s="84">
        <f t="shared" si="162"/>
        <v>0.51750259127652209</v>
      </c>
      <c r="AO140" s="81">
        <v>4</v>
      </c>
      <c r="AP140" s="82">
        <f t="shared" si="156"/>
        <v>0.23005906138063265</v>
      </c>
      <c r="AQ140" s="81">
        <v>4</v>
      </c>
      <c r="AR140" s="82">
        <f t="shared" si="163"/>
        <v>0.1365178344157767</v>
      </c>
      <c r="AS140" s="81">
        <v>4</v>
      </c>
      <c r="AT140" s="82">
        <f t="shared" si="164"/>
        <v>-0.10476865036838212</v>
      </c>
      <c r="AU140" s="81">
        <v>4</v>
      </c>
      <c r="AV140" s="82">
        <f t="shared" si="165"/>
        <v>-0.23979404319523176</v>
      </c>
      <c r="AW140" s="81">
        <v>4</v>
      </c>
      <c r="AX140" s="82">
        <f t="shared" si="166"/>
        <v>-0.2179191660846721</v>
      </c>
      <c r="AY140" s="81">
        <v>4</v>
      </c>
      <c r="AZ140" s="82">
        <f t="shared" si="167"/>
        <v>5.8790989771929411E-2</v>
      </c>
      <c r="BA140" s="81">
        <f t="shared" si="168"/>
        <v>-8.6864817342315201E-2</v>
      </c>
      <c r="BB140" s="82">
        <v>3.3583333333333329</v>
      </c>
      <c r="BC140" s="82">
        <v>3.4199999999999995</v>
      </c>
      <c r="BD140" s="82">
        <v>3.3983333333333334</v>
      </c>
      <c r="BE140" s="82">
        <v>3.3249999999999997</v>
      </c>
      <c r="BF140" s="81">
        <f t="shared" si="155"/>
        <v>3.3693333333333335</v>
      </c>
      <c r="BG140" s="82">
        <f t="shared" si="134"/>
        <v>0.16959102365162981</v>
      </c>
      <c r="BH140" s="82">
        <f t="shared" si="169"/>
        <v>4.1363103154657306E-2</v>
      </c>
      <c r="BI140" s="85">
        <v>0.49</v>
      </c>
      <c r="BJ140" s="82">
        <f t="shared" si="157"/>
        <v>3.7460224029072009E-2</v>
      </c>
      <c r="BK140" s="92">
        <f t="shared" si="158"/>
        <v>-0.71334988787746478</v>
      </c>
      <c r="BL140" s="92">
        <f t="shared" si="159"/>
        <v>0.10929635038138348</v>
      </c>
      <c r="BM140" s="85">
        <v>0.4830185397685185</v>
      </c>
      <c r="BN140" s="92">
        <f t="shared" si="179"/>
        <v>-7.7801285349447746E-2</v>
      </c>
      <c r="BO140" s="92">
        <f t="shared" si="180"/>
        <v>-0.72770024145232493</v>
      </c>
      <c r="BP140" s="92">
        <f t="shared" si="181"/>
        <v>6.8112484815141614E-4</v>
      </c>
      <c r="BQ140" s="86">
        <v>0.60765033461338647</v>
      </c>
      <c r="BR140" s="92">
        <f>((BQ140-(AVERAGE(BQ$2:BQ$392)))/(_xlfn.STDEV.P(BQ$2:BQ$392)))</f>
        <v>0.44318677505197523</v>
      </c>
      <c r="BS140" s="92">
        <f>LN(BQ140)</f>
        <v>-0.49815566999751848</v>
      </c>
      <c r="BT140" s="92">
        <f>((BS140-(AVERAGE(BS$2:BS$392)))/(_xlfn.STDEV.P(BS$2:BS$392)))</f>
        <v>0.46543819837807293</v>
      </c>
      <c r="BU140" s="92">
        <v>0.61637282590551634</v>
      </c>
      <c r="BV140" s="92">
        <f t="shared" si="170"/>
        <v>-0.12335983799157237</v>
      </c>
      <c r="BW140" s="92">
        <f t="shared" si="171"/>
        <v>-0.4839032616709727</v>
      </c>
      <c r="BX140" s="92">
        <f t="shared" si="172"/>
        <v>-0.10138949953878879</v>
      </c>
      <c r="BY140" s="92">
        <f>(BL140*0.1)+(BP140*0.2)+(BT140*0.3)+(BX140*0.4)</f>
        <v>0.11014151970567498</v>
      </c>
      <c r="BZ140" s="80">
        <v>0.53637863649049233</v>
      </c>
      <c r="CA140" s="80">
        <v>0.81897015001193585</v>
      </c>
      <c r="CB140" s="80">
        <v>0.56002105566017968</v>
      </c>
      <c r="CC140" s="80">
        <v>0.12532447725897064</v>
      </c>
      <c r="CD140" s="80">
        <v>0.57028329940780098</v>
      </c>
      <c r="CE140" s="82">
        <f t="shared" si="175"/>
        <v>0.91893434225857951</v>
      </c>
      <c r="CF140" s="80">
        <f t="shared" si="176"/>
        <v>0.66085854430936819</v>
      </c>
      <c r="CG140" s="84">
        <f t="shared" si="173"/>
        <v>0.13399253876056305</v>
      </c>
      <c r="CH140" s="84">
        <f>VLOOKUP(A140,'CALCULO FINAL'!A:L,7,FALSE)</f>
        <v>64.560439560439562</v>
      </c>
      <c r="CI140" s="84">
        <f>VLOOKUP(A140,'CALCULO FINAL'!A:L,10,FALSE)</f>
        <v>60.526315789473685</v>
      </c>
      <c r="CJ140" s="84">
        <f>VLOOKUP(A140,'CALCULO FINAL'!A:L,8,FALSE)</f>
        <v>44.444444444444443</v>
      </c>
      <c r="CK140" s="84">
        <f>VLOOKUP(A140,'CALCULO FINAL'!A:L,9,FALSE)</f>
        <v>61.842105263157897</v>
      </c>
      <c r="CL140" s="84">
        <f>VLOOKUP(A140,'CALCULO FINAL'!A:L,11,FALSE)</f>
        <v>5.656589886327873E-2</v>
      </c>
      <c r="CM140" s="84">
        <f>VLOOKUP(A140,'CALCULO FINAL'!A:L,12,FALSE)</f>
        <v>52.472527472527474</v>
      </c>
      <c r="CN140" s="84">
        <f t="shared" si="174"/>
        <v>60.529930595720074</v>
      </c>
      <c r="CO140" s="81">
        <v>139</v>
      </c>
      <c r="CP140" s="81">
        <v>163</v>
      </c>
      <c r="CQ140" s="81">
        <v>166</v>
      </c>
      <c r="CR140" s="81">
        <v>145</v>
      </c>
      <c r="CS140" s="81">
        <v>123</v>
      </c>
      <c r="CT140" s="81">
        <v>80</v>
      </c>
    </row>
    <row r="141" spans="1:98" ht="14.5" customHeight="1">
      <c r="A141" s="79">
        <v>111001010928</v>
      </c>
      <c r="B141" s="80" t="s">
        <v>282</v>
      </c>
      <c r="C141" s="81" t="s">
        <v>460</v>
      </c>
      <c r="D141" s="81" t="s">
        <v>6</v>
      </c>
      <c r="E141" s="81">
        <v>18</v>
      </c>
      <c r="F141" s="82" t="s">
        <v>38</v>
      </c>
      <c r="G141" s="82">
        <v>39</v>
      </c>
      <c r="H141" s="82" t="s">
        <v>140</v>
      </c>
      <c r="I141" s="81">
        <v>18</v>
      </c>
      <c r="J141" s="81">
        <v>3</v>
      </c>
      <c r="K141" s="81">
        <v>3</v>
      </c>
      <c r="L141" s="81">
        <v>2898</v>
      </c>
      <c r="M141" s="81">
        <f t="shared" si="129"/>
        <v>5</v>
      </c>
      <c r="N141" s="86">
        <f>VLOOKUP(A141,complejidad!P:V,7,FALSE)</f>
        <v>1.4521871793795478</v>
      </c>
      <c r="O141" s="81">
        <v>6</v>
      </c>
      <c r="P141" s="87">
        <v>36.497077922077835</v>
      </c>
      <c r="Q141" s="88">
        <v>0.21756623101377601</v>
      </c>
      <c r="R141" s="81">
        <v>2089</v>
      </c>
      <c r="S141" s="81">
        <v>174</v>
      </c>
      <c r="T141" s="89">
        <f t="shared" si="160"/>
        <v>8.3293441838200102E-2</v>
      </c>
      <c r="U141" s="90">
        <f>VLOOKUP(A141,socioeconomico!I:P,8,FALSE)</f>
        <v>0.15372893985639005</v>
      </c>
      <c r="V141" s="81">
        <v>5</v>
      </c>
      <c r="W141" s="83">
        <v>0.84311469121595706</v>
      </c>
      <c r="X141" s="83">
        <v>0.80974124809741244</v>
      </c>
      <c r="Y141" s="83">
        <v>0.82524671052631582</v>
      </c>
      <c r="Z141" s="83">
        <v>0.78962536023054752</v>
      </c>
      <c r="AA141" s="83">
        <v>0.81262833675564683</v>
      </c>
      <c r="AB141" s="83">
        <v>0.8160220994475138</v>
      </c>
      <c r="AC141" s="91">
        <v>0.79601722282023679</v>
      </c>
      <c r="AD141" s="81">
        <f t="shared" si="177"/>
        <v>0.8063048341462925</v>
      </c>
      <c r="AE141" s="82">
        <f t="shared" si="161"/>
        <v>-0.64743085979048121</v>
      </c>
      <c r="AF141" s="84">
        <v>78.126984126984127</v>
      </c>
      <c r="AG141" s="84">
        <v>81.047297297297291</v>
      </c>
      <c r="AH141" s="84">
        <v>91.782594629569715</v>
      </c>
      <c r="AI141" s="84">
        <v>89.339513325608351</v>
      </c>
      <c r="AJ141" s="84">
        <v>98.30213321723987</v>
      </c>
      <c r="AK141" s="84">
        <v>97.737556561085967</v>
      </c>
      <c r="AL141" s="84">
        <v>91.051567239636</v>
      </c>
      <c r="AM141" s="84">
        <f t="shared" si="178"/>
        <v>93.989472417408493</v>
      </c>
      <c r="AN141" s="84">
        <f t="shared" si="162"/>
        <v>1.1250437851998012</v>
      </c>
      <c r="AO141" s="81">
        <v>4</v>
      </c>
      <c r="AP141" s="82">
        <f t="shared" si="156"/>
        <v>0.23005906138063265</v>
      </c>
      <c r="AQ141" s="81">
        <v>4</v>
      </c>
      <c r="AR141" s="82">
        <f t="shared" si="163"/>
        <v>0.1365178344157767</v>
      </c>
      <c r="AS141" s="81">
        <v>4</v>
      </c>
      <c r="AT141" s="82">
        <f t="shared" si="164"/>
        <v>-0.10476865036838212</v>
      </c>
      <c r="AU141" s="81"/>
      <c r="AV141" s="82"/>
      <c r="AW141" s="81"/>
      <c r="AX141" s="82"/>
      <c r="AY141" s="81"/>
      <c r="AZ141" s="82"/>
      <c r="BA141" s="81">
        <f>(AR141*0.4)+(AT141*0.6)</f>
        <v>-8.2540564547185918E-3</v>
      </c>
      <c r="BB141" s="82">
        <v>3.51</v>
      </c>
      <c r="BC141" s="82">
        <v>3.4516666666666667</v>
      </c>
      <c r="BD141" s="82">
        <v>3.44</v>
      </c>
      <c r="BE141" s="82">
        <v>3.4649999999999999</v>
      </c>
      <c r="BF141" s="81">
        <f t="shared" si="155"/>
        <v>3.4593333333333334</v>
      </c>
      <c r="BG141" s="82">
        <f t="shared" si="134"/>
        <v>0.34781195285308525</v>
      </c>
      <c r="BH141" s="82">
        <f t="shared" si="169"/>
        <v>0.16977894819918332</v>
      </c>
      <c r="BI141" s="85">
        <v>0.48199999999999998</v>
      </c>
      <c r="BJ141" s="82">
        <f t="shared" si="157"/>
        <v>-7.6932597234561653E-2</v>
      </c>
      <c r="BK141" s="92">
        <f t="shared" si="158"/>
        <v>-0.72981116493153675</v>
      </c>
      <c r="BL141" s="92">
        <f t="shared" si="159"/>
        <v>-8.9014289860710524E-3</v>
      </c>
      <c r="BM141" s="85">
        <v>0.41391943693932143</v>
      </c>
      <c r="BN141" s="92">
        <f t="shared" si="179"/>
        <v>-0.92588591890578975</v>
      </c>
      <c r="BO141" s="92">
        <f t="shared" si="180"/>
        <v>-0.8820839208581539</v>
      </c>
      <c r="BP141" s="92">
        <f t="shared" si="181"/>
        <v>-0.95889005047782305</v>
      </c>
      <c r="BQ141" s="86"/>
      <c r="BR141" s="86"/>
      <c r="BS141" s="92"/>
      <c r="BT141" s="92"/>
      <c r="BU141" s="92">
        <v>0.60328833752922506</v>
      </c>
      <c r="BV141" s="92">
        <f t="shared" si="170"/>
        <v>-0.51007051483017241</v>
      </c>
      <c r="BW141" s="92">
        <f t="shared" si="171"/>
        <v>-0.50536002485234588</v>
      </c>
      <c r="BX141" s="92">
        <f t="shared" si="172"/>
        <v>-0.50911284136829993</v>
      </c>
      <c r="BY141" s="86">
        <f>(BL141*0.2)+(BP141*0.3)+(BX141*0.5)</f>
        <v>-0.54400372162471111</v>
      </c>
      <c r="BZ141" s="80">
        <v>0.38576598719417199</v>
      </c>
      <c r="CA141" s="80">
        <v>-4.6141863609851201</v>
      </c>
      <c r="CB141" s="80">
        <v>0.54620617579125263</v>
      </c>
      <c r="CC141" s="80">
        <v>-0.32664565758670844</v>
      </c>
      <c r="CD141" s="80">
        <v>0.56607339968459902</v>
      </c>
      <c r="CE141" s="82">
        <f t="shared" si="175"/>
        <v>0.86883300945471442</v>
      </c>
      <c r="CF141" s="80">
        <f t="shared" si="176"/>
        <v>-0.58641446474567949</v>
      </c>
      <c r="CG141" s="84">
        <f t="shared" si="173"/>
        <v>3.2888164794578345E-3</v>
      </c>
      <c r="CH141" s="84">
        <f>VLOOKUP(A141,'CALCULO FINAL'!A:L,7,FALSE)</f>
        <v>53.021978021978022</v>
      </c>
      <c r="CI141" s="84">
        <f>VLOOKUP(A141,'CALCULO FINAL'!A:L,10,FALSE)</f>
        <v>73.68421052631578</v>
      </c>
      <c r="CJ141" s="84">
        <f>VLOOKUP(A141,'CALCULO FINAL'!A:L,8,FALSE)</f>
        <v>65.384615384615387</v>
      </c>
      <c r="CK141" s="84">
        <f>VLOOKUP(A141,'CALCULO FINAL'!A:L,9,FALSE)</f>
        <v>57.534246575342465</v>
      </c>
      <c r="CL141" s="84">
        <f>VLOOKUP(A141,'CALCULO FINAL'!A:L,11,FALSE)</f>
        <v>0.35694697238741546</v>
      </c>
      <c r="CM141" s="84">
        <f>VLOOKUP(A141,'CALCULO FINAL'!A:L,12,FALSE)</f>
        <v>60.164835164835161</v>
      </c>
      <c r="CN141" s="84">
        <f t="shared" si="174"/>
        <v>59.973250433776748</v>
      </c>
      <c r="CO141" s="81">
        <v>140</v>
      </c>
      <c r="CP141" s="81">
        <v>253</v>
      </c>
      <c r="CQ141" s="81">
        <v>285</v>
      </c>
      <c r="CR141" s="81">
        <v>280</v>
      </c>
      <c r="CS141" s="81">
        <v>266</v>
      </c>
      <c r="CT141" s="81">
        <v>112</v>
      </c>
    </row>
    <row r="142" spans="1:98" ht="14.5" customHeight="1">
      <c r="A142" s="79">
        <v>111001013161</v>
      </c>
      <c r="B142" s="80" t="s">
        <v>261</v>
      </c>
      <c r="C142" s="81" t="s">
        <v>460</v>
      </c>
      <c r="D142" s="81" t="s">
        <v>6</v>
      </c>
      <c r="E142" s="81">
        <v>8</v>
      </c>
      <c r="F142" s="82" t="s">
        <v>7</v>
      </c>
      <c r="G142" s="82">
        <v>47</v>
      </c>
      <c r="H142" s="82" t="s">
        <v>47</v>
      </c>
      <c r="I142" s="81">
        <v>8</v>
      </c>
      <c r="J142" s="81">
        <v>2</v>
      </c>
      <c r="K142" s="81">
        <v>2</v>
      </c>
      <c r="L142" s="81">
        <v>2884</v>
      </c>
      <c r="M142" s="81">
        <f t="shared" si="129"/>
        <v>5</v>
      </c>
      <c r="N142" s="86">
        <f>VLOOKUP(A142,complejidad!P:V,7,FALSE)</f>
        <v>0.65577919136838758</v>
      </c>
      <c r="O142" s="81">
        <v>5</v>
      </c>
      <c r="P142" s="87">
        <v>37.598826923076935</v>
      </c>
      <c r="Q142" s="88">
        <v>0.22120833333333301</v>
      </c>
      <c r="R142" s="81">
        <v>2720</v>
      </c>
      <c r="S142" s="81">
        <v>476</v>
      </c>
      <c r="T142" s="89">
        <f t="shared" si="160"/>
        <v>0.17499999999999999</v>
      </c>
      <c r="U142" s="90">
        <f>VLOOKUP(A142,socioeconomico!I:P,8,FALSE)</f>
        <v>0.48881375692062734</v>
      </c>
      <c r="V142" s="81">
        <v>3</v>
      </c>
      <c r="W142" s="83">
        <v>0.84304207119741104</v>
      </c>
      <c r="X142" s="83">
        <v>0.79468732706142775</v>
      </c>
      <c r="Y142" s="83">
        <v>0.79809843400447422</v>
      </c>
      <c r="Z142" s="83">
        <v>0.83221099887766559</v>
      </c>
      <c r="AA142" s="83">
        <v>0.80010251153254741</v>
      </c>
      <c r="AB142" s="83">
        <v>0.78928571428571426</v>
      </c>
      <c r="AC142" s="91">
        <v>0.75817757009345799</v>
      </c>
      <c r="AD142" s="81">
        <f t="shared" si="177"/>
        <v>0.78943669513807269</v>
      </c>
      <c r="AE142" s="82">
        <f t="shared" si="161"/>
        <v>-0.98200669878672076</v>
      </c>
      <c r="AF142" s="84">
        <v>93.082352941176467</v>
      </c>
      <c r="AG142" s="84">
        <v>90.661831368993646</v>
      </c>
      <c r="AH142" s="84">
        <v>93.148988856789103</v>
      </c>
      <c r="AI142" s="84">
        <v>94.856661045531197</v>
      </c>
      <c r="AJ142" s="84">
        <v>90.791599353796443</v>
      </c>
      <c r="AK142" s="84">
        <v>90.503246753246756</v>
      </c>
      <c r="AL142" s="84">
        <v>85.886126704089818</v>
      </c>
      <c r="AM142" s="84">
        <f t="shared" si="178"/>
        <v>90.093367612806517</v>
      </c>
      <c r="AN142" s="84">
        <f t="shared" si="162"/>
        <v>0.28411392983099321</v>
      </c>
      <c r="AO142" s="81">
        <v>4</v>
      </c>
      <c r="AP142" s="82">
        <f t="shared" si="156"/>
        <v>0.23005906138063265</v>
      </c>
      <c r="AQ142" s="81"/>
      <c r="AR142" s="82"/>
      <c r="AS142" s="81" t="s">
        <v>650</v>
      </c>
      <c r="AT142" s="82"/>
      <c r="AU142" s="81"/>
      <c r="AV142" s="82"/>
      <c r="AW142" s="81"/>
      <c r="AX142" s="82"/>
      <c r="AY142" s="81">
        <v>4</v>
      </c>
      <c r="AZ142" s="82">
        <f t="shared" ref="AZ142:AZ164" si="182">((AY142-(AVERAGE(AY$2:AY$392)))/(_xlfn.STDEV.P(AY$2:AY$392)))</f>
        <v>5.8790989771929411E-2</v>
      </c>
      <c r="BA142" s="81">
        <f>AZ142</f>
        <v>5.8790989771929411E-2</v>
      </c>
      <c r="BB142" s="82">
        <v>3.2616666666666667</v>
      </c>
      <c r="BC142" s="82">
        <v>3.4116666666666671</v>
      </c>
      <c r="BD142" s="82">
        <v>3.2866666666666666</v>
      </c>
      <c r="BE142" s="82">
        <v>3.2583333333333329</v>
      </c>
      <c r="BF142" s="81">
        <f t="shared" si="155"/>
        <v>3.2978333333333332</v>
      </c>
      <c r="BG142" s="82">
        <f t="shared" si="134"/>
        <v>2.8004396563805982E-2</v>
      </c>
      <c r="BH142" s="82">
        <f t="shared" si="169"/>
        <v>4.3397693167867693E-2</v>
      </c>
      <c r="BI142" s="85">
        <v>0.47599999999999998</v>
      </c>
      <c r="BJ142" s="82">
        <f t="shared" si="157"/>
        <v>-0.16272721318228689</v>
      </c>
      <c r="BK142" s="92">
        <f t="shared" si="158"/>
        <v>-0.74233742475071707</v>
      </c>
      <c r="BL142" s="92">
        <f t="shared" si="159"/>
        <v>-9.8844395716021174E-2</v>
      </c>
      <c r="BM142" s="85">
        <v>0.55348293193137721</v>
      </c>
      <c r="BN142" s="92">
        <f t="shared" si="179"/>
        <v>0.7870401635174914</v>
      </c>
      <c r="BO142" s="92">
        <f t="shared" si="180"/>
        <v>-0.59152436392791519</v>
      </c>
      <c r="BP142" s="92">
        <f t="shared" si="181"/>
        <v>0.84708177645880445</v>
      </c>
      <c r="BQ142" s="86">
        <v>0.65982352558397761</v>
      </c>
      <c r="BR142" s="92">
        <f t="shared" ref="BR142:BR149" si="183">((BQ142-(AVERAGE(BQ$2:BQ$392)))/(_xlfn.STDEV.P(BQ$2:BQ$392)))</f>
        <v>1.8369563802447748</v>
      </c>
      <c r="BS142" s="92">
        <f t="shared" ref="BS142:BS149" si="184">LN(BQ142)</f>
        <v>-0.41578286519435831</v>
      </c>
      <c r="BT142" s="92">
        <f t="shared" ref="BT142:BT149" si="185">((BS142-(AVERAGE(BS$2:BS$392)))/(_xlfn.STDEV.P(BS$2:BS$392)))</f>
        <v>1.7561531295251187</v>
      </c>
      <c r="BU142" s="92">
        <v>0.63670526504778124</v>
      </c>
      <c r="BV142" s="92">
        <f t="shared" si="170"/>
        <v>0.47756326089947959</v>
      </c>
      <c r="BW142" s="92">
        <f t="shared" si="171"/>
        <v>-0.45144842271773711</v>
      </c>
      <c r="BX142" s="92">
        <f t="shared" si="172"/>
        <v>0.5153202662677866</v>
      </c>
      <c r="BY142" s="92">
        <f t="shared" ref="BY142:BY149" si="186">(BL142*0.1)+(BP142*0.2)+(BT142*0.3)+(BX142*0.4)</f>
        <v>0.89250596108480906</v>
      </c>
      <c r="BZ142" s="80">
        <v>0.53609160901087904</v>
      </c>
      <c r="CA142" s="80">
        <v>0.80861600494522323</v>
      </c>
      <c r="CB142" s="80">
        <v>0.52051781823840659</v>
      </c>
      <c r="CC142" s="80">
        <v>-1.1670706585480513</v>
      </c>
      <c r="CD142" s="80">
        <v>0.46408366918909</v>
      </c>
      <c r="CE142" s="82">
        <f t="shared" si="175"/>
        <v>-0.34493020727235429</v>
      </c>
      <c r="CF142" s="80">
        <f t="shared" si="176"/>
        <v>-0.36086310021154783</v>
      </c>
      <c r="CG142" s="84">
        <f t="shared" si="173"/>
        <v>9.1760807362555735E-4</v>
      </c>
      <c r="CH142" s="84">
        <f>VLOOKUP(A142,'CALCULO FINAL'!A:L,7,FALSE)</f>
        <v>52.747252747252752</v>
      </c>
      <c r="CI142" s="84">
        <f>VLOOKUP(A142,'CALCULO FINAL'!A:L,10,FALSE)</f>
        <v>84.848484848484844</v>
      </c>
      <c r="CJ142" s="84">
        <f>VLOOKUP(A142,'CALCULO FINAL'!A:L,8,FALSE)</f>
        <v>36.363636363636367</v>
      </c>
      <c r="CK142" s="84">
        <f>VLOOKUP(A142,'CALCULO FINAL'!A:L,9,FALSE)</f>
        <v>62.790697674418603</v>
      </c>
      <c r="CL142" s="84">
        <f>VLOOKUP(A142,'CALCULO FINAL'!A:L,11,FALSE)</f>
        <v>-7.2249268372619135E-2</v>
      </c>
      <c r="CM142" s="84">
        <f>VLOOKUP(A142,'CALCULO FINAL'!A:L,12,FALSE)</f>
        <v>48.07692307692308</v>
      </c>
      <c r="CN142" s="84">
        <f t="shared" si="174"/>
        <v>59.604978354978357</v>
      </c>
      <c r="CO142" s="81">
        <v>141</v>
      </c>
      <c r="CP142" s="81">
        <v>94</v>
      </c>
      <c r="CQ142" s="81">
        <v>181</v>
      </c>
      <c r="CR142" s="81">
        <v>177</v>
      </c>
      <c r="CS142" s="81">
        <v>192</v>
      </c>
      <c r="CT142" s="81">
        <v>232</v>
      </c>
    </row>
    <row r="143" spans="1:98" ht="14.5" customHeight="1">
      <c r="A143" s="79">
        <v>111001030015</v>
      </c>
      <c r="B143" s="80" t="s">
        <v>186</v>
      </c>
      <c r="C143" s="81" t="s">
        <v>460</v>
      </c>
      <c r="D143" s="81" t="s">
        <v>6</v>
      </c>
      <c r="E143" s="81">
        <v>18</v>
      </c>
      <c r="F143" s="82" t="s">
        <v>38</v>
      </c>
      <c r="G143" s="82">
        <v>36</v>
      </c>
      <c r="H143" s="82" t="s">
        <v>39</v>
      </c>
      <c r="I143" s="81">
        <v>18</v>
      </c>
      <c r="J143" s="81">
        <v>1</v>
      </c>
      <c r="K143" s="81">
        <v>1</v>
      </c>
      <c r="L143" s="81">
        <v>5268</v>
      </c>
      <c r="M143" s="81">
        <f t="shared" si="129"/>
        <v>6</v>
      </c>
      <c r="N143" s="86">
        <f>VLOOKUP(A143,complejidad!P:V,7,FALSE)</f>
        <v>0.37885152760437879</v>
      </c>
      <c r="O143" s="81">
        <v>4</v>
      </c>
      <c r="P143" s="87">
        <v>40.633251798561155</v>
      </c>
      <c r="Q143" s="88">
        <v>0.162539946046898</v>
      </c>
      <c r="R143" s="81">
        <v>4953</v>
      </c>
      <c r="S143" s="81">
        <v>327</v>
      </c>
      <c r="T143" s="89">
        <f t="shared" si="160"/>
        <v>6.6020593579648693E-2</v>
      </c>
      <c r="U143" s="90">
        <f>VLOOKUP(A143,socioeconomico!I:P,8,FALSE)</f>
        <v>-0.90502955142550323</v>
      </c>
      <c r="V143" s="81">
        <v>9</v>
      </c>
      <c r="W143" s="83">
        <v>0.923837784371909</v>
      </c>
      <c r="X143" s="83">
        <v>0.91214407398393771</v>
      </c>
      <c r="Y143" s="83">
        <v>0.86694134755210861</v>
      </c>
      <c r="Z143" s="83">
        <v>0.88154337675104444</v>
      </c>
      <c r="AA143" s="83">
        <v>0.90662506000960152</v>
      </c>
      <c r="AB143" s="83">
        <v>0.8940609951845907</v>
      </c>
      <c r="AC143" s="91">
        <v>0.87817487075747358</v>
      </c>
      <c r="AD143" s="81">
        <f t="shared" si="177"/>
        <v>0.8872183632931776</v>
      </c>
      <c r="AE143" s="82">
        <f t="shared" si="161"/>
        <v>0.95747125106322706</v>
      </c>
      <c r="AF143" s="84">
        <v>79.759036144578317</v>
      </c>
      <c r="AG143" s="84">
        <v>79.816297691945366</v>
      </c>
      <c r="AH143" s="84">
        <v>78.268512414853873</v>
      </c>
      <c r="AI143" s="84">
        <v>79.144036497936128</v>
      </c>
      <c r="AJ143" s="84">
        <v>87.77604282846309</v>
      </c>
      <c r="AK143" s="84">
        <v>89.728296885354538</v>
      </c>
      <c r="AL143" s="84">
        <v>86.655615416493987</v>
      </c>
      <c r="AM143" s="84">
        <f t="shared" si="178"/>
        <v>85.682424128155247</v>
      </c>
      <c r="AN143" s="84">
        <f t="shared" si="162"/>
        <v>-0.66793799192595193</v>
      </c>
      <c r="AO143" s="81">
        <v>4</v>
      </c>
      <c r="AP143" s="82">
        <f t="shared" si="156"/>
        <v>0.23005906138063265</v>
      </c>
      <c r="AQ143" s="81">
        <v>4</v>
      </c>
      <c r="AR143" s="82">
        <f t="shared" ref="AR143:AR162" si="187">((AQ143-(AVERAGE(AQ$2:AQ$384)))/(_xlfn.STDEV.P(AQ$2:AQ$384)))</f>
        <v>0.1365178344157767</v>
      </c>
      <c r="AS143" s="81">
        <v>4</v>
      </c>
      <c r="AT143" s="82">
        <f>((AS143-(AVERAGE(AS$2:AS$384)))/(_xlfn.STDEV.P(AS$2:AS$384)))</f>
        <v>-0.10476865036838212</v>
      </c>
      <c r="AU143" s="81">
        <v>4</v>
      </c>
      <c r="AV143" s="82">
        <f>((AU143-(AVERAGE(AU$2:AU$384)))/(_xlfn.STDEV.P(AU$2:AU$384)))</f>
        <v>-0.23979404319523176</v>
      </c>
      <c r="AW143" s="81">
        <v>4</v>
      </c>
      <c r="AX143" s="82">
        <f t="shared" ref="AX143:AX162" si="188">((AW143-(AVERAGE(AW$2:AW$384)))/(_xlfn.STDEV.P(AW$2:AW$384)))</f>
        <v>-0.2179191660846721</v>
      </c>
      <c r="AY143" s="81">
        <v>4</v>
      </c>
      <c r="AZ143" s="82">
        <f t="shared" si="182"/>
        <v>5.8790989771929411E-2</v>
      </c>
      <c r="BA143" s="81">
        <f>(AR143*0.1)+(AT143*0.15)+(AV143*0.2)+(AX143*0.25)+(AZ143*0.3)</f>
        <v>-8.6864817342315201E-2</v>
      </c>
      <c r="BB143" s="82">
        <v>3.3966666666666665</v>
      </c>
      <c r="BC143" s="82">
        <v>3.3116666666666661</v>
      </c>
      <c r="BD143" s="82">
        <v>3.4966666666666666</v>
      </c>
      <c r="BE143" s="82">
        <v>3.3949999999999996</v>
      </c>
      <c r="BF143" s="81">
        <f t="shared" si="155"/>
        <v>3.4089999999999998</v>
      </c>
      <c r="BG143" s="82">
        <f t="shared" si="134"/>
        <v>0.24814024800338177</v>
      </c>
      <c r="BH143" s="82">
        <f t="shared" si="169"/>
        <v>8.0637715330533294E-2</v>
      </c>
      <c r="BI143" s="85">
        <v>0.38100000000000001</v>
      </c>
      <c r="BJ143" s="82">
        <f t="shared" si="157"/>
        <v>-1.521141965687935</v>
      </c>
      <c r="BK143" s="92">
        <f t="shared" si="158"/>
        <v>-0.96495590385543606</v>
      </c>
      <c r="BL143" s="92">
        <f t="shared" si="159"/>
        <v>-1.6973236503877545</v>
      </c>
      <c r="BM143" s="85">
        <v>0.45844850176424989</v>
      </c>
      <c r="BN143" s="92">
        <f t="shared" si="179"/>
        <v>-0.37936050716485586</v>
      </c>
      <c r="BO143" s="92">
        <f t="shared" si="180"/>
        <v>-0.77990731253770129</v>
      </c>
      <c r="BP143" s="92">
        <f t="shared" si="181"/>
        <v>-0.32381172798788377</v>
      </c>
      <c r="BQ143" s="86">
        <v>0.61156353220807236</v>
      </c>
      <c r="BR143" s="92">
        <f t="shared" si="183"/>
        <v>0.5477250592765518</v>
      </c>
      <c r="BS143" s="92">
        <f t="shared" si="184"/>
        <v>-0.49173643357209729</v>
      </c>
      <c r="BT143" s="92">
        <f t="shared" si="185"/>
        <v>0.56602241814153864</v>
      </c>
      <c r="BU143" s="92">
        <v>0.64461869740021815</v>
      </c>
      <c r="BV143" s="92">
        <f t="shared" si="170"/>
        <v>0.71144392119891964</v>
      </c>
      <c r="BW143" s="92">
        <f t="shared" si="171"/>
        <v>-0.43909630381573428</v>
      </c>
      <c r="BX143" s="92">
        <f t="shared" si="172"/>
        <v>0.75003633946246473</v>
      </c>
      <c r="BY143" s="92">
        <f t="shared" si="186"/>
        <v>0.23532655059109533</v>
      </c>
      <c r="BZ143" s="80">
        <v>0.57775033624358096</v>
      </c>
      <c r="CA143" s="80">
        <v>2.3114007057102905</v>
      </c>
      <c r="CB143" s="80">
        <v>0.56838115356444174</v>
      </c>
      <c r="CC143" s="80">
        <v>0.39883496833542109</v>
      </c>
      <c r="CD143" s="80">
        <v>0.45942715782036597</v>
      </c>
      <c r="CE143" s="82">
        <f t="shared" si="175"/>
        <v>-0.40034659272772632</v>
      </c>
      <c r="CF143" s="80">
        <f t="shared" si="176"/>
        <v>0.38175733527882127</v>
      </c>
      <c r="CG143" s="84">
        <f t="shared" si="173"/>
        <v>0.15364600079116564</v>
      </c>
      <c r="CH143" s="84">
        <f>VLOOKUP(A143,'CALCULO FINAL'!A:L,7,FALSE)</f>
        <v>67.032967032967022</v>
      </c>
      <c r="CI143" s="84">
        <f>VLOOKUP(A143,'CALCULO FINAL'!A:L,10,FALSE)</f>
        <v>31.578947368421051</v>
      </c>
      <c r="CJ143" s="84">
        <f>VLOOKUP(A143,'CALCULO FINAL'!A:L,8,FALSE)</f>
        <v>80.769230769230774</v>
      </c>
      <c r="CK143" s="84">
        <f>VLOOKUP(A143,'CALCULO FINAL'!A:L,9,FALSE)</f>
        <v>64.473684210526315</v>
      </c>
      <c r="CL143" s="84">
        <f>VLOOKUP(A143,'CALCULO FINAL'!A:L,11,FALSE)</f>
        <v>0.76021628600889779</v>
      </c>
      <c r="CM143" s="84">
        <f>VLOOKUP(A143,'CALCULO FINAL'!A:L,12,FALSE)</f>
        <v>72.527472527472526</v>
      </c>
      <c r="CN143" s="84">
        <f t="shared" si="174"/>
        <v>59.543088490456903</v>
      </c>
      <c r="CO143" s="81">
        <v>142</v>
      </c>
      <c r="CP143" s="81">
        <v>121</v>
      </c>
      <c r="CQ143" s="81">
        <v>137</v>
      </c>
      <c r="CR143" s="81">
        <v>173</v>
      </c>
      <c r="CS143" s="81">
        <v>166</v>
      </c>
      <c r="CT143" s="81">
        <v>276</v>
      </c>
    </row>
    <row r="144" spans="1:98" ht="14.5" customHeight="1">
      <c r="A144" s="79">
        <v>111001104302</v>
      </c>
      <c r="B144" s="80" t="s">
        <v>216</v>
      </c>
      <c r="C144" s="81" t="s">
        <v>460</v>
      </c>
      <c r="D144" s="81" t="s">
        <v>6</v>
      </c>
      <c r="E144" s="81">
        <v>7</v>
      </c>
      <c r="F144" s="82" t="s">
        <v>15</v>
      </c>
      <c r="G144" s="82">
        <v>84</v>
      </c>
      <c r="H144" s="82" t="s">
        <v>27</v>
      </c>
      <c r="I144" s="81">
        <v>7</v>
      </c>
      <c r="J144" s="81">
        <v>2</v>
      </c>
      <c r="K144" s="81">
        <v>2</v>
      </c>
      <c r="L144" s="81">
        <v>3485</v>
      </c>
      <c r="M144" s="81">
        <f t="shared" si="129"/>
        <v>6</v>
      </c>
      <c r="N144" s="86">
        <f>VLOOKUP(A144,complejidad!P:V,7,FALSE)</f>
        <v>1.1704443053249212</v>
      </c>
      <c r="O144" s="81">
        <v>6</v>
      </c>
      <c r="P144" s="87">
        <v>40.659304310712749</v>
      </c>
      <c r="Q144" s="88">
        <v>0.20357471264367899</v>
      </c>
      <c r="R144" s="81">
        <v>3381</v>
      </c>
      <c r="S144" s="81">
        <v>485</v>
      </c>
      <c r="T144" s="89">
        <f t="shared" si="160"/>
        <v>0.14344868382135462</v>
      </c>
      <c r="U144" s="90">
        <f>VLOOKUP(A144,socioeconomico!I:P,8,FALSE)</f>
        <v>-0.15212820533057575</v>
      </c>
      <c r="V144" s="81">
        <v>6</v>
      </c>
      <c r="W144" s="83">
        <v>0.92722461131326495</v>
      </c>
      <c r="X144" s="83">
        <v>0.92560027054447069</v>
      </c>
      <c r="Y144" s="83">
        <v>0.90875169606512896</v>
      </c>
      <c r="Z144" s="83">
        <v>0.89610829103214895</v>
      </c>
      <c r="AA144" s="83">
        <v>0.9066363044892648</v>
      </c>
      <c r="AB144" s="83">
        <v>0.90019762845849804</v>
      </c>
      <c r="AC144" s="91">
        <v>0.88998682476943347</v>
      </c>
      <c r="AD144" s="81">
        <f t="shared" si="177"/>
        <v>0.89866412870464274</v>
      </c>
      <c r="AE144" s="82">
        <f t="shared" si="161"/>
        <v>1.1844954985886351</v>
      </c>
      <c r="AF144" s="84">
        <v>92.059771462056844</v>
      </c>
      <c r="AG144" s="84">
        <v>94.670542635658919</v>
      </c>
      <c r="AH144" s="84">
        <v>93.653403485695492</v>
      </c>
      <c r="AI144" s="84">
        <v>93.411230120090877</v>
      </c>
      <c r="AJ144" s="84">
        <v>90.944055944055947</v>
      </c>
      <c r="AK144" s="84">
        <v>87.519898121617317</v>
      </c>
      <c r="AL144" s="84">
        <v>90.570962479608482</v>
      </c>
      <c r="AM144" s="84">
        <f t="shared" si="178"/>
        <v>90.617099329681238</v>
      </c>
      <c r="AN144" s="84">
        <f t="shared" si="162"/>
        <v>0.39715545694887316</v>
      </c>
      <c r="AO144" s="81">
        <v>4</v>
      </c>
      <c r="AP144" s="82">
        <f t="shared" si="156"/>
        <v>0.23005906138063265</v>
      </c>
      <c r="AQ144" s="81">
        <v>3.5</v>
      </c>
      <c r="AR144" s="82">
        <f t="shared" si="187"/>
        <v>-1.3981309248788139</v>
      </c>
      <c r="AS144" s="81">
        <v>4</v>
      </c>
      <c r="AT144" s="82">
        <f>((AS144-(AVERAGE(AS$2:AS$384)))/(_xlfn.STDEV.P(AS$2:AS$384)))</f>
        <v>-0.10476865036838212</v>
      </c>
      <c r="AU144" s="81">
        <v>4</v>
      </c>
      <c r="AV144" s="82">
        <f>((AU144-(AVERAGE(AU$2:AU$384)))/(_xlfn.STDEV.P(AU$2:AU$384)))</f>
        <v>-0.23979404319523176</v>
      </c>
      <c r="AW144" s="81">
        <v>4</v>
      </c>
      <c r="AX144" s="82">
        <f t="shared" si="188"/>
        <v>-0.2179191660846721</v>
      </c>
      <c r="AY144" s="81">
        <v>4</v>
      </c>
      <c r="AZ144" s="82">
        <f t="shared" si="182"/>
        <v>5.8790989771929411E-2</v>
      </c>
      <c r="BA144" s="81">
        <f>(AR144*0.1)+(AT144*0.15)+(AV144*0.2)+(AX144*0.25)+(AZ144*0.3)</f>
        <v>-0.24032969327177431</v>
      </c>
      <c r="BB144" s="82">
        <v>3.3149999999999995</v>
      </c>
      <c r="BC144" s="82">
        <v>3.4416666666666664</v>
      </c>
      <c r="BD144" s="82">
        <v>3.3466666666666662</v>
      </c>
      <c r="BE144" s="82">
        <v>3.3116666666666661</v>
      </c>
      <c r="BF144" s="81">
        <f t="shared" si="155"/>
        <v>3.3484999999999996</v>
      </c>
      <c r="BG144" s="82">
        <f t="shared" si="134"/>
        <v>0.12833617892906943</v>
      </c>
      <c r="BH144" s="82">
        <f t="shared" si="169"/>
        <v>-5.599675717135244E-2</v>
      </c>
      <c r="BI144" s="85">
        <v>0.433</v>
      </c>
      <c r="BJ144" s="82">
        <f t="shared" si="157"/>
        <v>-0.77758862747431701</v>
      </c>
      <c r="BK144" s="92">
        <f t="shared" si="158"/>
        <v>-0.83701755097964725</v>
      </c>
      <c r="BL144" s="92">
        <f t="shared" si="159"/>
        <v>-0.7786811200314997</v>
      </c>
      <c r="BM144" s="85">
        <v>0.4626953688971599</v>
      </c>
      <c r="BN144" s="92">
        <f t="shared" si="179"/>
        <v>-0.32723678039116189</v>
      </c>
      <c r="BO144" s="92">
        <f t="shared" si="180"/>
        <v>-0.7706863919864434</v>
      </c>
      <c r="BP144" s="92">
        <f t="shared" si="181"/>
        <v>-0.26649913118353596</v>
      </c>
      <c r="BQ144" s="86">
        <v>0.58535517813659366</v>
      </c>
      <c r="BR144" s="92">
        <f t="shared" si="183"/>
        <v>-0.15241243715429165</v>
      </c>
      <c r="BS144" s="92">
        <f t="shared" si="184"/>
        <v>-0.53553647387265046</v>
      </c>
      <c r="BT144" s="92">
        <f t="shared" si="185"/>
        <v>-0.12028862997512645</v>
      </c>
      <c r="BU144" s="92">
        <v>0.60335064490130097</v>
      </c>
      <c r="BV144" s="92">
        <f t="shared" si="170"/>
        <v>-0.50822902700622596</v>
      </c>
      <c r="BW144" s="92">
        <f t="shared" si="171"/>
        <v>-0.50525675059544128</v>
      </c>
      <c r="BX144" s="92">
        <f t="shared" si="172"/>
        <v>-0.50715041465956612</v>
      </c>
      <c r="BY144" s="92">
        <f t="shared" si="186"/>
        <v>-0.37011469309622158</v>
      </c>
      <c r="BZ144" s="80">
        <v>0.50134152010210242</v>
      </c>
      <c r="CA144" s="80">
        <v>-0.44494850437424038</v>
      </c>
      <c r="CB144" s="80">
        <v>0.54518752613683885</v>
      </c>
      <c r="CC144" s="80">
        <v>-0.35997198586709039</v>
      </c>
      <c r="CD144" s="80">
        <v>0.435944587318845</v>
      </c>
      <c r="CE144" s="82">
        <f t="shared" si="175"/>
        <v>-0.67980885005961844</v>
      </c>
      <c r="CF144" s="80">
        <f t="shared" si="176"/>
        <v>-0.53688572166478443</v>
      </c>
      <c r="CG144" s="84">
        <f t="shared" si="173"/>
        <v>5.6332939011386557E-2</v>
      </c>
      <c r="CH144" s="84">
        <f>VLOOKUP(A144,'CALCULO FINAL'!A:L,7,FALSE)</f>
        <v>57.967032967032971</v>
      </c>
      <c r="CI144" s="84">
        <f>VLOOKUP(A144,'CALCULO FINAL'!A:L,10,FALSE)</f>
        <v>63.157894736842103</v>
      </c>
      <c r="CJ144" s="84">
        <f>VLOOKUP(A144,'CALCULO FINAL'!A:L,8,FALSE)</f>
        <v>50</v>
      </c>
      <c r="CK144" s="84">
        <f>VLOOKUP(A144,'CALCULO FINAL'!A:L,9,FALSE)</f>
        <v>68.493150684931507</v>
      </c>
      <c r="CL144" s="84">
        <f>VLOOKUP(A144,'CALCULO FINAL'!A:L,11,FALSE)</f>
        <v>0.27709141159783907</v>
      </c>
      <c r="CM144" s="84">
        <f>VLOOKUP(A144,'CALCULO FINAL'!A:L,12,FALSE)</f>
        <v>58.241758241758248</v>
      </c>
      <c r="CN144" s="84">
        <f t="shared" si="174"/>
        <v>59.333429728166571</v>
      </c>
      <c r="CO144" s="81">
        <v>143</v>
      </c>
      <c r="CP144" s="81">
        <v>132</v>
      </c>
      <c r="CQ144" s="81">
        <v>124</v>
      </c>
      <c r="CR144" s="81">
        <v>130</v>
      </c>
      <c r="CS144" s="81">
        <v>128</v>
      </c>
      <c r="CT144" s="81">
        <v>179</v>
      </c>
    </row>
    <row r="145" spans="1:98" ht="14.5" customHeight="1">
      <c r="A145" s="79">
        <v>111001107760</v>
      </c>
      <c r="B145" s="80" t="s">
        <v>470</v>
      </c>
      <c r="C145" s="81" t="s">
        <v>460</v>
      </c>
      <c r="D145" s="81" t="s">
        <v>6</v>
      </c>
      <c r="E145" s="81">
        <v>5</v>
      </c>
      <c r="F145" s="82" t="s">
        <v>33</v>
      </c>
      <c r="G145" s="82">
        <v>56</v>
      </c>
      <c r="H145" s="82" t="s">
        <v>48</v>
      </c>
      <c r="I145" s="81">
        <v>5</v>
      </c>
      <c r="J145" s="81">
        <v>1</v>
      </c>
      <c r="K145" s="81">
        <v>1</v>
      </c>
      <c r="L145" s="81">
        <v>3016</v>
      </c>
      <c r="M145" s="81">
        <f t="shared" si="129"/>
        <v>6</v>
      </c>
      <c r="N145" s="86">
        <f>VLOOKUP(A145,complejidad!P:V,7,FALSE)</f>
        <v>0.37885152760437879</v>
      </c>
      <c r="O145" s="81">
        <v>4</v>
      </c>
      <c r="P145" s="87">
        <v>41.377428719543865</v>
      </c>
      <c r="Q145" s="88">
        <v>0.180702106318956</v>
      </c>
      <c r="R145" s="81">
        <v>2866</v>
      </c>
      <c r="S145" s="81">
        <v>259</v>
      </c>
      <c r="T145" s="89">
        <f t="shared" si="160"/>
        <v>9.0369853454291701E-2</v>
      </c>
      <c r="U145" s="90">
        <f>VLOOKUP(A145,socioeconomico!I:P,8,FALSE)</f>
        <v>-0.6943429238260117</v>
      </c>
      <c r="V145" s="81">
        <v>8</v>
      </c>
      <c r="W145" s="83">
        <v>0.87463126843657812</v>
      </c>
      <c r="X145" s="83">
        <v>0.8845113943607571</v>
      </c>
      <c r="Y145" s="83">
        <v>0.88455715367146104</v>
      </c>
      <c r="Z145" s="83">
        <v>0.86563614744351958</v>
      </c>
      <c r="AA145" s="83">
        <v>0.90565302144249515</v>
      </c>
      <c r="AB145" s="83">
        <v>0.86075949367088611</v>
      </c>
      <c r="AC145" s="91">
        <v>0.88470496894409933</v>
      </c>
      <c r="AD145" s="81">
        <f t="shared" si="177"/>
        <v>0.88003310587312444</v>
      </c>
      <c r="AE145" s="82">
        <f t="shared" si="161"/>
        <v>0.81495324545829528</v>
      </c>
      <c r="AF145" s="84">
        <v>88.518155053974496</v>
      </c>
      <c r="AG145" s="84">
        <v>87.674714104193143</v>
      </c>
      <c r="AH145" s="84">
        <v>89.541160593792171</v>
      </c>
      <c r="AI145" s="84">
        <v>91.243432574430827</v>
      </c>
      <c r="AJ145" s="84">
        <v>90.309798270893367</v>
      </c>
      <c r="AK145" s="84">
        <v>91.990032039871835</v>
      </c>
      <c r="AL145" s="84">
        <v>91.630747126436788</v>
      </c>
      <c r="AM145" s="84">
        <f t="shared" si="178"/>
        <v>91.189322747621503</v>
      </c>
      <c r="AN145" s="84">
        <f t="shared" si="162"/>
        <v>0.52066336554485637</v>
      </c>
      <c r="AO145" s="81">
        <v>4</v>
      </c>
      <c r="AP145" s="82">
        <f t="shared" si="156"/>
        <v>0.23005906138063265</v>
      </c>
      <c r="AQ145" s="81">
        <v>4</v>
      </c>
      <c r="AR145" s="82">
        <f t="shared" si="187"/>
        <v>0.1365178344157767</v>
      </c>
      <c r="AS145" s="81">
        <v>4</v>
      </c>
      <c r="AT145" s="82">
        <f>((AS145-(AVERAGE(AS$2:AS$384)))/(_xlfn.STDEV.P(AS$2:AS$384)))</f>
        <v>-0.10476865036838212</v>
      </c>
      <c r="AU145" s="81">
        <v>4</v>
      </c>
      <c r="AV145" s="82">
        <f>((AU145-(AVERAGE(AU$2:AU$384)))/(_xlfn.STDEV.P(AU$2:AU$384)))</f>
        <v>-0.23979404319523176</v>
      </c>
      <c r="AW145" s="81">
        <v>4</v>
      </c>
      <c r="AX145" s="82">
        <f t="shared" si="188"/>
        <v>-0.2179191660846721</v>
      </c>
      <c r="AY145" s="81">
        <v>4</v>
      </c>
      <c r="AZ145" s="82">
        <f t="shared" si="182"/>
        <v>5.8790989771929411E-2</v>
      </c>
      <c r="BA145" s="81">
        <f>(AR145*0.1)+(AT145*0.15)+(AV145*0.2)+(AX145*0.25)+(AZ145*0.3)</f>
        <v>-8.6864817342315201E-2</v>
      </c>
      <c r="BB145" s="82">
        <v>3.3716666666666666</v>
      </c>
      <c r="BC145" s="82">
        <v>3.2733333333333334</v>
      </c>
      <c r="BD145" s="82">
        <v>3.2533333333333325</v>
      </c>
      <c r="BE145" s="82">
        <v>3.1350000000000002</v>
      </c>
      <c r="BF145" s="81">
        <f t="shared" si="155"/>
        <v>3.2218333333333335</v>
      </c>
      <c r="BG145" s="82">
        <f t="shared" si="134"/>
        <v>-0.1224932769840892</v>
      </c>
      <c r="BH145" s="82">
        <f t="shared" si="169"/>
        <v>-0.1046790471632022</v>
      </c>
      <c r="BI145" s="85">
        <v>0.41599999999999998</v>
      </c>
      <c r="BJ145" s="82">
        <f t="shared" si="157"/>
        <v>-1.0206733726595385</v>
      </c>
      <c r="BK145" s="92">
        <f t="shared" si="158"/>
        <v>-0.87707001872087387</v>
      </c>
      <c r="BL145" s="92">
        <f t="shared" si="159"/>
        <v>-1.0662719752032455</v>
      </c>
      <c r="BM145" s="85">
        <v>0.36744459943008345</v>
      </c>
      <c r="BN145" s="92">
        <f t="shared" si="179"/>
        <v>-1.4962926814369875</v>
      </c>
      <c r="BO145" s="92">
        <f t="shared" si="180"/>
        <v>-1.0011827215432594</v>
      </c>
      <c r="BP145" s="92">
        <f t="shared" si="181"/>
        <v>-1.6991481955949792</v>
      </c>
      <c r="BQ145" s="86">
        <v>0.57991632433941631</v>
      </c>
      <c r="BR145" s="92">
        <f t="shared" si="183"/>
        <v>-0.2977075392665276</v>
      </c>
      <c r="BS145" s="92">
        <f t="shared" si="184"/>
        <v>-0.54487145422967254</v>
      </c>
      <c r="BT145" s="92">
        <f t="shared" si="185"/>
        <v>-0.26656018838041368</v>
      </c>
      <c r="BU145" s="92">
        <v>0.62822615578188645</v>
      </c>
      <c r="BV145" s="92">
        <f t="shared" si="170"/>
        <v>0.22696407895943482</v>
      </c>
      <c r="BW145" s="92">
        <f t="shared" si="171"/>
        <v>-0.46485505667003035</v>
      </c>
      <c r="BX145" s="92">
        <f t="shared" si="172"/>
        <v>0.26056620334094005</v>
      </c>
      <c r="BY145" s="92">
        <f t="shared" si="186"/>
        <v>-0.42219841181706852</v>
      </c>
      <c r="BZ145" s="80">
        <v>0.52738445163691394</v>
      </c>
      <c r="CA145" s="80">
        <v>0.49451656509299369</v>
      </c>
      <c r="CB145" s="80">
        <v>0.55935901021951762</v>
      </c>
      <c r="CC145" s="80">
        <v>0.10366487761503693</v>
      </c>
      <c r="CD145" s="80">
        <v>0.56266658400209402</v>
      </c>
      <c r="CE145" s="82">
        <f t="shared" si="175"/>
        <v>0.82828904937654191</v>
      </c>
      <c r="CF145" s="80">
        <f t="shared" si="176"/>
        <v>0.54414730099138076</v>
      </c>
      <c r="CG145" s="84">
        <f t="shared" si="173"/>
        <v>0.12985616394058189</v>
      </c>
      <c r="CH145" s="84">
        <f>VLOOKUP(A145,'CALCULO FINAL'!A:L,7,FALSE)</f>
        <v>63.73626373626373</v>
      </c>
      <c r="CI145" s="84">
        <f>VLOOKUP(A145,'CALCULO FINAL'!A:L,10,FALSE)</f>
        <v>36.84210526315789</v>
      </c>
      <c r="CJ145" s="84">
        <f>VLOOKUP(A145,'CALCULO FINAL'!A:L,8,FALSE)</f>
        <v>82.926829268292678</v>
      </c>
      <c r="CK145" s="84">
        <f>VLOOKUP(A145,'CALCULO FINAL'!A:L,9,FALSE)</f>
        <v>60.526315789473685</v>
      </c>
      <c r="CL145" s="84">
        <f>VLOOKUP(A145,'CALCULO FINAL'!A:L,11,FALSE)</f>
        <v>0.72785997921354828</v>
      </c>
      <c r="CM145" s="84">
        <f>VLOOKUP(A145,'CALCULO FINAL'!A:L,12,FALSE)</f>
        <v>71.703296703296701</v>
      </c>
      <c r="CN145" s="84">
        <f t="shared" si="174"/>
        <v>59.004482359745516</v>
      </c>
      <c r="CO145" s="81">
        <v>144</v>
      </c>
      <c r="CP145" s="81">
        <v>167</v>
      </c>
      <c r="CQ145" s="81">
        <v>199</v>
      </c>
      <c r="CR145" s="81">
        <v>190</v>
      </c>
      <c r="CS145" s="81">
        <v>221</v>
      </c>
      <c r="CT145" s="81">
        <v>272</v>
      </c>
    </row>
    <row r="146" spans="1:98" ht="14.5" customHeight="1">
      <c r="A146" s="79">
        <v>111001029912</v>
      </c>
      <c r="B146" s="80" t="s">
        <v>98</v>
      </c>
      <c r="C146" s="81" t="s">
        <v>460</v>
      </c>
      <c r="D146" s="81" t="s">
        <v>6</v>
      </c>
      <c r="E146" s="81">
        <v>12</v>
      </c>
      <c r="F146" s="82" t="s">
        <v>10</v>
      </c>
      <c r="G146" s="82">
        <v>98</v>
      </c>
      <c r="H146" s="82" t="s">
        <v>11</v>
      </c>
      <c r="I146" s="81">
        <v>12</v>
      </c>
      <c r="J146" s="81">
        <v>2</v>
      </c>
      <c r="K146" s="81">
        <v>2</v>
      </c>
      <c r="L146" s="81">
        <v>1291</v>
      </c>
      <c r="M146" s="81">
        <f t="shared" si="129"/>
        <v>2</v>
      </c>
      <c r="N146" s="86">
        <f>VLOOKUP(A146,complejidad!P:V,7,FALSE)</f>
        <v>-0.28055686710520772</v>
      </c>
      <c r="O146" s="81">
        <v>3</v>
      </c>
      <c r="P146" s="87">
        <v>37.745230769230638</v>
      </c>
      <c r="Q146" s="88">
        <v>0.167641886490807</v>
      </c>
      <c r="R146" s="81">
        <v>1268</v>
      </c>
      <c r="S146" s="81">
        <v>313</v>
      </c>
      <c r="T146" s="89">
        <f t="shared" si="160"/>
        <v>0.24684542586750788</v>
      </c>
      <c r="U146" s="90">
        <f>VLOOKUP(A146,socioeconomico!I:P,8,FALSE)</f>
        <v>0.27094298490744861</v>
      </c>
      <c r="V146" s="81">
        <v>4</v>
      </c>
      <c r="W146" s="83">
        <v>0.8041666666666667</v>
      </c>
      <c r="X146" s="83">
        <v>0.86865342163355408</v>
      </c>
      <c r="Y146" s="83">
        <v>0.82905027932960895</v>
      </c>
      <c r="Z146" s="83">
        <v>0.82653946227233299</v>
      </c>
      <c r="AA146" s="83">
        <v>0.86755555555555552</v>
      </c>
      <c r="AB146" s="83">
        <v>0.78915135608048992</v>
      </c>
      <c r="AC146" s="91">
        <v>0.79096989966555187</v>
      </c>
      <c r="AD146" s="81">
        <f t="shared" si="177"/>
        <v>0.81497586730470994</v>
      </c>
      <c r="AE146" s="82">
        <f t="shared" si="161"/>
        <v>-0.47544281816194017</v>
      </c>
      <c r="AF146" s="84">
        <v>93.62786745964317</v>
      </c>
      <c r="AG146" s="84">
        <v>89.944649446494466</v>
      </c>
      <c r="AH146" s="84">
        <v>92.959183673469397</v>
      </c>
      <c r="AI146" s="84">
        <v>92.642140468227424</v>
      </c>
      <c r="AJ146" s="84">
        <v>90.349075975359341</v>
      </c>
      <c r="AK146" s="84">
        <v>88.900308324768744</v>
      </c>
      <c r="AL146" s="84">
        <v>88.663101604278069</v>
      </c>
      <c r="AM146" s="84">
        <f t="shared" si="178"/>
        <v>90.08606219512852</v>
      </c>
      <c r="AN146" s="84">
        <f t="shared" si="162"/>
        <v>0.28253713861528695</v>
      </c>
      <c r="AO146" s="81">
        <v>4</v>
      </c>
      <c r="AP146" s="82">
        <f t="shared" si="156"/>
        <v>0.23005906138063265</v>
      </c>
      <c r="AQ146" s="81">
        <v>4</v>
      </c>
      <c r="AR146" s="82">
        <f t="shared" si="187"/>
        <v>0.1365178344157767</v>
      </c>
      <c r="AS146" s="81">
        <v>4</v>
      </c>
      <c r="AT146" s="82">
        <f>((AS146-(AVERAGE(AS$2:AS$384)))/(_xlfn.STDEV.P(AS$2:AS$384)))</f>
        <v>-0.10476865036838212</v>
      </c>
      <c r="AU146" s="81">
        <v>4</v>
      </c>
      <c r="AV146" s="82">
        <f>((AU146-(AVERAGE(AU$2:AU$384)))/(_xlfn.STDEV.P(AU$2:AU$384)))</f>
        <v>-0.23979404319523176</v>
      </c>
      <c r="AW146" s="81">
        <v>4</v>
      </c>
      <c r="AX146" s="82">
        <f t="shared" si="188"/>
        <v>-0.2179191660846721</v>
      </c>
      <c r="AY146" s="81">
        <v>4</v>
      </c>
      <c r="AZ146" s="82">
        <f t="shared" si="182"/>
        <v>5.8790989771929411E-2</v>
      </c>
      <c r="BA146" s="81">
        <f>(AR146*0.1)+(AT146*0.15)+(AV146*0.2)+(AX146*0.25)+(AZ146*0.3)</f>
        <v>-8.6864817342315201E-2</v>
      </c>
      <c r="BB146" s="82">
        <v>3.7083333333333335</v>
      </c>
      <c r="BC146" s="82">
        <v>3.2250000000000001</v>
      </c>
      <c r="BD146" s="82">
        <v>3.8116666666666661</v>
      </c>
      <c r="BE146" s="82">
        <v>3.8533333333333335</v>
      </c>
      <c r="BF146" s="81">
        <f t="shared" si="155"/>
        <v>3.7006666666666668</v>
      </c>
      <c r="BG146" s="82">
        <f t="shared" si="134"/>
        <v>0.82570807411921099</v>
      </c>
      <c r="BH146" s="82">
        <f t="shared" si="169"/>
        <v>0.36942162838844789</v>
      </c>
      <c r="BI146" s="85">
        <v>0.44500000000000001</v>
      </c>
      <c r="BJ146" s="82">
        <f t="shared" si="157"/>
        <v>-0.60599939557886651</v>
      </c>
      <c r="BK146" s="92">
        <f t="shared" si="158"/>
        <v>-0.80968099681589678</v>
      </c>
      <c r="BL146" s="92">
        <f t="shared" si="159"/>
        <v>-0.5823950125138464</v>
      </c>
      <c r="BM146" s="85">
        <v>0.56457072687111154</v>
      </c>
      <c r="BN146" s="92">
        <f t="shared" si="179"/>
        <v>0.92312570042607134</v>
      </c>
      <c r="BO146" s="92">
        <f t="shared" si="180"/>
        <v>-0.57168961206070201</v>
      </c>
      <c r="BP146" s="92">
        <f t="shared" si="181"/>
        <v>0.97036460165620808</v>
      </c>
      <c r="BQ146" s="86">
        <v>0.54571059777511877</v>
      </c>
      <c r="BR146" s="92">
        <f t="shared" si="183"/>
        <v>-1.2114891409271797</v>
      </c>
      <c r="BS146" s="92">
        <f t="shared" si="184"/>
        <v>-0.60566648446337401</v>
      </c>
      <c r="BT146" s="92">
        <f t="shared" si="185"/>
        <v>-1.2191689219264656</v>
      </c>
      <c r="BU146" s="92">
        <v>0.58865056974193253</v>
      </c>
      <c r="BV146" s="92">
        <f t="shared" si="170"/>
        <v>-0.94268820118059671</v>
      </c>
      <c r="BW146" s="92">
        <f t="shared" si="171"/>
        <v>-0.529922531579469</v>
      </c>
      <c r="BX146" s="92">
        <f t="shared" si="172"/>
        <v>-0.97585180110041581</v>
      </c>
      <c r="BY146" s="92">
        <f t="shared" si="186"/>
        <v>-0.62025797793824899</v>
      </c>
      <c r="BZ146" s="80">
        <v>0.52028157456550517</v>
      </c>
      <c r="CA146" s="80">
        <v>0.23828946207317372</v>
      </c>
      <c r="CB146" s="80">
        <v>0.54731182795698907</v>
      </c>
      <c r="CC146" s="80">
        <v>-0.29047293924376377</v>
      </c>
      <c r="CD146" s="80">
        <v>0.46865591294925601</v>
      </c>
      <c r="CE146" s="82">
        <f t="shared" si="175"/>
        <v>-0.29051667693908467</v>
      </c>
      <c r="CF146" s="80">
        <f t="shared" si="176"/>
        <v>-0.18474232782803673</v>
      </c>
      <c r="CG146" s="84">
        <f t="shared" si="173"/>
        <v>5.9972566030106596E-2</v>
      </c>
      <c r="CH146" s="84">
        <f>VLOOKUP(A146,'CALCULO FINAL'!A:L,7,FALSE)</f>
        <v>58.241758241758248</v>
      </c>
      <c r="CI146" s="84">
        <f>VLOOKUP(A146,'CALCULO FINAL'!A:L,10,FALSE)</f>
        <v>72.972972972972968</v>
      </c>
      <c r="CJ146" s="84">
        <f>VLOOKUP(A146,'CALCULO FINAL'!A:L,8,FALSE)</f>
        <v>33.333333333333329</v>
      </c>
      <c r="CK146" s="84">
        <f>VLOOKUP(A146,'CALCULO FINAL'!A:L,9,FALSE)</f>
        <v>58.730158730158735</v>
      </c>
      <c r="CL146" s="84">
        <f>VLOOKUP(A146,'CALCULO FINAL'!A:L,11,FALSE)</f>
        <v>-0.20035450375998456</v>
      </c>
      <c r="CM146" s="84">
        <f>VLOOKUP(A146,'CALCULO FINAL'!A:L,12,FALSE)</f>
        <v>44.230769230769226</v>
      </c>
      <c r="CN146" s="84">
        <f t="shared" si="174"/>
        <v>58.421814671814673</v>
      </c>
      <c r="CO146" s="81">
        <v>145</v>
      </c>
      <c r="CP146" s="81">
        <v>96</v>
      </c>
      <c r="CQ146" s="81">
        <v>59</v>
      </c>
      <c r="CR146" s="81">
        <v>61</v>
      </c>
      <c r="CS146" s="81">
        <v>42</v>
      </c>
      <c r="CT146" s="81">
        <v>102</v>
      </c>
    </row>
    <row r="147" spans="1:98" ht="14.5" customHeight="1">
      <c r="A147" s="79">
        <v>111001010839</v>
      </c>
      <c r="B147" s="80" t="s">
        <v>287</v>
      </c>
      <c r="C147" s="81" t="s">
        <v>460</v>
      </c>
      <c r="D147" s="81" t="s">
        <v>6</v>
      </c>
      <c r="E147" s="81">
        <v>3</v>
      </c>
      <c r="F147" s="82" t="s">
        <v>68</v>
      </c>
      <c r="G147" s="82">
        <v>91</v>
      </c>
      <c r="H147" s="82" t="s">
        <v>288</v>
      </c>
      <c r="I147" s="81">
        <v>3</v>
      </c>
      <c r="J147" s="81">
        <v>1</v>
      </c>
      <c r="K147" s="81">
        <v>1</v>
      </c>
      <c r="L147" s="81">
        <v>970</v>
      </c>
      <c r="M147" s="81">
        <f t="shared" si="129"/>
        <v>1</v>
      </c>
      <c r="N147" s="86">
        <f>VLOOKUP(A147,complejidad!P:V,7,FALSE)</f>
        <v>-1.4952519086589622</v>
      </c>
      <c r="O147" s="81">
        <v>1</v>
      </c>
      <c r="P147" s="87">
        <v>34.953490990990979</v>
      </c>
      <c r="Q147" s="88">
        <v>0.20829355608591901</v>
      </c>
      <c r="R147" s="81">
        <v>771</v>
      </c>
      <c r="S147" s="81">
        <v>105</v>
      </c>
      <c r="T147" s="89">
        <f t="shared" si="160"/>
        <v>0.13618677042801555</v>
      </c>
      <c r="U147" s="90">
        <f>VLOOKUP(A147,socioeconomico!I:P,8,FALSE)</f>
        <v>0.46556167940134124</v>
      </c>
      <c r="V147" s="81">
        <v>3</v>
      </c>
      <c r="W147" s="83">
        <v>0.76666666666666672</v>
      </c>
      <c r="X147" s="83">
        <v>0.80538302277432716</v>
      </c>
      <c r="Y147" s="83">
        <v>0.80087527352297594</v>
      </c>
      <c r="Z147" s="83">
        <v>0.77732793522267207</v>
      </c>
      <c r="AA147" s="83">
        <v>0.83759124087591241</v>
      </c>
      <c r="AB147" s="83">
        <v>0.74509803921568629</v>
      </c>
      <c r="AC147" s="91">
        <v>0.7289002557544757</v>
      </c>
      <c r="AD147" s="81">
        <f t="shared" si="177"/>
        <v>0.76914955234114513</v>
      </c>
      <c r="AE147" s="82">
        <f t="shared" si="161"/>
        <v>-1.3843977283372229</v>
      </c>
      <c r="AF147" s="84">
        <v>82.49299719887955</v>
      </c>
      <c r="AG147" s="84">
        <v>68.599717114568605</v>
      </c>
      <c r="AH147" s="84">
        <v>82.871972318339104</v>
      </c>
      <c r="AI147" s="84">
        <v>88.00813008130082</v>
      </c>
      <c r="AJ147" s="84">
        <v>81.488549618320619</v>
      </c>
      <c r="AK147" s="84">
        <v>92.321755027422299</v>
      </c>
      <c r="AL147" s="84">
        <v>92.512479201331104</v>
      </c>
      <c r="AM147" s="84">
        <f t="shared" si="178"/>
        <v>88.620309184948056</v>
      </c>
      <c r="AN147" s="84">
        <f t="shared" si="162"/>
        <v>-3.3828957440841523E-2</v>
      </c>
      <c r="AO147" s="81">
        <v>4</v>
      </c>
      <c r="AP147" s="82">
        <f t="shared" si="156"/>
        <v>0.23005906138063265</v>
      </c>
      <c r="AQ147" s="81">
        <v>3.5</v>
      </c>
      <c r="AR147" s="82">
        <f t="shared" si="187"/>
        <v>-1.3981309248788139</v>
      </c>
      <c r="AS147" s="81" t="s">
        <v>650</v>
      </c>
      <c r="AT147" s="82"/>
      <c r="AU147" s="81"/>
      <c r="AV147" s="82"/>
      <c r="AW147" s="81">
        <v>4.5</v>
      </c>
      <c r="AX147" s="82">
        <f t="shared" si="188"/>
        <v>1.1339867716628336</v>
      </c>
      <c r="AY147" s="81">
        <v>4</v>
      </c>
      <c r="AZ147" s="82">
        <f t="shared" si="182"/>
        <v>5.8790989771929411E-2</v>
      </c>
      <c r="BA147" s="81">
        <f>(AX147*0.4)+(AZ147*0.6)</f>
        <v>0.48886930252829108</v>
      </c>
      <c r="BB147" s="82">
        <v>3.5700000000000003</v>
      </c>
      <c r="BC147" s="82">
        <v>3.2116666666666673</v>
      </c>
      <c r="BD147" s="82">
        <v>3.42</v>
      </c>
      <c r="BE147" s="82">
        <v>3.22</v>
      </c>
      <c r="BF147" s="81">
        <f t="shared" si="155"/>
        <v>3.3133333333333339</v>
      </c>
      <c r="BG147" s="82">
        <f t="shared" si="134"/>
        <v>5.8698001037391478E-2</v>
      </c>
      <c r="BH147" s="82">
        <f t="shared" si="169"/>
        <v>0.27378365178284125</v>
      </c>
      <c r="BI147" s="85">
        <v>0.57199999999999995</v>
      </c>
      <c r="BJ147" s="82">
        <f t="shared" si="157"/>
        <v>1.2099866419813154</v>
      </c>
      <c r="BK147" s="92">
        <f t="shared" si="158"/>
        <v>-0.55861628760233928</v>
      </c>
      <c r="BL147" s="92">
        <f t="shared" si="159"/>
        <v>1.2203382146289123</v>
      </c>
      <c r="BM147" s="85">
        <v>0.50774604833960524</v>
      </c>
      <c r="BN147" s="92">
        <f t="shared" si="179"/>
        <v>0.22569064416385892</v>
      </c>
      <c r="BO147" s="92">
        <f t="shared" si="180"/>
        <v>-0.67777386124103656</v>
      </c>
      <c r="BP147" s="92">
        <f t="shared" si="181"/>
        <v>0.31099835218396155</v>
      </c>
      <c r="BQ147" s="86">
        <v>0.59222928516383833</v>
      </c>
      <c r="BR147" s="92">
        <f t="shared" si="183"/>
        <v>3.1224431880926107E-2</v>
      </c>
      <c r="BS147" s="92">
        <f t="shared" si="184"/>
        <v>-0.52386141306175027</v>
      </c>
      <c r="BT147" s="92">
        <f t="shared" si="185"/>
        <v>6.265008804823384E-2</v>
      </c>
      <c r="BU147" s="92">
        <v>0.58258730062006847</v>
      </c>
      <c r="BV147" s="92">
        <f t="shared" si="170"/>
        <v>-1.1218874819273486</v>
      </c>
      <c r="BW147" s="92">
        <f t="shared" si="171"/>
        <v>-0.54027623246288348</v>
      </c>
      <c r="BX147" s="92">
        <f t="shared" si="172"/>
        <v>-1.1725937555511032</v>
      </c>
      <c r="BY147" s="92">
        <f t="shared" si="186"/>
        <v>-0.26600898390628763</v>
      </c>
      <c r="BZ147" s="80">
        <v>0.56663910934995965</v>
      </c>
      <c r="CA147" s="80">
        <v>1.9105775675190739</v>
      </c>
      <c r="CB147" s="80">
        <v>0.52933887391434564</v>
      </c>
      <c r="CC147" s="80">
        <v>-0.87847938876055209</v>
      </c>
      <c r="CD147" s="80">
        <v>0.47841951522361997</v>
      </c>
      <c r="CE147" s="82">
        <f t="shared" si="175"/>
        <v>-0.17432163214584884</v>
      </c>
      <c r="CF147" s="80">
        <f t="shared" si="176"/>
        <v>3.141088080272475E-2</v>
      </c>
      <c r="CG147" s="84">
        <f t="shared" si="173"/>
        <v>-6.9711272718782774E-2</v>
      </c>
      <c r="CH147" s="84">
        <f>VLOOKUP(A147,'CALCULO FINAL'!A:L,7,FALSE)</f>
        <v>45.054945054945058</v>
      </c>
      <c r="CI147" s="84">
        <f>VLOOKUP(A147,'CALCULO FINAL'!A:L,10,FALSE)</f>
        <v>78.787878787878782</v>
      </c>
      <c r="CJ147" s="84">
        <f>VLOOKUP(A147,'CALCULO FINAL'!A:L,8,FALSE)</f>
        <v>90.909090909090907</v>
      </c>
      <c r="CK147" s="84">
        <f>VLOOKUP(A147,'CALCULO FINAL'!A:L,9,FALSE)</f>
        <v>38.571428571428577</v>
      </c>
      <c r="CL147" s="84">
        <f>VLOOKUP(A147,'CALCULO FINAL'!A:L,11,FALSE)</f>
        <v>0.47532234559315356</v>
      </c>
      <c r="CM147" s="84">
        <f>VLOOKUP(A147,'CALCULO FINAL'!A:L,12,FALSE)</f>
        <v>64.010989010989007</v>
      </c>
      <c r="CN147" s="84">
        <f t="shared" si="174"/>
        <v>58.227189477189476</v>
      </c>
      <c r="CO147" s="81">
        <v>146</v>
      </c>
      <c r="CP147" s="81">
        <v>158</v>
      </c>
      <c r="CQ147" s="81">
        <v>211</v>
      </c>
      <c r="CR147" s="81">
        <v>210</v>
      </c>
      <c r="CS147" s="81">
        <v>223</v>
      </c>
      <c r="CT147" s="81">
        <v>104</v>
      </c>
    </row>
    <row r="148" spans="1:98" ht="14.5" customHeight="1">
      <c r="A148" s="79">
        <v>111001016039</v>
      </c>
      <c r="B148" s="80" t="s">
        <v>463</v>
      </c>
      <c r="C148" s="81" t="s">
        <v>460</v>
      </c>
      <c r="D148" s="81" t="s">
        <v>6</v>
      </c>
      <c r="E148" s="81">
        <v>5</v>
      </c>
      <c r="F148" s="82" t="s">
        <v>33</v>
      </c>
      <c r="G148" s="82">
        <v>57</v>
      </c>
      <c r="H148" s="82" t="s">
        <v>34</v>
      </c>
      <c r="I148" s="81">
        <v>5</v>
      </c>
      <c r="J148" s="81">
        <v>1</v>
      </c>
      <c r="K148" s="81">
        <v>1</v>
      </c>
      <c r="L148" s="81">
        <v>1910</v>
      </c>
      <c r="M148" s="81">
        <f t="shared" si="129"/>
        <v>3</v>
      </c>
      <c r="N148" s="86">
        <f>VLOOKUP(A148,complejidad!P:V,7,FALSE)</f>
        <v>-0.61529770207629253</v>
      </c>
      <c r="O148" s="81">
        <v>2</v>
      </c>
      <c r="P148" s="87">
        <v>37.564801762114435</v>
      </c>
      <c r="Q148" s="88">
        <v>0.204958506224066</v>
      </c>
      <c r="R148" s="81">
        <v>1800</v>
      </c>
      <c r="S148" s="81">
        <v>224</v>
      </c>
      <c r="T148" s="89">
        <f t="shared" si="160"/>
        <v>0.12444444444444444</v>
      </c>
      <c r="U148" s="90">
        <f>VLOOKUP(A148,socioeconomico!I:P,8,FALSE)</f>
        <v>0.10296963775864666</v>
      </c>
      <c r="V148" s="81">
        <v>5</v>
      </c>
      <c r="W148" s="83">
        <v>0.88704908338261379</v>
      </c>
      <c r="X148" s="83">
        <v>0.87610619469026552</v>
      </c>
      <c r="Y148" s="83">
        <v>0.88376168224299068</v>
      </c>
      <c r="Z148" s="83">
        <v>0.85079928952042627</v>
      </c>
      <c r="AA148" s="83">
        <v>0.86838868388683887</v>
      </c>
      <c r="AB148" s="83">
        <v>0.86194257788637751</v>
      </c>
      <c r="AC148" s="91">
        <v>0.82887700534759357</v>
      </c>
      <c r="AD148" s="81">
        <f t="shared" si="177"/>
        <v>0.85382254450560324</v>
      </c>
      <c r="AE148" s="82">
        <f t="shared" si="161"/>
        <v>0.29507250723177814</v>
      </c>
      <c r="AF148" s="84">
        <v>91.987179487179489</v>
      </c>
      <c r="AG148" s="84">
        <v>89.671361502347409</v>
      </c>
      <c r="AH148" s="84">
        <v>89.89473684210526</v>
      </c>
      <c r="AI148" s="84">
        <v>88.943623426382047</v>
      </c>
      <c r="AJ148" s="84">
        <v>88.36038052602126</v>
      </c>
      <c r="AK148" s="84">
        <v>90.97909790979098</v>
      </c>
      <c r="AL148" s="84">
        <v>90.760563380281695</v>
      </c>
      <c r="AM148" s="84">
        <f t="shared" si="178"/>
        <v>89.976036794904331</v>
      </c>
      <c r="AN148" s="84">
        <f t="shared" si="162"/>
        <v>0.25878940888580554</v>
      </c>
      <c r="AO148" s="81">
        <v>3.5</v>
      </c>
      <c r="AP148" s="82">
        <f t="shared" si="156"/>
        <v>-1.3577995583445217</v>
      </c>
      <c r="AQ148" s="81">
        <v>3.5</v>
      </c>
      <c r="AR148" s="82">
        <f t="shared" si="187"/>
        <v>-1.3981309248788139</v>
      </c>
      <c r="AS148" s="81">
        <v>4</v>
      </c>
      <c r="AT148" s="82">
        <f t="shared" ref="AT148:AT162" si="189">((AS148-(AVERAGE(AS$2:AS$384)))/(_xlfn.STDEV.P(AS$2:AS$384)))</f>
        <v>-0.10476865036838212</v>
      </c>
      <c r="AU148" s="81">
        <v>4</v>
      </c>
      <c r="AV148" s="82">
        <f t="shared" ref="AV148:AV159" si="190">((AU148-(AVERAGE(AU$2:AU$384)))/(_xlfn.STDEV.P(AU$2:AU$384)))</f>
        <v>-0.23979404319523176</v>
      </c>
      <c r="AW148" s="81">
        <v>4</v>
      </c>
      <c r="AX148" s="82">
        <f t="shared" si="188"/>
        <v>-0.2179191660846721</v>
      </c>
      <c r="AY148" s="81">
        <v>4</v>
      </c>
      <c r="AZ148" s="82">
        <f t="shared" si="182"/>
        <v>5.8790989771929411E-2</v>
      </c>
      <c r="BA148" s="81">
        <f t="shared" ref="BA148:BA162" si="191">(AR148*0.1)+(AT148*0.15)+(AV148*0.2)+(AX148*0.25)+(AZ148*0.3)</f>
        <v>-0.24032969327177431</v>
      </c>
      <c r="BB148" s="82">
        <v>3.1950000000000003</v>
      </c>
      <c r="BC148" s="82">
        <v>3.3716666666666666</v>
      </c>
      <c r="BD148" s="82">
        <v>3.2550000000000003</v>
      </c>
      <c r="BE148" s="82">
        <v>3.145</v>
      </c>
      <c r="BF148" s="81">
        <f t="shared" si="155"/>
        <v>3.2283333333333335</v>
      </c>
      <c r="BG148" s="82">
        <f t="shared" si="134"/>
        <v>-0.10962176543065083</v>
      </c>
      <c r="BH148" s="82">
        <f t="shared" si="169"/>
        <v>-0.17497572935121258</v>
      </c>
      <c r="BI148" s="85">
        <v>0.51400000000000001</v>
      </c>
      <c r="BJ148" s="82">
        <f t="shared" si="157"/>
        <v>0.38063868781997301</v>
      </c>
      <c r="BK148" s="92">
        <f t="shared" si="158"/>
        <v>-0.66553201352697189</v>
      </c>
      <c r="BL148" s="92">
        <f t="shared" si="159"/>
        <v>0.45264556586051402</v>
      </c>
      <c r="BM148" s="85">
        <v>0.55651975265324993</v>
      </c>
      <c r="BN148" s="92">
        <f t="shared" si="179"/>
        <v>0.8243124417907991</v>
      </c>
      <c r="BO148" s="92">
        <f t="shared" si="180"/>
        <v>-0.58605261446114021</v>
      </c>
      <c r="BP148" s="92">
        <f t="shared" si="181"/>
        <v>0.88109141457035933</v>
      </c>
      <c r="BQ148" s="86">
        <v>0.6380872803143568</v>
      </c>
      <c r="BR148" s="92">
        <f t="shared" si="183"/>
        <v>1.2562880825190319</v>
      </c>
      <c r="BS148" s="92">
        <f t="shared" si="184"/>
        <v>-0.44928020199346508</v>
      </c>
      <c r="BT148" s="92">
        <f t="shared" si="185"/>
        <v>1.2312770753032791</v>
      </c>
      <c r="BU148" s="92">
        <v>0.63138585848058038</v>
      </c>
      <c r="BV148" s="92">
        <f t="shared" si="170"/>
        <v>0.32034875966538501</v>
      </c>
      <c r="BW148" s="92">
        <f t="shared" si="171"/>
        <v>-0.45983810019398602</v>
      </c>
      <c r="BX148" s="92">
        <f t="shared" si="172"/>
        <v>0.35589886106453117</v>
      </c>
      <c r="BY148" s="92">
        <f t="shared" si="186"/>
        <v>0.73322550651691942</v>
      </c>
      <c r="BZ148" s="80">
        <v>0.49424011438658472</v>
      </c>
      <c r="CA148" s="80">
        <v>-0.70112253013343917</v>
      </c>
      <c r="CB148" s="80">
        <v>0.57000040505939109</v>
      </c>
      <c r="CC148" s="80">
        <v>0.45181069620746983</v>
      </c>
      <c r="CD148" s="80">
        <v>0.38071562643657902</v>
      </c>
      <c r="CE148" s="82">
        <f t="shared" si="175"/>
        <v>-1.3370797428374397</v>
      </c>
      <c r="CF148" s="80">
        <f t="shared" si="176"/>
        <v>-0.67322116858316672</v>
      </c>
      <c r="CG148" s="84">
        <f t="shared" si="173"/>
        <v>-1.0754582919189251E-2</v>
      </c>
      <c r="CH148" s="84">
        <f>VLOOKUP(A148,'CALCULO FINAL'!A:L,7,FALSE)</f>
        <v>49.72527472527473</v>
      </c>
      <c r="CI148" s="84">
        <f>VLOOKUP(A148,'CALCULO FINAL'!A:L,10,FALSE)</f>
        <v>71.05263157894737</v>
      </c>
      <c r="CJ148" s="84">
        <f>VLOOKUP(A148,'CALCULO FINAL'!A:L,8,FALSE)</f>
        <v>70.731707317073173</v>
      </c>
      <c r="CK148" s="84">
        <f>VLOOKUP(A148,'CALCULO FINAL'!A:L,9,FALSE)</f>
        <v>53.846153846153847</v>
      </c>
      <c r="CL148" s="84">
        <f>VLOOKUP(A148,'CALCULO FINAL'!A:L,11,FALSE)</f>
        <v>0.38688434612918143</v>
      </c>
      <c r="CM148" s="84">
        <f>VLOOKUP(A148,'CALCULO FINAL'!A:L,12,FALSE)</f>
        <v>60.714285714285708</v>
      </c>
      <c r="CN148" s="84">
        <f t="shared" si="174"/>
        <v>57.804366685945631</v>
      </c>
      <c r="CO148" s="81">
        <v>147</v>
      </c>
      <c r="CP148" s="81">
        <v>127</v>
      </c>
      <c r="CQ148" s="81">
        <v>142</v>
      </c>
      <c r="CR148" s="81">
        <v>152</v>
      </c>
      <c r="CS148" s="81">
        <v>206</v>
      </c>
      <c r="CT148" s="81">
        <v>114</v>
      </c>
    </row>
    <row r="149" spans="1:98" ht="14.5" customHeight="1">
      <c r="A149" s="79">
        <v>111001011045</v>
      </c>
      <c r="B149" s="80" t="s">
        <v>174</v>
      </c>
      <c r="C149" s="81" t="s">
        <v>460</v>
      </c>
      <c r="D149" s="81" t="s">
        <v>6</v>
      </c>
      <c r="E149" s="81">
        <v>16</v>
      </c>
      <c r="F149" s="82" t="s">
        <v>23</v>
      </c>
      <c r="G149" s="82">
        <v>111</v>
      </c>
      <c r="H149" s="82" t="s">
        <v>23</v>
      </c>
      <c r="I149" s="81">
        <v>16</v>
      </c>
      <c r="J149" s="81">
        <v>3</v>
      </c>
      <c r="K149" s="81">
        <v>3</v>
      </c>
      <c r="L149" s="81">
        <v>2103</v>
      </c>
      <c r="M149" s="81">
        <f t="shared" si="129"/>
        <v>4</v>
      </c>
      <c r="N149" s="86">
        <f>VLOOKUP(A149,complejidad!P:V,7,FALSE)</f>
        <v>1.2775233775929495</v>
      </c>
      <c r="O149" s="81">
        <v>6</v>
      </c>
      <c r="P149" s="87">
        <v>39.379673659673578</v>
      </c>
      <c r="Q149" s="88">
        <v>0.17353697749196101</v>
      </c>
      <c r="R149" s="81">
        <v>1841</v>
      </c>
      <c r="S149" s="81">
        <v>226</v>
      </c>
      <c r="T149" s="89">
        <f t="shared" si="160"/>
        <v>0.12275936990765889</v>
      </c>
      <c r="U149" s="90">
        <f>VLOOKUP(A149,socioeconomico!I:P,8,FALSE)</f>
        <v>-0.40661631709961765</v>
      </c>
      <c r="V149" s="81">
        <v>7</v>
      </c>
      <c r="W149" s="83">
        <v>0.84077079107505071</v>
      </c>
      <c r="X149" s="83">
        <v>0.83298538622129437</v>
      </c>
      <c r="Y149" s="83">
        <v>0.80541103017689908</v>
      </c>
      <c r="Z149" s="83">
        <v>0.80612244897959184</v>
      </c>
      <c r="AA149" s="83">
        <v>0.81730221969265793</v>
      </c>
      <c r="AB149" s="83">
        <v>0.81796549672813801</v>
      </c>
      <c r="AC149" s="91">
        <v>0.77949940405244333</v>
      </c>
      <c r="AD149" s="81">
        <f t="shared" si="177"/>
        <v>0.80326110970092768</v>
      </c>
      <c r="AE149" s="82">
        <f t="shared" si="161"/>
        <v>-0.70780246684713743</v>
      </c>
      <c r="AF149" s="84">
        <v>83.650190114068451</v>
      </c>
      <c r="AG149" s="84">
        <v>83.276450511945384</v>
      </c>
      <c r="AH149" s="84">
        <v>87.78966131907309</v>
      </c>
      <c r="AI149" s="84">
        <v>86.824769433465093</v>
      </c>
      <c r="AJ149" s="84">
        <v>90.935530780416869</v>
      </c>
      <c r="AK149" s="84">
        <v>89.960435212660727</v>
      </c>
      <c r="AL149" s="84">
        <v>91.190351337178811</v>
      </c>
      <c r="AM149" s="84">
        <f t="shared" si="178"/>
        <v>89.837001907329281</v>
      </c>
      <c r="AN149" s="84">
        <f t="shared" si="162"/>
        <v>0.22878031165577092</v>
      </c>
      <c r="AO149" s="81">
        <v>4</v>
      </c>
      <c r="AP149" s="82">
        <f t="shared" si="156"/>
        <v>0.23005906138063265</v>
      </c>
      <c r="AQ149" s="81">
        <v>4</v>
      </c>
      <c r="AR149" s="82">
        <f t="shared" si="187"/>
        <v>0.1365178344157767</v>
      </c>
      <c r="AS149" s="81">
        <v>4</v>
      </c>
      <c r="AT149" s="82">
        <f t="shared" si="189"/>
        <v>-0.10476865036838212</v>
      </c>
      <c r="AU149" s="81">
        <v>4</v>
      </c>
      <c r="AV149" s="82">
        <f t="shared" si="190"/>
        <v>-0.23979404319523176</v>
      </c>
      <c r="AW149" s="81">
        <v>4</v>
      </c>
      <c r="AX149" s="82">
        <f t="shared" si="188"/>
        <v>-0.2179191660846721</v>
      </c>
      <c r="AY149" s="81">
        <v>4</v>
      </c>
      <c r="AZ149" s="82">
        <f t="shared" si="182"/>
        <v>5.8790989771929411E-2</v>
      </c>
      <c r="BA149" s="81">
        <f t="shared" si="191"/>
        <v>-8.6864817342315201E-2</v>
      </c>
      <c r="BB149" s="82">
        <v>3.5733333333333337</v>
      </c>
      <c r="BC149" s="82">
        <v>3.5533333333333332</v>
      </c>
      <c r="BD149" s="82">
        <v>3.64</v>
      </c>
      <c r="BE149" s="82">
        <v>3.3649999999999998</v>
      </c>
      <c r="BF149" s="81">
        <f t="shared" si="155"/>
        <v>3.5060000000000002</v>
      </c>
      <c r="BG149" s="82">
        <f t="shared" si="134"/>
        <v>0.4402228050316182</v>
      </c>
      <c r="BH149" s="82">
        <f t="shared" si="169"/>
        <v>0.17667899384465149</v>
      </c>
      <c r="BI149" s="85">
        <v>0.499</v>
      </c>
      <c r="BJ149" s="82">
        <f t="shared" si="157"/>
        <v>0.16615214795065988</v>
      </c>
      <c r="BK149" s="92">
        <f t="shared" si="158"/>
        <v>-0.69514918323061836</v>
      </c>
      <c r="BL149" s="92">
        <f t="shared" si="159"/>
        <v>0.23998383380770749</v>
      </c>
      <c r="BM149" s="85">
        <v>0.46064353127024638</v>
      </c>
      <c r="BN149" s="92">
        <f t="shared" si="179"/>
        <v>-0.35241991433487491</v>
      </c>
      <c r="BO149" s="92">
        <f t="shared" si="180"/>
        <v>-0.77513078613895758</v>
      </c>
      <c r="BP149" s="92">
        <f t="shared" si="181"/>
        <v>-0.29412324622570479</v>
      </c>
      <c r="BQ149" s="86">
        <v>0.55465778646047104</v>
      </c>
      <c r="BR149" s="92">
        <f t="shared" si="183"/>
        <v>-0.97247137318899102</v>
      </c>
      <c r="BS149" s="92">
        <f t="shared" si="184"/>
        <v>-0.58940395638438559</v>
      </c>
      <c r="BT149" s="92">
        <f t="shared" si="185"/>
        <v>-0.96434831869573567</v>
      </c>
      <c r="BU149" s="92">
        <v>0.64579028490282009</v>
      </c>
      <c r="BV149" s="92">
        <f t="shared" si="170"/>
        <v>0.74607006653050023</v>
      </c>
      <c r="BW149" s="92">
        <f t="shared" si="171"/>
        <v>-0.43728046427867329</v>
      </c>
      <c r="BX149" s="92">
        <f t="shared" si="172"/>
        <v>0.78454108549607782</v>
      </c>
      <c r="BY149" s="92">
        <f t="shared" si="186"/>
        <v>-1.0314327274659751E-2</v>
      </c>
      <c r="BZ149" s="80">
        <v>0.52904593958879409</v>
      </c>
      <c r="CA149" s="80">
        <v>0.55445259387860069</v>
      </c>
      <c r="CB149" s="80">
        <v>0.56093390708369606</v>
      </c>
      <c r="CC149" s="80">
        <v>0.15518949127974133</v>
      </c>
      <c r="CD149" s="80">
        <v>0.54260372248233502</v>
      </c>
      <c r="CE149" s="82">
        <f t="shared" si="175"/>
        <v>0.58952419318305771</v>
      </c>
      <c r="CF149" s="80">
        <f t="shared" si="176"/>
        <v>0.45220946275117141</v>
      </c>
      <c r="CG149" s="84">
        <f t="shared" si="173"/>
        <v>8.3698619457968887E-2</v>
      </c>
      <c r="CH149" s="84">
        <f>VLOOKUP(A149,'CALCULO FINAL'!A:L,7,FALSE)</f>
        <v>59.615384615384613</v>
      </c>
      <c r="CI149" s="84">
        <f>VLOOKUP(A149,'CALCULO FINAL'!A:L,10,FALSE)</f>
        <v>55.26315789473685</v>
      </c>
      <c r="CJ149" s="84">
        <f>VLOOKUP(A149,'CALCULO FINAL'!A:L,8,FALSE)</f>
        <v>46.666666666666664</v>
      </c>
      <c r="CK149" s="84">
        <f>VLOOKUP(A149,'CALCULO FINAL'!A:L,9,FALSE)</f>
        <v>69.863013698630141</v>
      </c>
      <c r="CL149" s="84">
        <f>VLOOKUP(A149,'CALCULO FINAL'!A:L,11,FALSE)</f>
        <v>0.24163738300263035</v>
      </c>
      <c r="CM149" s="84">
        <f>VLOOKUP(A149,'CALCULO FINAL'!A:L,12,FALSE)</f>
        <v>56.593406593406591</v>
      </c>
      <c r="CN149" s="84">
        <f t="shared" si="174"/>
        <v>57.771833429728169</v>
      </c>
      <c r="CO149" s="81">
        <v>148</v>
      </c>
      <c r="CP149" s="81">
        <v>176</v>
      </c>
      <c r="CQ149" s="81">
        <v>168</v>
      </c>
      <c r="CR149" s="81">
        <v>165</v>
      </c>
      <c r="CS149" s="81">
        <v>167</v>
      </c>
      <c r="CT149" s="81">
        <v>87</v>
      </c>
    </row>
    <row r="150" spans="1:98" ht="14.5" customHeight="1">
      <c r="A150" s="79">
        <v>211850001171</v>
      </c>
      <c r="B150" s="80" t="s">
        <v>401</v>
      </c>
      <c r="C150" s="81" t="s">
        <v>460</v>
      </c>
      <c r="D150" s="81" t="s">
        <v>391</v>
      </c>
      <c r="E150" s="81">
        <v>19</v>
      </c>
      <c r="F150" s="82" t="s">
        <v>20</v>
      </c>
      <c r="G150" s="82" t="s">
        <v>392</v>
      </c>
      <c r="H150" s="82" t="s">
        <v>393</v>
      </c>
      <c r="I150" s="81">
        <v>19</v>
      </c>
      <c r="J150" s="81">
        <v>2</v>
      </c>
      <c r="K150" s="81">
        <v>2</v>
      </c>
      <c r="L150" s="81">
        <v>1287</v>
      </c>
      <c r="M150" s="81">
        <f t="shared" si="129"/>
        <v>2</v>
      </c>
      <c r="N150" s="86">
        <f>VLOOKUP(A150,complejidad!P:V,7,FALSE)</f>
        <v>-0.28055686710520772</v>
      </c>
      <c r="O150" s="81">
        <v>3</v>
      </c>
      <c r="P150" s="87">
        <v>32.24307926829259</v>
      </c>
      <c r="Q150" s="88">
        <v>0.27743755036260997</v>
      </c>
      <c r="R150" s="81">
        <v>1187</v>
      </c>
      <c r="S150" s="81">
        <v>180</v>
      </c>
      <c r="T150" s="89">
        <f t="shared" si="160"/>
        <v>0.15164279696714406</v>
      </c>
      <c r="U150" s="90">
        <f>VLOOKUP(A150,socioeconomico!I:P,8,FALSE)</f>
        <v>1.5043253972574169</v>
      </c>
      <c r="V150" s="81">
        <v>1</v>
      </c>
      <c r="W150" s="83">
        <v>0.88280394304490695</v>
      </c>
      <c r="X150" s="83">
        <v>0.87392550143266479</v>
      </c>
      <c r="Y150" s="83">
        <v>0.87616387337057733</v>
      </c>
      <c r="Z150" s="83">
        <v>0.91199226305609282</v>
      </c>
      <c r="AA150" s="83">
        <v>0.90272727272727271</v>
      </c>
      <c r="AB150" s="83">
        <v>0.91960252935862696</v>
      </c>
      <c r="AC150" s="91">
        <v>0.91784452296819785</v>
      </c>
      <c r="AD150" s="81">
        <f t="shared" si="177"/>
        <v>0.91021467057104233</v>
      </c>
      <c r="AE150" s="82">
        <f t="shared" si="161"/>
        <v>1.4135979641260992</v>
      </c>
      <c r="AF150" s="84">
        <v>92.699327569644581</v>
      </c>
      <c r="AG150" s="84">
        <v>93.668528864059581</v>
      </c>
      <c r="AH150" s="84">
        <v>89.340560072267394</v>
      </c>
      <c r="AI150" s="84">
        <v>94.902687673772007</v>
      </c>
      <c r="AJ150" s="84">
        <v>93.665158371040718</v>
      </c>
      <c r="AK150" s="84">
        <v>95.909486510008705</v>
      </c>
      <c r="AL150" s="84">
        <v>93.963963963963963</v>
      </c>
      <c r="AM150" s="84">
        <f t="shared" si="178"/>
        <v>94.069051649192062</v>
      </c>
      <c r="AN150" s="84">
        <f t="shared" si="162"/>
        <v>1.1422200561756415</v>
      </c>
      <c r="AO150" s="81">
        <v>3.5</v>
      </c>
      <c r="AP150" s="82">
        <f t="shared" si="156"/>
        <v>-1.3577995583445217</v>
      </c>
      <c r="AQ150" s="81">
        <v>3.5</v>
      </c>
      <c r="AR150" s="82">
        <f t="shared" si="187"/>
        <v>-1.3981309248788139</v>
      </c>
      <c r="AS150" s="81">
        <v>4</v>
      </c>
      <c r="AT150" s="82">
        <f t="shared" si="189"/>
        <v>-0.10476865036838212</v>
      </c>
      <c r="AU150" s="81">
        <v>4</v>
      </c>
      <c r="AV150" s="82">
        <f t="shared" si="190"/>
        <v>-0.23979404319523176</v>
      </c>
      <c r="AW150" s="81">
        <v>4</v>
      </c>
      <c r="AX150" s="82">
        <f t="shared" si="188"/>
        <v>-0.2179191660846721</v>
      </c>
      <c r="AY150" s="81">
        <v>3.5</v>
      </c>
      <c r="AZ150" s="82">
        <f t="shared" si="182"/>
        <v>-1.2816435770280501</v>
      </c>
      <c r="BA150" s="81">
        <f t="shared" si="191"/>
        <v>-0.64246006331176808</v>
      </c>
      <c r="BB150" s="82">
        <v>3.0216666666666665</v>
      </c>
      <c r="BC150" s="82">
        <v>3.0900000000000003</v>
      </c>
      <c r="BD150" s="82">
        <v>3.1649999999999996</v>
      </c>
      <c r="BE150" s="82">
        <v>3.0950000000000002</v>
      </c>
      <c r="BF150" s="81">
        <f t="shared" si="155"/>
        <v>3.1076666666666668</v>
      </c>
      <c r="BG150" s="82">
        <f t="shared" si="134"/>
        <v>-0.34856982606371373</v>
      </c>
      <c r="BH150" s="82">
        <f t="shared" si="169"/>
        <v>-0.49551494468774093</v>
      </c>
      <c r="BI150" s="85"/>
      <c r="BJ150" s="92"/>
      <c r="BK150" s="92"/>
      <c r="BL150" s="92"/>
      <c r="BM150" s="85"/>
      <c r="BN150" s="92"/>
      <c r="BO150" s="92"/>
      <c r="BP150" s="92"/>
      <c r="BQ150" s="86"/>
      <c r="BR150" s="86"/>
      <c r="BS150" s="92"/>
      <c r="BT150" s="92"/>
      <c r="BU150" s="92">
        <v>0.57779274622477139</v>
      </c>
      <c r="BV150" s="92">
        <f t="shared" si="170"/>
        <v>-1.263590032460727</v>
      </c>
      <c r="BW150" s="92">
        <f t="shared" si="171"/>
        <v>-0.54854004515692745</v>
      </c>
      <c r="BX150" s="92">
        <f t="shared" si="172"/>
        <v>-1.329623466854144</v>
      </c>
      <c r="BY150" s="86">
        <f>BX150</f>
        <v>-1.329623466854144</v>
      </c>
      <c r="BZ150" s="80">
        <v>0.51222757621799131</v>
      </c>
      <c r="CA150" s="80">
        <v>-5.2248110738936183E-2</v>
      </c>
      <c r="CB150" s="80">
        <v>0.5396905834405834</v>
      </c>
      <c r="CC150" s="80">
        <v>-0.53981096783708016</v>
      </c>
      <c r="CD150" s="80">
        <v>0.46671420716058298</v>
      </c>
      <c r="CE150" s="82">
        <f t="shared" si="175"/>
        <v>-0.31362460214436921</v>
      </c>
      <c r="CF150" s="80">
        <f t="shared" si="176"/>
        <v>-0.32920521357109589</v>
      </c>
      <c r="CG150" s="84">
        <f t="shared" si="173"/>
        <v>-0.13563380485930787</v>
      </c>
      <c r="CH150" s="84">
        <f>VLOOKUP(A150,'CALCULO FINAL'!A:L,7,FALSE)</f>
        <v>39.835164835164832</v>
      </c>
      <c r="CI150" s="84">
        <f>VLOOKUP(A150,'CALCULO FINAL'!A:L,10,FALSE)</f>
        <v>100</v>
      </c>
      <c r="CJ150" s="84">
        <f>VLOOKUP(A150,'CALCULO FINAL'!A:L,8,FALSE)</f>
        <v>63.414634146341463</v>
      </c>
      <c r="CK150" s="84">
        <f>VLOOKUP(A150,'CALCULO FINAL'!A:L,9,FALSE)</f>
        <v>41.269841269841265</v>
      </c>
      <c r="CL150" s="84">
        <f>VLOOKUP(A150,'CALCULO FINAL'!A:L,11,FALSE)</f>
        <v>2.7475757489777399E-2</v>
      </c>
      <c r="CM150" s="84">
        <f>VLOOKUP(A150,'CALCULO FINAL'!A:L,12,FALSE)</f>
        <v>51.098901098901095</v>
      </c>
      <c r="CN150" s="84">
        <f t="shared" si="174"/>
        <v>57.692307692307693</v>
      </c>
      <c r="CO150" s="81">
        <v>149</v>
      </c>
      <c r="CP150" s="81"/>
      <c r="CQ150" s="81"/>
      <c r="CR150" s="81"/>
      <c r="CS150" s="81"/>
      <c r="CT150" s="81"/>
    </row>
    <row r="151" spans="1:98" ht="14.5" customHeight="1">
      <c r="A151" s="79">
        <v>111001019411</v>
      </c>
      <c r="B151" s="80" t="s">
        <v>258</v>
      </c>
      <c r="C151" s="81" t="s">
        <v>460</v>
      </c>
      <c r="D151" s="81" t="s">
        <v>6</v>
      </c>
      <c r="E151" s="81">
        <v>6</v>
      </c>
      <c r="F151" s="82" t="s">
        <v>151</v>
      </c>
      <c r="G151" s="82">
        <v>42</v>
      </c>
      <c r="H151" s="82" t="s">
        <v>152</v>
      </c>
      <c r="I151" s="81">
        <v>6</v>
      </c>
      <c r="J151" s="81">
        <v>2</v>
      </c>
      <c r="K151" s="81">
        <v>2</v>
      </c>
      <c r="L151" s="81">
        <v>4067</v>
      </c>
      <c r="M151" s="81">
        <f t="shared" si="129"/>
        <v>6</v>
      </c>
      <c r="N151" s="86">
        <f>VLOOKUP(A151,complejidad!P:V,7,FALSE)</f>
        <v>1.1704443053249212</v>
      </c>
      <c r="O151" s="81">
        <v>6</v>
      </c>
      <c r="P151" s="87">
        <v>37.946334675942744</v>
      </c>
      <c r="Q151" s="88">
        <v>0.18842713197345901</v>
      </c>
      <c r="R151" s="81">
        <v>3906</v>
      </c>
      <c r="S151" s="81">
        <v>400</v>
      </c>
      <c r="T151" s="89">
        <f t="shared" si="160"/>
        <v>0.10240655401945725</v>
      </c>
      <c r="U151" s="90">
        <f>VLOOKUP(A151,socioeconomico!I:P,8,FALSE)</f>
        <v>-0.20034034037502807</v>
      </c>
      <c r="V151" s="81">
        <v>6</v>
      </c>
      <c r="W151" s="83">
        <v>0.86233897448850716</v>
      </c>
      <c r="X151" s="83">
        <v>0.85735402808573535</v>
      </c>
      <c r="Y151" s="83">
        <v>0.83527622909275212</v>
      </c>
      <c r="Z151" s="83">
        <v>0.82978723404255317</v>
      </c>
      <c r="AA151" s="83">
        <v>0.86620530565167242</v>
      </c>
      <c r="AB151" s="83">
        <v>0.84144960362400911</v>
      </c>
      <c r="AC151" s="91">
        <v>0.85040925769122211</v>
      </c>
      <c r="AD151" s="81">
        <f t="shared" si="177"/>
        <v>0.84672194735936146</v>
      </c>
      <c r="AE151" s="82">
        <f t="shared" si="161"/>
        <v>0.15423371959667034</v>
      </c>
      <c r="AF151" s="84">
        <v>85.274138767588553</v>
      </c>
      <c r="AG151" s="84">
        <v>83.610289096289549</v>
      </c>
      <c r="AH151" s="84">
        <v>84.71056120194433</v>
      </c>
      <c r="AI151" s="84">
        <v>88.226983753237576</v>
      </c>
      <c r="AJ151" s="84">
        <v>90.412004069175993</v>
      </c>
      <c r="AK151" s="84">
        <v>90.571120689655174</v>
      </c>
      <c r="AL151" s="84">
        <v>89.024390243902445</v>
      </c>
      <c r="AM151" s="84">
        <f t="shared" si="178"/>
        <v>89.137601742599799</v>
      </c>
      <c r="AN151" s="84">
        <f t="shared" si="162"/>
        <v>7.7822750484371997E-2</v>
      </c>
      <c r="AO151" s="81">
        <v>4</v>
      </c>
      <c r="AP151" s="82">
        <f t="shared" si="156"/>
        <v>0.23005906138063265</v>
      </c>
      <c r="AQ151" s="81">
        <v>4</v>
      </c>
      <c r="AR151" s="82">
        <f t="shared" si="187"/>
        <v>0.1365178344157767</v>
      </c>
      <c r="AS151" s="81">
        <v>4</v>
      </c>
      <c r="AT151" s="82">
        <f t="shared" si="189"/>
        <v>-0.10476865036838212</v>
      </c>
      <c r="AU151" s="81">
        <v>4</v>
      </c>
      <c r="AV151" s="82">
        <f t="shared" si="190"/>
        <v>-0.23979404319523176</v>
      </c>
      <c r="AW151" s="81">
        <v>4.5</v>
      </c>
      <c r="AX151" s="82">
        <f t="shared" si="188"/>
        <v>1.1339867716628336</v>
      </c>
      <c r="AY151" s="81">
        <v>4</v>
      </c>
      <c r="AZ151" s="82">
        <f t="shared" si="182"/>
        <v>5.8790989771929411E-2</v>
      </c>
      <c r="BA151" s="81">
        <f t="shared" si="191"/>
        <v>0.25111166709456123</v>
      </c>
      <c r="BB151" s="82">
        <v>3.3066666666666666</v>
      </c>
      <c r="BC151" s="82">
        <v>3.3733333333333335</v>
      </c>
      <c r="BD151" s="82">
        <v>3.418333333333333</v>
      </c>
      <c r="BE151" s="82">
        <v>3.1683333333333334</v>
      </c>
      <c r="BF151" s="81">
        <f t="shared" si="155"/>
        <v>3.2981666666666669</v>
      </c>
      <c r="BG151" s="82">
        <f t="shared" si="134"/>
        <v>2.8664474079367737E-2</v>
      </c>
      <c r="BH151" s="82">
        <f t="shared" si="169"/>
        <v>0.13988807058696448</v>
      </c>
      <c r="BI151" s="85">
        <v>0.42399999999999999</v>
      </c>
      <c r="BJ151" s="82">
        <f t="shared" ref="BJ151:BJ159" si="192">((BI151-(AVERAGE(BI$2:BI$392)))/(_xlfn.STDEV.P(BI$2:BI$392)))</f>
        <v>-0.90628055139590491</v>
      </c>
      <c r="BK151" s="92">
        <f t="shared" ref="BK151:BK159" si="193">LN(BI151)</f>
        <v>-0.85802182375017932</v>
      </c>
      <c r="BL151" s="92">
        <f t="shared" ref="BL151:BL159" si="194">((BK151-(AVERAGE(BK$2:BK$392)))/(_xlfn.STDEV.P(BK$2:BK$392)))</f>
        <v>-0.92949921212424269</v>
      </c>
      <c r="BM151" s="85">
        <v>0.53686885695632514</v>
      </c>
      <c r="BN151" s="92">
        <f>((BM151-(AVERAGE(BM$2:BM$392)))/(_xlfn.STDEV.P(BM$2:BM$392)))</f>
        <v>0.58312808492041601</v>
      </c>
      <c r="BO151" s="92">
        <f>LN(BM151)</f>
        <v>-0.62200142853245577</v>
      </c>
      <c r="BP151" s="92">
        <f>((BO151-(AVERAGE(BO$2:BO$392)))/(_xlfn.STDEV.P(BO$2:BO$392)))</f>
        <v>0.65765169670154955</v>
      </c>
      <c r="BQ151" s="86">
        <v>0.58740634525659752</v>
      </c>
      <c r="BR151" s="92">
        <f>((BQ151-(AVERAGE(BQ$2:BQ$392)))/(_xlfn.STDEV.P(BQ$2:BQ$392)))</f>
        <v>-9.7616969715014171E-2</v>
      </c>
      <c r="BS151" s="92">
        <f>LN(BQ151)</f>
        <v>-0.53203845800051464</v>
      </c>
      <c r="BT151" s="92">
        <f>((BS151-(AVERAGE(BS$2:BS$392)))/(_xlfn.STDEV.P(BS$2:BS$392)))</f>
        <v>-6.5477563066040731E-2</v>
      </c>
      <c r="BU151" s="92">
        <v>0.61436584073856482</v>
      </c>
      <c r="BV151" s="92">
        <f t="shared" si="170"/>
        <v>-0.18267607336865954</v>
      </c>
      <c r="BW151" s="92">
        <f t="shared" si="171"/>
        <v>-0.48716469645052934</v>
      </c>
      <c r="BX151" s="92">
        <f t="shared" si="172"/>
        <v>-0.16336357625480585</v>
      </c>
      <c r="BY151" s="92">
        <f>(BL151*0.1)+(BP151*0.2)+(BT151*0.3)+(BX151*0.4)</f>
        <v>-4.6408281293848927E-2</v>
      </c>
      <c r="BZ151" s="80">
        <v>0.48711423330370585</v>
      </c>
      <c r="CA151" s="80">
        <v>-0.95817947311213203</v>
      </c>
      <c r="CB151" s="80">
        <v>0.57342054983136836</v>
      </c>
      <c r="CC151" s="80">
        <v>0.56370477769414229</v>
      </c>
      <c r="CD151" s="80">
        <v>0.39171386346068199</v>
      </c>
      <c r="CE151" s="82">
        <f t="shared" si="175"/>
        <v>-1.2061915104257483</v>
      </c>
      <c r="CF151" s="80">
        <f t="shared" si="176"/>
        <v>-0.6256202165270579</v>
      </c>
      <c r="CG151" s="84">
        <f t="shared" si="173"/>
        <v>1.4947531825999186E-2</v>
      </c>
      <c r="CH151" s="84">
        <f>VLOOKUP(A151,'CALCULO FINAL'!A:L,7,FALSE)</f>
        <v>53.846153846153847</v>
      </c>
      <c r="CI151" s="84">
        <f>VLOOKUP(A151,'CALCULO FINAL'!A:L,10,FALSE)</f>
        <v>55.26315789473685</v>
      </c>
      <c r="CJ151" s="84">
        <f>VLOOKUP(A151,'CALCULO FINAL'!A:L,8,FALSE)</f>
        <v>75</v>
      </c>
      <c r="CK151" s="84">
        <f>VLOOKUP(A151,'CALCULO FINAL'!A:L,9,FALSE)</f>
        <v>60.273972602739725</v>
      </c>
      <c r="CL151" s="84">
        <f>VLOOKUP(A151,'CALCULO FINAL'!A:L,11,FALSE)</f>
        <v>0.58012569738399622</v>
      </c>
      <c r="CM151" s="84">
        <f>VLOOKUP(A151,'CALCULO FINAL'!A:L,12,FALSE)</f>
        <v>67.032967032967022</v>
      </c>
      <c r="CN151" s="84">
        <f t="shared" si="174"/>
        <v>57.497108155002891</v>
      </c>
      <c r="CO151" s="81">
        <v>150</v>
      </c>
      <c r="CP151" s="81">
        <v>98</v>
      </c>
      <c r="CQ151" s="81">
        <v>146</v>
      </c>
      <c r="CR151" s="81">
        <v>163</v>
      </c>
      <c r="CS151" s="81">
        <v>201</v>
      </c>
      <c r="CT151" s="81">
        <v>240</v>
      </c>
    </row>
    <row r="152" spans="1:98" ht="14.5" customHeight="1">
      <c r="A152" s="79">
        <v>111001012483</v>
      </c>
      <c r="B152" s="80" t="s">
        <v>149</v>
      </c>
      <c r="C152" s="81" t="s">
        <v>460</v>
      </c>
      <c r="D152" s="81" t="s">
        <v>6</v>
      </c>
      <c r="E152" s="81">
        <v>10</v>
      </c>
      <c r="F152" s="82" t="s">
        <v>18</v>
      </c>
      <c r="G152" s="82">
        <v>30</v>
      </c>
      <c r="H152" s="82" t="s">
        <v>19</v>
      </c>
      <c r="I152" s="81">
        <v>10</v>
      </c>
      <c r="J152" s="81">
        <v>3</v>
      </c>
      <c r="K152" s="81">
        <v>3</v>
      </c>
      <c r="L152" s="81">
        <v>1628</v>
      </c>
      <c r="M152" s="81">
        <f t="shared" si="129"/>
        <v>3</v>
      </c>
      <c r="N152" s="86">
        <f>VLOOKUP(A152,complejidad!P:V,7,FALSE)</f>
        <v>0.97270306365541048</v>
      </c>
      <c r="O152" s="81">
        <v>5</v>
      </c>
      <c r="P152" s="87">
        <v>39.854525447042541</v>
      </c>
      <c r="Q152" s="88">
        <v>0.18218251786695999</v>
      </c>
      <c r="R152" s="81">
        <v>1534</v>
      </c>
      <c r="S152" s="81">
        <v>118</v>
      </c>
      <c r="T152" s="89">
        <f t="shared" si="160"/>
        <v>7.6923076923076927E-2</v>
      </c>
      <c r="U152" s="90">
        <f>VLOOKUP(A152,socioeconomico!I:P,8,FALSE)</f>
        <v>-0.5794835628576368</v>
      </c>
      <c r="V152" s="81">
        <v>8</v>
      </c>
      <c r="W152" s="83">
        <v>0.79807692307692313</v>
      </c>
      <c r="X152" s="83">
        <v>0.79503722084367245</v>
      </c>
      <c r="Y152" s="83">
        <v>0.75313351498637604</v>
      </c>
      <c r="Z152" s="83">
        <v>0.79240506329113924</v>
      </c>
      <c r="AA152" s="83">
        <v>0.82271831910702564</v>
      </c>
      <c r="AB152" s="83">
        <v>0.76138681169272604</v>
      </c>
      <c r="AC152" s="91">
        <v>0.77431059506531208</v>
      </c>
      <c r="AD152" s="81">
        <f t="shared" si="177"/>
        <v>0.78135765625648879</v>
      </c>
      <c r="AE152" s="82">
        <f t="shared" si="161"/>
        <v>-1.1422526637252348</v>
      </c>
      <c r="AF152" s="84">
        <v>91.108786610878653</v>
      </c>
      <c r="AG152" s="84">
        <v>88.901960784313729</v>
      </c>
      <c r="AH152" s="84">
        <v>86.525129982668986</v>
      </c>
      <c r="AI152" s="84">
        <v>86.619718309859152</v>
      </c>
      <c r="AJ152" s="84">
        <v>92.14631522323829</v>
      </c>
      <c r="AK152" s="84">
        <v>92.033426183844014</v>
      </c>
      <c r="AL152" s="84">
        <v>85.678391959799001</v>
      </c>
      <c r="AM152" s="84">
        <f t="shared" si="178"/>
        <v>88.786607923294142</v>
      </c>
      <c r="AN152" s="84">
        <f t="shared" si="162"/>
        <v>2.0647315123425249E-3</v>
      </c>
      <c r="AO152" s="81">
        <v>4.5</v>
      </c>
      <c r="AP152" s="82">
        <f t="shared" si="156"/>
        <v>1.8179176811057871</v>
      </c>
      <c r="AQ152" s="81">
        <v>4.5</v>
      </c>
      <c r="AR152" s="82">
        <f t="shared" si="187"/>
        <v>1.6711665937103672</v>
      </c>
      <c r="AS152" s="81">
        <v>4.5</v>
      </c>
      <c r="AT152" s="82">
        <f t="shared" si="189"/>
        <v>1.3847682483473189</v>
      </c>
      <c r="AU152" s="81">
        <v>4.5</v>
      </c>
      <c r="AV152" s="82">
        <f t="shared" si="190"/>
        <v>1.2122921072647797</v>
      </c>
      <c r="AW152" s="81">
        <v>4.5</v>
      </c>
      <c r="AX152" s="82">
        <f t="shared" si="188"/>
        <v>1.1339867716628336</v>
      </c>
      <c r="AY152" s="81">
        <v>4.5</v>
      </c>
      <c r="AZ152" s="82">
        <f t="shared" si="182"/>
        <v>1.3992255565719089</v>
      </c>
      <c r="BA152" s="81">
        <f t="shared" si="191"/>
        <v>1.3205546779633714</v>
      </c>
      <c r="BB152" s="82">
        <v>3.5549999999999997</v>
      </c>
      <c r="BC152" s="82">
        <v>3.5950000000000002</v>
      </c>
      <c r="BD152" s="82">
        <v>3.4549999999999996</v>
      </c>
      <c r="BE152" s="82">
        <v>3.395</v>
      </c>
      <c r="BF152" s="81">
        <f t="shared" si="155"/>
        <v>3.4689999999999999</v>
      </c>
      <c r="BG152" s="82">
        <f t="shared" si="134"/>
        <v>0.36695420080435232</v>
      </c>
      <c r="BH152" s="82">
        <f t="shared" si="169"/>
        <v>0.84375443938386185</v>
      </c>
      <c r="BI152" s="85">
        <v>0.437</v>
      </c>
      <c r="BJ152" s="82">
        <f t="shared" si="192"/>
        <v>-0.72039221684250021</v>
      </c>
      <c r="BK152" s="92">
        <f t="shared" si="193"/>
        <v>-0.82782208388654688</v>
      </c>
      <c r="BL152" s="92">
        <f t="shared" si="194"/>
        <v>-0.71265442070065355</v>
      </c>
      <c r="BM152" s="85">
        <v>0.40664305398924089</v>
      </c>
      <c r="BN152" s="92">
        <f>((BM152-(AVERAGE(BM$2:BM$392)))/(_xlfn.STDEV.P(BM$2:BM$392)))</f>
        <v>-1.0151922675437519</v>
      </c>
      <c r="BO152" s="92">
        <f>LN(BM152)</f>
        <v>-0.89981949556960461</v>
      </c>
      <c r="BP152" s="92">
        <f>((BO152-(AVERAGE(BO$2:BO$392)))/(_xlfn.STDEV.P(BO$2:BO$392)))</f>
        <v>-1.0691254480046022</v>
      </c>
      <c r="BQ152" s="86">
        <v>0.55961653360525676</v>
      </c>
      <c r="BR152" s="92">
        <f>((BQ152-(AVERAGE(BQ$2:BQ$392)))/(_xlfn.STDEV.P(BQ$2:BQ$392)))</f>
        <v>-0.84000197805203847</v>
      </c>
      <c r="BS152" s="92">
        <f>LN(BQ152)</f>
        <v>-0.58050349122830991</v>
      </c>
      <c r="BT152" s="92">
        <f>((BS152-(AVERAGE(BS$2:BS$392)))/(_xlfn.STDEV.P(BS$2:BS$392)))</f>
        <v>-0.82488526048674571</v>
      </c>
      <c r="BU152" s="92">
        <v>0.59996694568292164</v>
      </c>
      <c r="BV152" s="92">
        <f t="shared" si="170"/>
        <v>-0.60823390127618226</v>
      </c>
      <c r="BW152" s="92">
        <f t="shared" si="171"/>
        <v>-0.51088071581199357</v>
      </c>
      <c r="BX152" s="92">
        <f t="shared" si="172"/>
        <v>-0.61401750700908797</v>
      </c>
      <c r="BY152" s="92">
        <f>(BL152*0.1)+(BP152*0.2)+(BT152*0.3)+(BX152*0.4)</f>
        <v>-0.77816311262064475</v>
      </c>
      <c r="BZ152" s="80">
        <v>0.52716371094746139</v>
      </c>
      <c r="CA152" s="80">
        <v>0.48655363024160875</v>
      </c>
      <c r="CB152" s="80">
        <v>0.57036779053623021</v>
      </c>
      <c r="CC152" s="80">
        <v>0.46383014661766137</v>
      </c>
      <c r="CD152" s="80">
        <v>0.389873928227573</v>
      </c>
      <c r="CE152" s="82">
        <f t="shared" si="175"/>
        <v>-1.2280882807795652</v>
      </c>
      <c r="CF152" s="80">
        <f t="shared" si="176"/>
        <v>-0.37758437035616244</v>
      </c>
      <c r="CG152" s="84">
        <f t="shared" si="173"/>
        <v>0.13488529279321848</v>
      </c>
      <c r="CH152" s="84">
        <f>VLOOKUP(A152,'CALCULO FINAL'!A:L,7,FALSE)</f>
        <v>64.835164835164832</v>
      </c>
      <c r="CI152" s="84">
        <f>VLOOKUP(A152,'CALCULO FINAL'!A:L,10,FALSE)</f>
        <v>42.105263157894733</v>
      </c>
      <c r="CJ152" s="84">
        <f>VLOOKUP(A152,'CALCULO FINAL'!A:L,8,FALSE)</f>
        <v>41.17647058823529</v>
      </c>
      <c r="CK152" s="84">
        <f>VLOOKUP(A152,'CALCULO FINAL'!A:L,9,FALSE)</f>
        <v>76.744186046511629</v>
      </c>
      <c r="CL152" s="84">
        <f>VLOOKUP(A152,'CALCULO FINAL'!A:L,11,FALSE)</f>
        <v>0.26681255161181938</v>
      </c>
      <c r="CM152" s="84">
        <f>VLOOKUP(A152,'CALCULO FINAL'!A:L,12,FALSE)</f>
        <v>57.417582417582416</v>
      </c>
      <c r="CN152" s="84">
        <f t="shared" si="174"/>
        <v>57.298293811451707</v>
      </c>
      <c r="CO152" s="81">
        <v>151</v>
      </c>
      <c r="CP152" s="81">
        <v>128</v>
      </c>
      <c r="CQ152" s="81">
        <v>128</v>
      </c>
      <c r="CR152" s="81">
        <v>115</v>
      </c>
      <c r="CS152" s="81">
        <v>120</v>
      </c>
      <c r="CT152" s="81">
        <v>171</v>
      </c>
    </row>
    <row r="153" spans="1:98" ht="14.5" customHeight="1">
      <c r="A153" s="79">
        <v>111001102083</v>
      </c>
      <c r="B153" s="80" t="s">
        <v>142</v>
      </c>
      <c r="C153" s="81" t="s">
        <v>460</v>
      </c>
      <c r="D153" s="81" t="s">
        <v>6</v>
      </c>
      <c r="E153" s="81">
        <v>8</v>
      </c>
      <c r="F153" s="82" t="s">
        <v>7</v>
      </c>
      <c r="G153" s="82">
        <v>46</v>
      </c>
      <c r="H153" s="82" t="s">
        <v>79</v>
      </c>
      <c r="I153" s="81">
        <v>8</v>
      </c>
      <c r="J153" s="81">
        <v>2</v>
      </c>
      <c r="K153" s="81">
        <v>2</v>
      </c>
      <c r="L153" s="81">
        <v>3008</v>
      </c>
      <c r="M153" s="81">
        <f t="shared" si="129"/>
        <v>6</v>
      </c>
      <c r="N153" s="86">
        <f>VLOOKUP(A153,complejidad!P:V,7,FALSE)</f>
        <v>1.1704443053249212</v>
      </c>
      <c r="O153" s="81">
        <v>6</v>
      </c>
      <c r="P153" s="87">
        <v>45.176476868327327</v>
      </c>
      <c r="Q153" s="88">
        <v>0.145428483353884</v>
      </c>
      <c r="R153" s="81">
        <v>3008</v>
      </c>
      <c r="S153" s="81">
        <v>255</v>
      </c>
      <c r="T153" s="89">
        <f t="shared" si="160"/>
        <v>8.4773936170212769E-2</v>
      </c>
      <c r="U153" s="90">
        <f>VLOOKUP(A153,socioeconomico!I:P,8,FALSE)</f>
        <v>-1.4697120690542407</v>
      </c>
      <c r="V153" s="81">
        <v>10</v>
      </c>
      <c r="W153" s="83">
        <v>0.89195491643995339</v>
      </c>
      <c r="X153" s="83">
        <v>0.84584040747028866</v>
      </c>
      <c r="Y153" s="83">
        <v>0.8556034482758621</v>
      </c>
      <c r="Z153" s="83">
        <v>0.84247076023391809</v>
      </c>
      <c r="AA153" s="83">
        <v>0.83485915492957752</v>
      </c>
      <c r="AB153" s="83">
        <v>0.84308131241084161</v>
      </c>
      <c r="AC153" s="91">
        <v>0.84422657952069713</v>
      </c>
      <c r="AD153" s="81">
        <f t="shared" si="177"/>
        <v>0.84294109180750898</v>
      </c>
      <c r="AE153" s="82">
        <f t="shared" si="161"/>
        <v>7.9241278654121228E-2</v>
      </c>
      <c r="AF153" s="84"/>
      <c r="AG153" s="84"/>
      <c r="AH153" s="84">
        <v>83.928571428571431</v>
      </c>
      <c r="AI153" s="84">
        <v>78.580024067388692</v>
      </c>
      <c r="AJ153" s="84">
        <v>85.36668951336533</v>
      </c>
      <c r="AK153" s="84">
        <v>85.781671159029642</v>
      </c>
      <c r="AL153" s="84">
        <v>83.145343216242352</v>
      </c>
      <c r="AM153" s="84">
        <f t="shared" si="178"/>
        <v>83.642219410268638</v>
      </c>
      <c r="AN153" s="84">
        <f t="shared" si="162"/>
        <v>-1.1082929475494874</v>
      </c>
      <c r="AO153" s="81">
        <v>4</v>
      </c>
      <c r="AP153" s="82">
        <f t="shared" si="156"/>
        <v>0.23005906138063265</v>
      </c>
      <c r="AQ153" s="81">
        <v>4</v>
      </c>
      <c r="AR153" s="82">
        <f t="shared" si="187"/>
        <v>0.1365178344157767</v>
      </c>
      <c r="AS153" s="81">
        <v>4</v>
      </c>
      <c r="AT153" s="82">
        <f t="shared" si="189"/>
        <v>-0.10476865036838212</v>
      </c>
      <c r="AU153" s="81">
        <v>4.5</v>
      </c>
      <c r="AV153" s="82">
        <f t="shared" si="190"/>
        <v>1.2122921072647797</v>
      </c>
      <c r="AW153" s="81">
        <v>4.5</v>
      </c>
      <c r="AX153" s="82">
        <f t="shared" si="188"/>
        <v>1.1339867716628336</v>
      </c>
      <c r="AY153" s="81">
        <v>4.5</v>
      </c>
      <c r="AZ153" s="82">
        <f t="shared" si="182"/>
        <v>1.3992255565719089</v>
      </c>
      <c r="BA153" s="81">
        <f t="shared" si="191"/>
        <v>0.94365926722655735</v>
      </c>
      <c r="BB153" s="82">
        <v>3.4933333333333327</v>
      </c>
      <c r="BC153" s="82">
        <v>3.6333333333333333</v>
      </c>
      <c r="BD153" s="82">
        <v>3.6283333333333334</v>
      </c>
      <c r="BE153" s="82">
        <v>3.6283333333333339</v>
      </c>
      <c r="BF153" s="81">
        <f t="shared" si="155"/>
        <v>3.6158333333333337</v>
      </c>
      <c r="BG153" s="82">
        <f t="shared" si="134"/>
        <v>0.65771834640895044</v>
      </c>
      <c r="BH153" s="82">
        <f t="shared" si="169"/>
        <v>0.8006888068177539</v>
      </c>
      <c r="BI153" s="85">
        <v>0.45</v>
      </c>
      <c r="BJ153" s="82">
        <f t="shared" si="192"/>
        <v>-0.53450388228909551</v>
      </c>
      <c r="BK153" s="92">
        <f t="shared" si="193"/>
        <v>-0.79850769621777162</v>
      </c>
      <c r="BL153" s="92">
        <f t="shared" si="194"/>
        <v>-0.50216677052719205</v>
      </c>
      <c r="BM153" s="85"/>
      <c r="BN153" s="92"/>
      <c r="BO153" s="92"/>
      <c r="BP153" s="92"/>
      <c r="BQ153" s="86"/>
      <c r="BR153" s="86"/>
      <c r="BS153" s="92"/>
      <c r="BT153" s="92"/>
      <c r="BU153" s="92">
        <v>0.64800294207394049</v>
      </c>
      <c r="BV153" s="92">
        <f t="shared" si="170"/>
        <v>0.81146491634413009</v>
      </c>
      <c r="BW153" s="92">
        <f t="shared" si="171"/>
        <v>-0.43386004240260673</v>
      </c>
      <c r="BX153" s="92">
        <f t="shared" si="172"/>
        <v>0.84953624930472138</v>
      </c>
      <c r="BY153" s="86">
        <f>(BL153*0.4)+(BX153*0.6)</f>
        <v>0.30885504137195596</v>
      </c>
      <c r="BZ153" s="80">
        <v>0.5353990149894704</v>
      </c>
      <c r="CA153" s="80">
        <v>0.78363157146984752</v>
      </c>
      <c r="CB153" s="80">
        <v>0.55470142661837341</v>
      </c>
      <c r="CC153" s="80">
        <v>-4.8713478783053703E-2</v>
      </c>
      <c r="CD153" s="80">
        <v>0.35377591753966697</v>
      </c>
      <c r="CE153" s="82">
        <f t="shared" si="175"/>
        <v>-1.6576848426797874</v>
      </c>
      <c r="CF153" s="80">
        <f t="shared" si="176"/>
        <v>-0.68673015068084031</v>
      </c>
      <c r="CG153" s="84">
        <f t="shared" si="173"/>
        <v>0.22447855613334564</v>
      </c>
      <c r="CH153" s="84">
        <f>VLOOKUP(A153,'CALCULO FINAL'!A:L,7,FALSE)</f>
        <v>71.703296703296701</v>
      </c>
      <c r="CI153" s="84">
        <f>VLOOKUP(A153,'CALCULO FINAL'!A:L,10,FALSE)</f>
        <v>15.384615384615385</v>
      </c>
      <c r="CJ153" s="84">
        <f>VLOOKUP(A153,'CALCULO FINAL'!A:L,8,FALSE)</f>
        <v>54.54545454545454</v>
      </c>
      <c r="CK153" s="84">
        <f>VLOOKUP(A153,'CALCULO FINAL'!A:L,9,FALSE)</f>
        <v>84.93150684931507</v>
      </c>
      <c r="CL153" s="84">
        <f>VLOOKUP(A153,'CALCULO FINAL'!A:L,11,FALSE)</f>
        <v>0.656224086006306</v>
      </c>
      <c r="CM153" s="84">
        <f>VLOOKUP(A153,'CALCULO FINAL'!A:L,12,FALSE)</f>
        <v>68.681318681318686</v>
      </c>
      <c r="CN153" s="84">
        <f t="shared" si="174"/>
        <v>56.868131868131869</v>
      </c>
      <c r="CO153" s="81">
        <v>152</v>
      </c>
      <c r="CP153" s="81">
        <v>139</v>
      </c>
      <c r="CQ153" s="81">
        <v>132</v>
      </c>
      <c r="CR153" s="81">
        <v>133</v>
      </c>
      <c r="CS153" s="81">
        <v>98</v>
      </c>
      <c r="CT153" s="81">
        <v>72</v>
      </c>
    </row>
    <row r="154" spans="1:98" ht="14.5" customHeight="1">
      <c r="A154" s="79">
        <v>111001102059</v>
      </c>
      <c r="B154" s="80" t="s">
        <v>110</v>
      </c>
      <c r="C154" s="81" t="s">
        <v>460</v>
      </c>
      <c r="D154" s="81" t="s">
        <v>6</v>
      </c>
      <c r="E154" s="81">
        <v>1</v>
      </c>
      <c r="F154" s="82" t="s">
        <v>52</v>
      </c>
      <c r="G154" s="82">
        <v>9</v>
      </c>
      <c r="H154" s="82" t="s">
        <v>53</v>
      </c>
      <c r="I154" s="81">
        <v>1</v>
      </c>
      <c r="J154" s="81">
        <v>2</v>
      </c>
      <c r="K154" s="81">
        <v>2</v>
      </c>
      <c r="L154" s="81">
        <v>1300</v>
      </c>
      <c r="M154" s="81">
        <f t="shared" si="129"/>
        <v>2</v>
      </c>
      <c r="N154" s="86">
        <f>VLOOKUP(A154,complejidad!P:V,7,FALSE)</f>
        <v>-0.28055686710520772</v>
      </c>
      <c r="O154" s="81">
        <v>3</v>
      </c>
      <c r="P154" s="87">
        <v>39.438499999999927</v>
      </c>
      <c r="Q154" s="88">
        <v>0.18528806584362101</v>
      </c>
      <c r="R154" s="81">
        <v>1246</v>
      </c>
      <c r="S154" s="81">
        <v>74</v>
      </c>
      <c r="T154" s="89">
        <f t="shared" si="160"/>
        <v>5.93900481540931E-2</v>
      </c>
      <c r="U154" s="90">
        <f>VLOOKUP(A154,socioeconomico!I:P,8,FALSE)</f>
        <v>-0.58431792011402328</v>
      </c>
      <c r="V154" s="81">
        <v>8</v>
      </c>
      <c r="W154" s="83">
        <v>0.88929088277858181</v>
      </c>
      <c r="X154" s="83">
        <v>0.8859984697781178</v>
      </c>
      <c r="Y154" s="83">
        <v>0.87708649468892264</v>
      </c>
      <c r="Z154" s="83">
        <v>0.86825885978428352</v>
      </c>
      <c r="AA154" s="83">
        <v>0.82684973302822273</v>
      </c>
      <c r="AB154" s="83">
        <v>0.87382779198635974</v>
      </c>
      <c r="AC154" s="91">
        <v>0.86614853195164077</v>
      </c>
      <c r="AD154" s="81">
        <f t="shared" si="177"/>
        <v>0.86161893262426148</v>
      </c>
      <c r="AE154" s="82">
        <f t="shared" si="161"/>
        <v>0.44971215625703714</v>
      </c>
      <c r="AF154" s="84"/>
      <c r="AG154" s="84"/>
      <c r="AH154" s="84">
        <v>89.418777943368113</v>
      </c>
      <c r="AI154" s="84">
        <v>84.883720930232556</v>
      </c>
      <c r="AJ154" s="84">
        <v>91.744436468054559</v>
      </c>
      <c r="AK154" s="84">
        <v>90.712290502793294</v>
      </c>
      <c r="AL154" s="84">
        <v>78.814713896457761</v>
      </c>
      <c r="AM154" s="84">
        <f t="shared" si="178"/>
        <v>86.345810022118258</v>
      </c>
      <c r="AN154" s="84">
        <f t="shared" si="162"/>
        <v>-0.52475370098873408</v>
      </c>
      <c r="AO154" s="81">
        <v>4</v>
      </c>
      <c r="AP154" s="82">
        <f t="shared" si="156"/>
        <v>0.23005906138063265</v>
      </c>
      <c r="AQ154" s="81">
        <v>4</v>
      </c>
      <c r="AR154" s="82">
        <f t="shared" si="187"/>
        <v>0.1365178344157767</v>
      </c>
      <c r="AS154" s="81">
        <v>4</v>
      </c>
      <c r="AT154" s="82">
        <f t="shared" si="189"/>
        <v>-0.10476865036838212</v>
      </c>
      <c r="AU154" s="81">
        <v>4.5</v>
      </c>
      <c r="AV154" s="82">
        <f t="shared" si="190"/>
        <v>1.2122921072647797</v>
      </c>
      <c r="AW154" s="81">
        <v>4</v>
      </c>
      <c r="AX154" s="82">
        <f t="shared" si="188"/>
        <v>-0.2179191660846721</v>
      </c>
      <c r="AY154" s="81">
        <v>4</v>
      </c>
      <c r="AZ154" s="82">
        <f t="shared" si="182"/>
        <v>5.8790989771929411E-2</v>
      </c>
      <c r="BA154" s="81">
        <f t="shared" si="191"/>
        <v>0.20355241274968708</v>
      </c>
      <c r="BB154" s="82">
        <v>3.5950000000000002</v>
      </c>
      <c r="BC154" s="82">
        <v>3.5416666666666665</v>
      </c>
      <c r="BD154" s="82">
        <v>3.5833333333333335</v>
      </c>
      <c r="BE154" s="82">
        <v>3.2666666666666671</v>
      </c>
      <c r="BF154" s="81">
        <f t="shared" si="155"/>
        <v>3.4495000000000005</v>
      </c>
      <c r="BG154" s="82">
        <f t="shared" si="134"/>
        <v>0.32833966614403809</v>
      </c>
      <c r="BH154" s="82">
        <f t="shared" si="169"/>
        <v>0.26594603944686257</v>
      </c>
      <c r="BI154" s="85">
        <v>0.61099999999999999</v>
      </c>
      <c r="BJ154" s="82">
        <f t="shared" si="192"/>
        <v>1.7676516456415294</v>
      </c>
      <c r="BK154" s="92">
        <f t="shared" si="193"/>
        <v>-0.49265831981054176</v>
      </c>
      <c r="BL154" s="92">
        <f t="shared" si="194"/>
        <v>1.6939397036854413</v>
      </c>
      <c r="BM154" s="85"/>
      <c r="BN154" s="92"/>
      <c r="BO154" s="92"/>
      <c r="BP154" s="92"/>
      <c r="BQ154" s="86">
        <v>0.59806756771715075</v>
      </c>
      <c r="BR154" s="92">
        <f>((BQ154-(AVERAGE(BQ$2:BQ$392)))/(_xlfn.STDEV.P(BQ$2:BQ$392)))</f>
        <v>0.18718998848107798</v>
      </c>
      <c r="BS154" s="92">
        <f>LN(BQ154)</f>
        <v>-0.51405154192077418</v>
      </c>
      <c r="BT154" s="92">
        <f>((BS154-(AVERAGE(BS$2:BS$392)))/(_xlfn.STDEV.P(BS$2:BS$392)))</f>
        <v>0.21636279923420265</v>
      </c>
      <c r="BU154" s="92">
        <v>0.59375947021659192</v>
      </c>
      <c r="BV154" s="92">
        <f t="shared" si="170"/>
        <v>-0.79169518535611627</v>
      </c>
      <c r="BW154" s="92">
        <f t="shared" si="171"/>
        <v>-0.52128097392201278</v>
      </c>
      <c r="BX154" s="92">
        <f t="shared" si="172"/>
        <v>-0.81164414606281365</v>
      </c>
      <c r="BY154" s="86">
        <f>(BL154*0.2)+(BT154*0.3)+(BX154*0.5)</f>
        <v>-2.1252925240577425E-3</v>
      </c>
      <c r="BZ154" s="80">
        <v>0.5141472580746943</v>
      </c>
      <c r="CA154" s="80">
        <v>1.7001929198071943E-2</v>
      </c>
      <c r="CB154" s="80">
        <v>0.55767280558947241</v>
      </c>
      <c r="CC154" s="80">
        <v>4.8498698737642773E-2</v>
      </c>
      <c r="CD154" s="80"/>
      <c r="CE154" s="82"/>
      <c r="CF154" s="80">
        <f>(CA154*0.4)+(CC154*0.6)</f>
        <v>3.5899990921814437E-2</v>
      </c>
      <c r="CG154" s="84">
        <f t="shared" si="173"/>
        <v>0.12781466393168878</v>
      </c>
      <c r="CH154" s="84">
        <f>VLOOKUP(A154,'CALCULO FINAL'!A:L,7,FALSE)</f>
        <v>63.186813186813183</v>
      </c>
      <c r="CI154" s="84">
        <f>VLOOKUP(A154,'CALCULO FINAL'!A:L,10,FALSE)</f>
        <v>31.578947368421051</v>
      </c>
      <c r="CJ154" s="84">
        <f>VLOOKUP(A154,'CALCULO FINAL'!A:L,8,FALSE)</f>
        <v>75</v>
      </c>
      <c r="CK154" s="84">
        <f>VLOOKUP(A154,'CALCULO FINAL'!A:L,9,FALSE)</f>
        <v>65.079365079365076</v>
      </c>
      <c r="CL154" s="84">
        <f>VLOOKUP(A154,'CALCULO FINAL'!A:L,11,FALSE)</f>
        <v>0.66695664724835924</v>
      </c>
      <c r="CM154" s="84">
        <f>VLOOKUP(A154,'CALCULO FINAL'!A:L,12,FALSE)</f>
        <v>69.230769230769226</v>
      </c>
      <c r="CN154" s="84">
        <f t="shared" si="174"/>
        <v>56.795835743204158</v>
      </c>
      <c r="CO154" s="81">
        <v>153</v>
      </c>
      <c r="CP154" s="81">
        <v>79</v>
      </c>
      <c r="CQ154" s="81">
        <v>71</v>
      </c>
      <c r="CR154" s="81">
        <v>58</v>
      </c>
      <c r="CS154" s="81">
        <v>71</v>
      </c>
      <c r="CT154" s="81">
        <v>31</v>
      </c>
    </row>
    <row r="155" spans="1:98" ht="14.5" customHeight="1">
      <c r="A155" s="79">
        <v>111001000132</v>
      </c>
      <c r="B155" s="80" t="s">
        <v>206</v>
      </c>
      <c r="C155" s="81" t="s">
        <v>460</v>
      </c>
      <c r="D155" s="81" t="s">
        <v>6</v>
      </c>
      <c r="E155" s="81">
        <v>1</v>
      </c>
      <c r="F155" s="82" t="s">
        <v>52</v>
      </c>
      <c r="G155" s="82">
        <v>9</v>
      </c>
      <c r="H155" s="82" t="s">
        <v>53</v>
      </c>
      <c r="I155" s="81">
        <v>1</v>
      </c>
      <c r="J155" s="81">
        <v>1</v>
      </c>
      <c r="K155" s="81">
        <v>1</v>
      </c>
      <c r="L155" s="81">
        <v>3062</v>
      </c>
      <c r="M155" s="81">
        <f t="shared" si="129"/>
        <v>6</v>
      </c>
      <c r="N155" s="86">
        <f>VLOOKUP(A155,complejidad!P:V,7,FALSE)</f>
        <v>0.37885152760437879</v>
      </c>
      <c r="O155" s="81">
        <v>4</v>
      </c>
      <c r="P155" s="87">
        <v>36.58125832716501</v>
      </c>
      <c r="Q155" s="88">
        <v>0.22719127516778501</v>
      </c>
      <c r="R155" s="81">
        <v>2732</v>
      </c>
      <c r="S155" s="81">
        <v>258</v>
      </c>
      <c r="T155" s="89">
        <f t="shared" si="160"/>
        <v>9.443631039531479E-2</v>
      </c>
      <c r="U155" s="90">
        <f>VLOOKUP(A155,socioeconomico!I:P,8,FALSE)</f>
        <v>0.29023888515829055</v>
      </c>
      <c r="V155" s="81">
        <v>4</v>
      </c>
      <c r="W155" s="83">
        <v>0.87191358024691357</v>
      </c>
      <c r="X155" s="83">
        <v>0.83339897597479318</v>
      </c>
      <c r="Y155" s="83">
        <v>0.79448220711715312</v>
      </c>
      <c r="Z155" s="83">
        <v>0.80803011292346294</v>
      </c>
      <c r="AA155" s="83">
        <v>0.8314606741573034</v>
      </c>
      <c r="AB155" s="83">
        <v>0.83284823284823284</v>
      </c>
      <c r="AC155" s="91">
        <v>0.81413510347520501</v>
      </c>
      <c r="AD155" s="81">
        <f t="shared" si="177"/>
        <v>0.81939746173631511</v>
      </c>
      <c r="AE155" s="82">
        <f t="shared" si="161"/>
        <v>-0.38774146201740572</v>
      </c>
      <c r="AF155" s="84">
        <v>84.119553474973003</v>
      </c>
      <c r="AG155" s="84">
        <v>83.36393683437386</v>
      </c>
      <c r="AH155" s="84">
        <v>83.680297397769522</v>
      </c>
      <c r="AI155" s="84">
        <v>78.180473372781066</v>
      </c>
      <c r="AJ155" s="84">
        <v>83.452380952380949</v>
      </c>
      <c r="AK155" s="84">
        <v>84.870259481037905</v>
      </c>
      <c r="AL155" s="84">
        <v>81.046728971962608</v>
      </c>
      <c r="AM155" s="84">
        <f t="shared" si="178"/>
        <v>82.317160498018566</v>
      </c>
      <c r="AN155" s="84">
        <f t="shared" si="162"/>
        <v>-1.3942918247145581</v>
      </c>
      <c r="AO155" s="81">
        <v>4</v>
      </c>
      <c r="AP155" s="82">
        <f t="shared" si="156"/>
        <v>0.23005906138063265</v>
      </c>
      <c r="AQ155" s="81">
        <v>4</v>
      </c>
      <c r="AR155" s="82">
        <f t="shared" si="187"/>
        <v>0.1365178344157767</v>
      </c>
      <c r="AS155" s="81">
        <v>4</v>
      </c>
      <c r="AT155" s="82">
        <f t="shared" si="189"/>
        <v>-0.10476865036838212</v>
      </c>
      <c r="AU155" s="81">
        <v>4</v>
      </c>
      <c r="AV155" s="82">
        <f t="shared" si="190"/>
        <v>-0.23979404319523176</v>
      </c>
      <c r="AW155" s="81">
        <v>4.5</v>
      </c>
      <c r="AX155" s="82">
        <f t="shared" si="188"/>
        <v>1.1339867716628336</v>
      </c>
      <c r="AY155" s="81">
        <v>4</v>
      </c>
      <c r="AZ155" s="82">
        <f t="shared" si="182"/>
        <v>5.8790989771929411E-2</v>
      </c>
      <c r="BA155" s="81">
        <f t="shared" si="191"/>
        <v>0.25111166709456123</v>
      </c>
      <c r="BB155" s="82">
        <v>3.5916666666666668</v>
      </c>
      <c r="BC155" s="82">
        <v>3.5033333333333334</v>
      </c>
      <c r="BD155" s="82">
        <v>3.4766666666666666</v>
      </c>
      <c r="BE155" s="82">
        <v>3.4549999999999996</v>
      </c>
      <c r="BF155" s="81">
        <f t="shared" si="155"/>
        <v>3.4848333333333334</v>
      </c>
      <c r="BG155" s="82">
        <f t="shared" si="134"/>
        <v>0.39830788279349782</v>
      </c>
      <c r="BH155" s="82">
        <f t="shared" si="169"/>
        <v>0.32470977494402953</v>
      </c>
      <c r="BI155" s="85">
        <v>0.47899999999999998</v>
      </c>
      <c r="BJ155" s="82">
        <f t="shared" si="192"/>
        <v>-0.11982990520842426</v>
      </c>
      <c r="BK155" s="92">
        <f t="shared" si="193"/>
        <v>-0.73605468157122189</v>
      </c>
      <c r="BL155" s="92">
        <f t="shared" si="194"/>
        <v>-5.3732082150491654E-2</v>
      </c>
      <c r="BM155" s="85">
        <v>0.43486461120145126</v>
      </c>
      <c r="BN155" s="92">
        <f>((BM155-(AVERAGE(BM$2:BM$392)))/(_xlfn.STDEV.P(BM$2:BM$392)))</f>
        <v>-0.66881629409777521</v>
      </c>
      <c r="BO155" s="92">
        <f>LN(BM155)</f>
        <v>-0.83272053495559706</v>
      </c>
      <c r="BP155" s="92">
        <f>((BO155-(AVERAGE(BO$2:BO$392)))/(_xlfn.STDEV.P(BO$2:BO$392)))</f>
        <v>-0.65207211213817196</v>
      </c>
      <c r="BQ155" s="86"/>
      <c r="BR155" s="86"/>
      <c r="BS155" s="92"/>
      <c r="BT155" s="92"/>
      <c r="BU155" s="92">
        <v>0.62637861379867799</v>
      </c>
      <c r="BV155" s="92">
        <f t="shared" si="170"/>
        <v>0.17236017009671883</v>
      </c>
      <c r="BW155" s="92">
        <f t="shared" si="171"/>
        <v>-0.4678002763336539</v>
      </c>
      <c r="BX155" s="92">
        <f t="shared" si="172"/>
        <v>0.204600874669324</v>
      </c>
      <c r="BY155" s="86">
        <f>(BL155*0.2)+(BP155*0.3)+(BX155*0.5)</f>
        <v>-0.1040676127368879</v>
      </c>
      <c r="BZ155" s="80">
        <v>0.50260162958370913</v>
      </c>
      <c r="CA155" s="80">
        <v>-0.39949168473427227</v>
      </c>
      <c r="CB155" s="80">
        <v>0.55023987508696981</v>
      </c>
      <c r="CC155" s="80">
        <v>-0.19467841415719267</v>
      </c>
      <c r="CD155" s="80">
        <v>0.64454946398406499</v>
      </c>
      <c r="CE155" s="82">
        <f t="shared" ref="CE155:CE169" si="195">((CD155-(AVERAGE(CD$2:CD$392)))/(_xlfn.STDEV.P(CD$2:CD$392)))</f>
        <v>1.8027639040401684</v>
      </c>
      <c r="CF155" s="80">
        <f t="shared" ref="CF155:CF169" si="196">(CA155*0.2)+(CC155*0.3)+(CE155*0.5)</f>
        <v>0.76308009082607198</v>
      </c>
      <c r="CG155" s="84">
        <f t="shared" si="173"/>
        <v>2.1977286391667281E-2</v>
      </c>
      <c r="CH155" s="84">
        <f>VLOOKUP(A155,'CALCULO FINAL'!A:L,7,FALSE)</f>
        <v>54.120879120879117</v>
      </c>
      <c r="CI155" s="84">
        <f>VLOOKUP(A155,'CALCULO FINAL'!A:L,10,FALSE)</f>
        <v>64.86486486486487</v>
      </c>
      <c r="CJ155" s="84">
        <f>VLOOKUP(A155,'CALCULO FINAL'!A:L,8,FALSE)</f>
        <v>58.333333333333336</v>
      </c>
      <c r="CK155" s="84">
        <f>VLOOKUP(A155,'CALCULO FINAL'!A:L,9,FALSE)</f>
        <v>50</v>
      </c>
      <c r="CL155" s="84">
        <f>VLOOKUP(A155,'CALCULO FINAL'!A:L,11,FALSE)</f>
        <v>9.3446626723853565E-2</v>
      </c>
      <c r="CM155" s="84">
        <f>VLOOKUP(A155,'CALCULO FINAL'!A:L,12,FALSE)</f>
        <v>53.846153846153847</v>
      </c>
      <c r="CN155" s="84">
        <f t="shared" si="174"/>
        <v>56.738194238194239</v>
      </c>
      <c r="CO155" s="81">
        <v>154</v>
      </c>
      <c r="CP155" s="81">
        <v>229</v>
      </c>
      <c r="CQ155" s="81">
        <v>241</v>
      </c>
      <c r="CR155" s="81">
        <v>205</v>
      </c>
      <c r="CS155" s="81">
        <v>173</v>
      </c>
      <c r="CT155" s="81">
        <v>145</v>
      </c>
    </row>
    <row r="156" spans="1:98" ht="14.5" customHeight="1">
      <c r="A156" s="79">
        <v>111001033898</v>
      </c>
      <c r="B156" s="80" t="s">
        <v>627</v>
      </c>
      <c r="C156" s="81" t="s">
        <v>460</v>
      </c>
      <c r="D156" s="81" t="s">
        <v>6</v>
      </c>
      <c r="E156" s="81">
        <v>8</v>
      </c>
      <c r="F156" s="82" t="s">
        <v>7</v>
      </c>
      <c r="G156" s="82">
        <v>82</v>
      </c>
      <c r="H156" s="82" t="s">
        <v>70</v>
      </c>
      <c r="I156" s="81">
        <v>8</v>
      </c>
      <c r="J156" s="81">
        <v>1</v>
      </c>
      <c r="K156" s="81">
        <v>1</v>
      </c>
      <c r="L156" s="81">
        <v>2003</v>
      </c>
      <c r="M156" s="81">
        <f t="shared" si="129"/>
        <v>4</v>
      </c>
      <c r="N156" s="86">
        <f>VLOOKUP(A156,complejidad!P:V,7,FALSE)</f>
        <v>-0.31047738813875331</v>
      </c>
      <c r="O156" s="81">
        <v>3</v>
      </c>
      <c r="P156" s="87">
        <v>38.180058774139319</v>
      </c>
      <c r="Q156" s="88">
        <v>0.203226600985221</v>
      </c>
      <c r="R156" s="81">
        <v>2003</v>
      </c>
      <c r="S156" s="81">
        <v>239</v>
      </c>
      <c r="T156" s="89">
        <f t="shared" si="160"/>
        <v>0.11932101847229157</v>
      </c>
      <c r="U156" s="90">
        <f>VLOOKUP(A156,socioeconomico!I:P,8,FALSE)</f>
        <v>-2.4761037774106084E-3</v>
      </c>
      <c r="V156" s="81">
        <v>5</v>
      </c>
      <c r="W156" s="83">
        <v>0.86904109589041101</v>
      </c>
      <c r="X156" s="83">
        <v>0.88637617209045783</v>
      </c>
      <c r="Y156" s="83">
        <v>0.87892129884424874</v>
      </c>
      <c r="Z156" s="83">
        <v>0.87032013022246335</v>
      </c>
      <c r="AA156" s="83">
        <v>0.86419098143236073</v>
      </c>
      <c r="AB156" s="83">
        <v>0.85088691796008864</v>
      </c>
      <c r="AC156" s="91">
        <v>0.85486531061022542</v>
      </c>
      <c r="AD156" s="81">
        <f t="shared" si="177"/>
        <v>0.86045966837735621</v>
      </c>
      <c r="AE156" s="82">
        <f t="shared" si="161"/>
        <v>0.42671840408095718</v>
      </c>
      <c r="AF156" s="84">
        <v>83.216783216783213</v>
      </c>
      <c r="AG156" s="84">
        <v>99.900891972249752</v>
      </c>
      <c r="AH156" s="84">
        <v>94.108108108108112</v>
      </c>
      <c r="AI156" s="84">
        <v>87.825624667729926</v>
      </c>
      <c r="AJ156" s="84">
        <v>87.592008412197686</v>
      </c>
      <c r="AK156" s="84">
        <v>85.788381742738579</v>
      </c>
      <c r="AL156" s="84">
        <v>83.090530697190417</v>
      </c>
      <c r="AM156" s="84">
        <f t="shared" si="178"/>
        <v>86.477310838251611</v>
      </c>
      <c r="AN156" s="84">
        <f t="shared" si="162"/>
        <v>-0.4963707472855165</v>
      </c>
      <c r="AO156" s="81">
        <v>4</v>
      </c>
      <c r="AP156" s="82">
        <f t="shared" si="156"/>
        <v>0.23005906138063265</v>
      </c>
      <c r="AQ156" s="81">
        <v>4</v>
      </c>
      <c r="AR156" s="82">
        <f t="shared" si="187"/>
        <v>0.1365178344157767</v>
      </c>
      <c r="AS156" s="81">
        <v>4</v>
      </c>
      <c r="AT156" s="82">
        <f t="shared" si="189"/>
        <v>-0.10476865036838212</v>
      </c>
      <c r="AU156" s="81">
        <v>4</v>
      </c>
      <c r="AV156" s="82">
        <f t="shared" si="190"/>
        <v>-0.23979404319523176</v>
      </c>
      <c r="AW156" s="81">
        <v>4</v>
      </c>
      <c r="AX156" s="82">
        <f t="shared" si="188"/>
        <v>-0.2179191660846721</v>
      </c>
      <c r="AY156" s="81">
        <v>4</v>
      </c>
      <c r="AZ156" s="82">
        <f t="shared" si="182"/>
        <v>5.8790989771929411E-2</v>
      </c>
      <c r="BA156" s="81">
        <f t="shared" si="191"/>
        <v>-8.6864817342315201E-2</v>
      </c>
      <c r="BB156" s="82">
        <v>3.24</v>
      </c>
      <c r="BC156" s="82"/>
      <c r="BD156" s="82">
        <v>3.48</v>
      </c>
      <c r="BE156" s="82">
        <v>3.3933333333333331</v>
      </c>
      <c r="BF156" s="81">
        <f>(BB156*0.2)+(BD156*0.3)+(BE156*0.5)</f>
        <v>3.3886666666666665</v>
      </c>
      <c r="BG156" s="82">
        <f t="shared" si="134"/>
        <v>0.20787551955416403</v>
      </c>
      <c r="BH156" s="82">
        <f t="shared" si="169"/>
        <v>6.0505351105924414E-2</v>
      </c>
      <c r="BI156" s="85">
        <v>0.48699999999999999</v>
      </c>
      <c r="BJ156" s="82">
        <f t="shared" si="192"/>
        <v>-5.43708394479061E-3</v>
      </c>
      <c r="BK156" s="92">
        <f t="shared" si="193"/>
        <v>-0.71949115589954726</v>
      </c>
      <c r="BL156" s="92">
        <f t="shared" si="194"/>
        <v>6.5199878380692036E-2</v>
      </c>
      <c r="BM156" s="85">
        <v>0.49540408422557114</v>
      </c>
      <c r="BN156" s="92">
        <f>((BM156-(AVERAGE(BM$2:BM$392)))/(_xlfn.STDEV.P(BM$2:BM$392)))</f>
        <v>7.421212006653298E-2</v>
      </c>
      <c r="BO156" s="92">
        <f>LN(BM156)</f>
        <v>-0.70238151766217172</v>
      </c>
      <c r="BP156" s="92">
        <f>((BO156-(AVERAGE(BO$2:BO$392)))/(_xlfn.STDEV.P(BO$2:BO$392)))</f>
        <v>0.15804955678716717</v>
      </c>
      <c r="BQ156" s="86">
        <v>0.58582381567635189</v>
      </c>
      <c r="BR156" s="92">
        <f>((BQ156-(AVERAGE(BQ$2:BQ$392)))/(_xlfn.STDEV.P(BQ$2:BQ$392)))</f>
        <v>-0.13989311934726822</v>
      </c>
      <c r="BS156" s="92">
        <f>LN(BQ156)</f>
        <v>-0.53473619045355636</v>
      </c>
      <c r="BT156" s="92">
        <f>((BS156-(AVERAGE(BS$2:BS$392)))/(_xlfn.STDEV.P(BS$2:BS$392)))</f>
        <v>-0.1077488389525614</v>
      </c>
      <c r="BU156" s="92">
        <v>0.63161409810741131</v>
      </c>
      <c r="BV156" s="92">
        <f t="shared" si="170"/>
        <v>0.32709435781449658</v>
      </c>
      <c r="BW156" s="92">
        <f t="shared" si="171"/>
        <v>-0.45947667559040634</v>
      </c>
      <c r="BX156" s="92">
        <f t="shared" si="172"/>
        <v>0.36276668385519523</v>
      </c>
      <c r="BY156" s="92">
        <f>(BL156*0.1)+(BP156*0.2)+(BT156*0.3)+(BX156*0.4)</f>
        <v>0.15091192105181231</v>
      </c>
      <c r="BZ156" s="80">
        <v>0.53717728382505747</v>
      </c>
      <c r="CA156" s="80">
        <v>0.84778031958305866</v>
      </c>
      <c r="CB156" s="80">
        <v>0.54420526312376793</v>
      </c>
      <c r="CC156" s="80">
        <v>-0.39210788213862746</v>
      </c>
      <c r="CD156" s="80">
        <v>0.44656829156334998</v>
      </c>
      <c r="CE156" s="82">
        <f t="shared" si="195"/>
        <v>-0.55337787142363526</v>
      </c>
      <c r="CF156" s="80">
        <f t="shared" si="196"/>
        <v>-0.22476523643679414</v>
      </c>
      <c r="CG156" s="84">
        <f t="shared" si="173"/>
        <v>1.2314468229269571E-2</v>
      </c>
      <c r="CH156" s="84">
        <f>VLOOKUP(A156,'CALCULO FINAL'!A:L,7,FALSE)</f>
        <v>53.571428571428569</v>
      </c>
      <c r="CI156" s="84">
        <f>VLOOKUP(A156,'CALCULO FINAL'!A:L,10,FALSE)</f>
        <v>76.31578947368422</v>
      </c>
      <c r="CJ156" s="84">
        <f>VLOOKUP(A156,'CALCULO FINAL'!A:L,8,FALSE)</f>
        <v>38.636363636363633</v>
      </c>
      <c r="CK156" s="84">
        <f>VLOOKUP(A156,'CALCULO FINAL'!A:L,9,FALSE)</f>
        <v>52.380952380952387</v>
      </c>
      <c r="CL156" s="84">
        <f>VLOOKUP(A156,'CALCULO FINAL'!A:L,11,FALSE)</f>
        <v>-0.21929791517376662</v>
      </c>
      <c r="CM156" s="84">
        <f>VLOOKUP(A156,'CALCULO FINAL'!A:L,12,FALSE)</f>
        <v>43.406593406593409</v>
      </c>
      <c r="CN156" s="84">
        <f t="shared" si="174"/>
        <v>56.71631000578369</v>
      </c>
      <c r="CO156" s="81">
        <v>155</v>
      </c>
      <c r="CP156" s="81">
        <v>119</v>
      </c>
      <c r="CQ156" s="81">
        <v>78</v>
      </c>
      <c r="CR156" s="81">
        <v>80</v>
      </c>
      <c r="CS156" s="81">
        <v>130</v>
      </c>
      <c r="CT156" s="81">
        <v>202</v>
      </c>
    </row>
    <row r="157" spans="1:98" ht="14.5" customHeight="1">
      <c r="A157" s="79">
        <v>111001008389</v>
      </c>
      <c r="B157" s="80" t="s">
        <v>189</v>
      </c>
      <c r="C157" s="81" t="s">
        <v>460</v>
      </c>
      <c r="D157" s="81" t="s">
        <v>6</v>
      </c>
      <c r="E157" s="81">
        <v>12</v>
      </c>
      <c r="F157" s="82" t="s">
        <v>10</v>
      </c>
      <c r="G157" s="82">
        <v>21</v>
      </c>
      <c r="H157" s="82" t="s">
        <v>190</v>
      </c>
      <c r="I157" s="81">
        <v>12</v>
      </c>
      <c r="J157" s="81">
        <v>4</v>
      </c>
      <c r="K157" s="81">
        <v>3</v>
      </c>
      <c r="L157" s="81">
        <v>1564</v>
      </c>
      <c r="M157" s="81">
        <f t="shared" si="129"/>
        <v>3</v>
      </c>
      <c r="N157" s="86">
        <f>VLOOKUP(A157,complejidad!P:V,7,FALSE)</f>
        <v>0.97270306365541048</v>
      </c>
      <c r="O157" s="81">
        <v>5</v>
      </c>
      <c r="P157" s="87">
        <v>40.596317991631636</v>
      </c>
      <c r="Q157" s="88">
        <v>0.157281077770973</v>
      </c>
      <c r="R157" s="81">
        <v>1464</v>
      </c>
      <c r="S157" s="81">
        <v>127</v>
      </c>
      <c r="T157" s="89">
        <f t="shared" si="160"/>
        <v>8.674863387978142E-2</v>
      </c>
      <c r="U157" s="90">
        <f>VLOOKUP(A157,socioeconomico!I:P,8,FALSE)</f>
        <v>-0.85898257203266581</v>
      </c>
      <c r="V157" s="81">
        <v>9</v>
      </c>
      <c r="W157" s="83">
        <v>0.8820541760722348</v>
      </c>
      <c r="X157" s="83">
        <v>0.87696793002915452</v>
      </c>
      <c r="Y157" s="83">
        <v>0.8170134638922889</v>
      </c>
      <c r="Z157" s="83">
        <v>0.86856010568031705</v>
      </c>
      <c r="AA157" s="83">
        <v>0.8473722102231821</v>
      </c>
      <c r="AB157" s="83">
        <v>0.82808902532617035</v>
      </c>
      <c r="AC157" s="91">
        <v>0.83920704845814975</v>
      </c>
      <c r="AD157" s="81">
        <f t="shared" si="177"/>
        <v>0.84024417515490035</v>
      </c>
      <c r="AE157" s="82">
        <f t="shared" si="161"/>
        <v>2.5748528131389538E-2</v>
      </c>
      <c r="AF157" s="84">
        <v>83.945435466946478</v>
      </c>
      <c r="AG157" s="84">
        <v>86.307692307692307</v>
      </c>
      <c r="AH157" s="84">
        <v>86.24733475479745</v>
      </c>
      <c r="AI157" s="84">
        <v>84.924078091106296</v>
      </c>
      <c r="AJ157" s="84">
        <v>91.607142857142847</v>
      </c>
      <c r="AK157" s="84">
        <v>93.126684636118597</v>
      </c>
      <c r="AL157" s="84">
        <v>90.496453900709213</v>
      </c>
      <c r="AM157" s="84">
        <f t="shared" si="178"/>
        <v>90.11538108981668</v>
      </c>
      <c r="AN157" s="84">
        <f t="shared" si="162"/>
        <v>0.2888652881662348</v>
      </c>
      <c r="AO157" s="81">
        <v>4</v>
      </c>
      <c r="AP157" s="82">
        <f t="shared" si="156"/>
        <v>0.23005906138063265</v>
      </c>
      <c r="AQ157" s="81">
        <v>4</v>
      </c>
      <c r="AR157" s="82">
        <f t="shared" si="187"/>
        <v>0.1365178344157767</v>
      </c>
      <c r="AS157" s="81">
        <v>4.5</v>
      </c>
      <c r="AT157" s="82">
        <f t="shared" si="189"/>
        <v>1.3847682483473189</v>
      </c>
      <c r="AU157" s="81">
        <v>4.5</v>
      </c>
      <c r="AV157" s="82">
        <f t="shared" si="190"/>
        <v>1.2122921072647797</v>
      </c>
      <c r="AW157" s="81">
        <v>4.5</v>
      </c>
      <c r="AX157" s="82">
        <f t="shared" si="188"/>
        <v>1.1339867716628336</v>
      </c>
      <c r="AY157" s="81">
        <v>4.5</v>
      </c>
      <c r="AZ157" s="82">
        <f t="shared" si="182"/>
        <v>1.3992255565719089</v>
      </c>
      <c r="BA157" s="81">
        <f t="shared" si="191"/>
        <v>1.1670898020339124</v>
      </c>
      <c r="BB157" s="82">
        <v>3.5433333333333334</v>
      </c>
      <c r="BC157" s="82">
        <v>3.5383333333333336</v>
      </c>
      <c r="BD157" s="82">
        <v>3.7066666666666666</v>
      </c>
      <c r="BE157" s="82">
        <v>3.56</v>
      </c>
      <c r="BF157" s="81">
        <f>(BB157*0.1)+(BC157*0.2)+(BD157*0.3)+(BE157*0.4)</f>
        <v>3.5980000000000008</v>
      </c>
      <c r="BG157" s="82">
        <f t="shared" si="134"/>
        <v>0.62240419932644064</v>
      </c>
      <c r="BH157" s="82">
        <f t="shared" si="169"/>
        <v>0.89474700068017654</v>
      </c>
      <c r="BI157" s="85">
        <v>0.40300000000000002</v>
      </c>
      <c r="BJ157" s="82">
        <f t="shared" si="192"/>
        <v>-1.2065617072129424</v>
      </c>
      <c r="BK157" s="92">
        <f t="shared" si="193"/>
        <v>-0.90881871703545403</v>
      </c>
      <c r="BL157" s="92">
        <f t="shared" si="194"/>
        <v>-1.2942388350200145</v>
      </c>
      <c r="BM157" s="85">
        <v>0.3684891623153011</v>
      </c>
      <c r="BN157" s="92">
        <f>((BM157-(AVERAGE(BM$2:BM$392)))/(_xlfn.STDEV.P(BM$2:BM$392)))</f>
        <v>-1.48347228731514</v>
      </c>
      <c r="BO157" s="92">
        <f>LN(BM157)</f>
        <v>-0.99834397805578956</v>
      </c>
      <c r="BP157" s="92">
        <f>((BO157-(AVERAGE(BO$2:BO$392)))/(_xlfn.STDEV.P(BO$2:BO$392)))</f>
        <v>-1.6815039961873472</v>
      </c>
      <c r="BQ157" s="86">
        <v>0.56001341162892282</v>
      </c>
      <c r="BR157" s="92">
        <f>((BQ157-(AVERAGE(BQ$2:BQ$392)))/(_xlfn.STDEV.P(BQ$2:BQ$392)))</f>
        <v>-0.82939966456374636</v>
      </c>
      <c r="BS157" s="92">
        <f>LN(BQ157)</f>
        <v>-0.57979454620236071</v>
      </c>
      <c r="BT157" s="92">
        <f>((BS157-(AVERAGE(BS$2:BS$392)))/(_xlfn.STDEV.P(BS$2:BS$392)))</f>
        <v>-0.81377666788094971</v>
      </c>
      <c r="BU157" s="92">
        <v>0.56974455300235316</v>
      </c>
      <c r="BV157" s="92">
        <f t="shared" si="170"/>
        <v>-1.5014535360890866</v>
      </c>
      <c r="BW157" s="92">
        <f t="shared" si="171"/>
        <v>-0.5625671712313931</v>
      </c>
      <c r="BX157" s="92">
        <f t="shared" si="172"/>
        <v>-1.5961681768367701</v>
      </c>
      <c r="BY157" s="92">
        <f>(BL157*0.1)+(BP157*0.2)+(BT157*0.3)+(BX157*0.4)</f>
        <v>-1.3483249538384641</v>
      </c>
      <c r="BZ157" s="80">
        <v>0.5280339844546762</v>
      </c>
      <c r="CA157" s="80">
        <v>0.51794762134503636</v>
      </c>
      <c r="CB157" s="80">
        <v>0.51365202313118985</v>
      </c>
      <c r="CC157" s="80">
        <v>-1.3916932661909336</v>
      </c>
      <c r="CD157" s="80">
        <v>0.30997029795117997</v>
      </c>
      <c r="CE157" s="82">
        <f t="shared" si="195"/>
        <v>-2.1790084061809729</v>
      </c>
      <c r="CF157" s="80">
        <f t="shared" si="196"/>
        <v>-1.4034226586787593</v>
      </c>
      <c r="CG157" s="84">
        <f t="shared" si="173"/>
        <v>0.14273177581263838</v>
      </c>
      <c r="CH157" s="84">
        <f>VLOOKUP(A157,'CALCULO FINAL'!A:L,7,FALSE)</f>
        <v>65.384615384615387</v>
      </c>
      <c r="CI157" s="84">
        <f>VLOOKUP(A157,'CALCULO FINAL'!A:L,10,FALSE)</f>
        <v>28.947368421052634</v>
      </c>
      <c r="CJ157" s="84">
        <f>VLOOKUP(A157,'CALCULO FINAL'!A:L,8,FALSE)</f>
        <v>55.555555555555557</v>
      </c>
      <c r="CK157" s="84">
        <f>VLOOKUP(A157,'CALCULO FINAL'!A:L,9,FALSE)</f>
        <v>79.069767441860463</v>
      </c>
      <c r="CL157" s="84">
        <f>VLOOKUP(A157,'CALCULO FINAL'!A:L,11,FALSE)</f>
        <v>0.56854996246609801</v>
      </c>
      <c r="CM157" s="84">
        <f>VLOOKUP(A157,'CALCULO FINAL'!A:L,12,FALSE)</f>
        <v>66.483516483516482</v>
      </c>
      <c r="CN157" s="84">
        <f t="shared" si="174"/>
        <v>56.550028918449975</v>
      </c>
      <c r="CO157" s="81">
        <v>156</v>
      </c>
      <c r="CP157" s="81">
        <v>143</v>
      </c>
      <c r="CQ157" s="81">
        <v>147</v>
      </c>
      <c r="CR157" s="81">
        <v>175</v>
      </c>
      <c r="CS157" s="81">
        <v>187</v>
      </c>
      <c r="CT157" s="81">
        <v>156</v>
      </c>
    </row>
    <row r="158" spans="1:98" ht="14.5" customHeight="1">
      <c r="A158" s="79">
        <v>111001075736</v>
      </c>
      <c r="B158" s="80" t="s">
        <v>275</v>
      </c>
      <c r="C158" s="81" t="s">
        <v>460</v>
      </c>
      <c r="D158" s="81" t="s">
        <v>6</v>
      </c>
      <c r="E158" s="81">
        <v>6</v>
      </c>
      <c r="F158" s="82" t="s">
        <v>151</v>
      </c>
      <c r="G158" s="82">
        <v>42</v>
      </c>
      <c r="H158" s="82" t="s">
        <v>152</v>
      </c>
      <c r="I158" s="81">
        <v>6</v>
      </c>
      <c r="J158" s="81">
        <v>1</v>
      </c>
      <c r="K158" s="81">
        <v>1</v>
      </c>
      <c r="L158" s="81">
        <v>1069</v>
      </c>
      <c r="M158" s="81">
        <f t="shared" si="129"/>
        <v>2</v>
      </c>
      <c r="N158" s="86">
        <f>VLOOKUP(A158,complejidad!P:V,7,FALSE)</f>
        <v>-1.0721496448257501</v>
      </c>
      <c r="O158" s="81">
        <v>1</v>
      </c>
      <c r="P158" s="87">
        <v>38.358749999999972</v>
      </c>
      <c r="Q158" s="88">
        <v>0.22258920402561699</v>
      </c>
      <c r="R158" s="81">
        <v>1069</v>
      </c>
      <c r="S158" s="81">
        <v>228</v>
      </c>
      <c r="T158" s="89">
        <f t="shared" si="160"/>
        <v>0.21328344246959777</v>
      </c>
      <c r="U158" s="90">
        <f>VLOOKUP(A158,socioeconomico!I:P,8,FALSE)</f>
        <v>0.59556001341789599</v>
      </c>
      <c r="V158" s="81">
        <v>3</v>
      </c>
      <c r="W158" s="83">
        <v>0.85039370078740162</v>
      </c>
      <c r="X158" s="83">
        <v>0.87214137214137211</v>
      </c>
      <c r="Y158" s="83">
        <v>0.82210526315789478</v>
      </c>
      <c r="Z158" s="83">
        <v>0.83958333333333335</v>
      </c>
      <c r="AA158" s="83">
        <v>0.84896347482724577</v>
      </c>
      <c r="AB158" s="83">
        <v>0.80098522167487685</v>
      </c>
      <c r="AC158" s="91">
        <v>0.83585095669687814</v>
      </c>
      <c r="AD158" s="81">
        <f t="shared" si="177"/>
        <v>0.82894231370902127</v>
      </c>
      <c r="AE158" s="82">
        <f t="shared" si="161"/>
        <v>-0.19842141578664493</v>
      </c>
      <c r="AF158" s="84">
        <v>83.018867924528308</v>
      </c>
      <c r="AG158" s="84">
        <v>85.804132973944292</v>
      </c>
      <c r="AH158" s="84">
        <v>83.502304147465438</v>
      </c>
      <c r="AI158" s="84">
        <v>88.172043010752688</v>
      </c>
      <c r="AJ158" s="84">
        <v>84.770114942528735</v>
      </c>
      <c r="AK158" s="84">
        <v>89.237668161434982</v>
      </c>
      <c r="AL158" s="84">
        <v>87.155963302752298</v>
      </c>
      <c r="AM158" s="84">
        <f t="shared" si="178"/>
        <v>86.986265886049623</v>
      </c>
      <c r="AN158" s="84">
        <f t="shared" si="162"/>
        <v>-0.38651859591924181</v>
      </c>
      <c r="AO158" s="81">
        <v>3.5</v>
      </c>
      <c r="AP158" s="82">
        <f t="shared" si="156"/>
        <v>-1.3577995583445217</v>
      </c>
      <c r="AQ158" s="81">
        <v>4</v>
      </c>
      <c r="AR158" s="82">
        <f t="shared" si="187"/>
        <v>0.1365178344157767</v>
      </c>
      <c r="AS158" s="81">
        <v>4</v>
      </c>
      <c r="AT158" s="82">
        <f t="shared" si="189"/>
        <v>-0.10476865036838212</v>
      </c>
      <c r="AU158" s="81">
        <v>4</v>
      </c>
      <c r="AV158" s="82">
        <f t="shared" si="190"/>
        <v>-0.23979404319523176</v>
      </c>
      <c r="AW158" s="81">
        <v>4</v>
      </c>
      <c r="AX158" s="82">
        <f t="shared" si="188"/>
        <v>-0.2179191660846721</v>
      </c>
      <c r="AY158" s="81">
        <v>4</v>
      </c>
      <c r="AZ158" s="82">
        <f t="shared" si="182"/>
        <v>5.8790989771929411E-2</v>
      </c>
      <c r="BA158" s="81">
        <f t="shared" si="191"/>
        <v>-8.6864817342315201E-2</v>
      </c>
      <c r="BB158" s="82">
        <v>3.3633333333333333</v>
      </c>
      <c r="BC158" s="82">
        <v>3.3800000000000003</v>
      </c>
      <c r="BD158" s="82">
        <v>3.4949999999999997</v>
      </c>
      <c r="BE158" s="82">
        <v>3.2033333333333331</v>
      </c>
      <c r="BF158" s="81">
        <f>(BB158*0.1)+(BC158*0.2)+(BD158*0.3)+(BE158*0.4)</f>
        <v>3.3421666666666665</v>
      </c>
      <c r="BG158" s="82">
        <f t="shared" si="134"/>
        <v>0.11579470613341195</v>
      </c>
      <c r="BH158" s="82">
        <f t="shared" si="169"/>
        <v>1.4464944395548372E-2</v>
      </c>
      <c r="BI158" s="85">
        <v>0.47399999999999998</v>
      </c>
      <c r="BJ158" s="82">
        <f t="shared" si="192"/>
        <v>-0.19132541849819532</v>
      </c>
      <c r="BK158" s="92">
        <f t="shared" si="193"/>
        <v>-0.74654795728706058</v>
      </c>
      <c r="BL158" s="92">
        <f t="shared" si="194"/>
        <v>-0.12907750546294153</v>
      </c>
      <c r="BM158" s="85">
        <v>0.41105366665581067</v>
      </c>
      <c r="BN158" s="92">
        <f>((BM158-(AVERAGE(BM$2:BM$392)))/(_xlfn.STDEV.P(BM$2:BM$392)))</f>
        <v>-0.96105881755767975</v>
      </c>
      <c r="BO158" s="92">
        <f>LN(BM158)</f>
        <v>-0.88903149720528873</v>
      </c>
      <c r="BP158" s="92">
        <f>((BO158-(AVERAGE(BO$2:BO$392)))/(_xlfn.STDEV.P(BO$2:BO$392)))</f>
        <v>-1.0020726849813211</v>
      </c>
      <c r="BQ158" s="86">
        <v>0.58520803831912926</v>
      </c>
      <c r="BR158" s="92">
        <f>((BQ158-(AVERAGE(BQ$2:BQ$392)))/(_xlfn.STDEV.P(BQ$2:BQ$392)))</f>
        <v>-0.15634317248943888</v>
      </c>
      <c r="BS158" s="92">
        <f>LN(BQ158)</f>
        <v>-0.53578787391012117</v>
      </c>
      <c r="BT158" s="92">
        <f>((BS158-(AVERAGE(BS$2:BS$392)))/(_xlfn.STDEV.P(BS$2:BS$392)))</f>
        <v>-0.12422786432352292</v>
      </c>
      <c r="BU158" s="92">
        <v>0.62122344352930814</v>
      </c>
      <c r="BV158" s="92">
        <f t="shared" si="170"/>
        <v>1.9999655359397166E-2</v>
      </c>
      <c r="BW158" s="92">
        <f t="shared" si="171"/>
        <v>-0.47606444931908215</v>
      </c>
      <c r="BX158" s="92">
        <f t="shared" si="172"/>
        <v>4.7564317077027601E-2</v>
      </c>
      <c r="BY158" s="92">
        <f>(BL158*0.1)+(BP158*0.2)+(BT158*0.3)+(BX158*0.4)</f>
        <v>-0.23156492000880419</v>
      </c>
      <c r="BZ158" s="80">
        <v>0.5255081460351787</v>
      </c>
      <c r="CA158" s="80">
        <v>0.42683126744822858</v>
      </c>
      <c r="CB158" s="80">
        <v>0.5833802828401593</v>
      </c>
      <c r="CC158" s="80">
        <v>0.88954922322820384</v>
      </c>
      <c r="CD158" s="80">
        <v>0.50032460697207803</v>
      </c>
      <c r="CE158" s="82">
        <f t="shared" si="195"/>
        <v>8.6367306771200011E-2</v>
      </c>
      <c r="CF158" s="80">
        <f t="shared" si="196"/>
        <v>0.39541467384370682</v>
      </c>
      <c r="CG158" s="84">
        <f t="shared" si="173"/>
        <v>-4.5403810036098828E-2</v>
      </c>
      <c r="CH158" s="84">
        <f>VLOOKUP(A158,'CALCULO FINAL'!A:L,7,FALSE)</f>
        <v>47.802197802197803</v>
      </c>
      <c r="CI158" s="84">
        <f>VLOOKUP(A158,'CALCULO FINAL'!A:L,10,FALSE)</f>
        <v>81.818181818181827</v>
      </c>
      <c r="CJ158" s="84">
        <f>VLOOKUP(A158,'CALCULO FINAL'!A:L,8,FALSE)</f>
        <v>58.333333333333336</v>
      </c>
      <c r="CK158" s="84">
        <f>VLOOKUP(A158,'CALCULO FINAL'!A:L,9,FALSE)</f>
        <v>41.428571428571431</v>
      </c>
      <c r="CL158" s="84">
        <f>VLOOKUP(A158,'CALCULO FINAL'!A:L,11,FALSE)</f>
        <v>-6.1434642219729767E-2</v>
      </c>
      <c r="CM158" s="84">
        <f>VLOOKUP(A158,'CALCULO FINAL'!A:L,12,FALSE)</f>
        <v>48.626373626373628</v>
      </c>
      <c r="CN158" s="84">
        <f t="shared" si="174"/>
        <v>56.51223776223776</v>
      </c>
      <c r="CO158" s="81">
        <v>157</v>
      </c>
      <c r="CP158" s="81">
        <v>148</v>
      </c>
      <c r="CQ158" s="81">
        <v>143</v>
      </c>
      <c r="CR158" s="81">
        <v>164</v>
      </c>
      <c r="CS158" s="81">
        <v>194</v>
      </c>
      <c r="CT158" s="81">
        <v>160</v>
      </c>
    </row>
    <row r="159" spans="1:98" ht="14.5" customHeight="1">
      <c r="A159" s="79">
        <v>111001015458</v>
      </c>
      <c r="B159" s="80" t="s">
        <v>148</v>
      </c>
      <c r="C159" s="81" t="s">
        <v>460</v>
      </c>
      <c r="D159" s="81" t="s">
        <v>6</v>
      </c>
      <c r="E159" s="81">
        <v>10</v>
      </c>
      <c r="F159" s="82" t="s">
        <v>18</v>
      </c>
      <c r="G159" s="82">
        <v>30</v>
      </c>
      <c r="H159" s="82" t="s">
        <v>19</v>
      </c>
      <c r="I159" s="81">
        <v>10</v>
      </c>
      <c r="J159" s="81">
        <v>3</v>
      </c>
      <c r="K159" s="81">
        <v>3</v>
      </c>
      <c r="L159" s="81">
        <v>2021</v>
      </c>
      <c r="M159" s="81">
        <f t="shared" si="129"/>
        <v>4</v>
      </c>
      <c r="N159" s="86">
        <f>VLOOKUP(A159,complejidad!P:V,7,FALSE)</f>
        <v>1.2775233775929495</v>
      </c>
      <c r="O159" s="81">
        <v>6</v>
      </c>
      <c r="P159" s="87">
        <v>39.724886363636337</v>
      </c>
      <c r="Q159" s="88">
        <v>0.16385765858689999</v>
      </c>
      <c r="R159" s="81">
        <v>2021</v>
      </c>
      <c r="S159" s="81">
        <v>162</v>
      </c>
      <c r="T159" s="89">
        <f t="shared" si="160"/>
        <v>8.0158337456704601E-2</v>
      </c>
      <c r="U159" s="90">
        <f>VLOOKUP(A159,socioeconomico!I:P,8,FALSE)</f>
        <v>-0.73176199025985145</v>
      </c>
      <c r="V159" s="81">
        <v>8</v>
      </c>
      <c r="W159" s="83">
        <v>0.89143135345666991</v>
      </c>
      <c r="X159" s="83">
        <v>0.8597748208802457</v>
      </c>
      <c r="Y159" s="83">
        <v>0.83859095688748686</v>
      </c>
      <c r="Z159" s="83">
        <v>0.86840644086618546</v>
      </c>
      <c r="AA159" s="83">
        <v>0.86484951731970472</v>
      </c>
      <c r="AB159" s="83">
        <v>0.8571428571428571</v>
      </c>
      <c r="AC159" s="91">
        <v>0.84913793103448276</v>
      </c>
      <c r="AD159" s="81">
        <f t="shared" si="177"/>
        <v>0.85611705887867651</v>
      </c>
      <c r="AE159" s="82">
        <f t="shared" si="161"/>
        <v>0.34058369676405698</v>
      </c>
      <c r="AF159" s="84">
        <v>92.720816688859301</v>
      </c>
      <c r="AG159" s="84">
        <v>93.822393822393821</v>
      </c>
      <c r="AH159" s="84">
        <v>92.459016393442624</v>
      </c>
      <c r="AI159" s="84">
        <v>89.419291338582667</v>
      </c>
      <c r="AJ159" s="84">
        <v>95.277207392197127</v>
      </c>
      <c r="AK159" s="84">
        <v>93.351063829787222</v>
      </c>
      <c r="AL159" s="84">
        <v>89.641025641025635</v>
      </c>
      <c r="AM159" s="84">
        <f t="shared" si="178"/>
        <v>91.944310468325597</v>
      </c>
      <c r="AN159" s="84">
        <f t="shared" si="162"/>
        <v>0.68361886767277713</v>
      </c>
      <c r="AO159" s="81">
        <v>4</v>
      </c>
      <c r="AP159" s="82">
        <f t="shared" si="156"/>
        <v>0.23005906138063265</v>
      </c>
      <c r="AQ159" s="81">
        <v>4</v>
      </c>
      <c r="AR159" s="82">
        <f t="shared" si="187"/>
        <v>0.1365178344157767</v>
      </c>
      <c r="AS159" s="81">
        <v>4</v>
      </c>
      <c r="AT159" s="82">
        <f t="shared" si="189"/>
        <v>-0.10476865036838212</v>
      </c>
      <c r="AU159" s="81">
        <v>4</v>
      </c>
      <c r="AV159" s="82">
        <f t="shared" si="190"/>
        <v>-0.23979404319523176</v>
      </c>
      <c r="AW159" s="81">
        <v>4</v>
      </c>
      <c r="AX159" s="82">
        <f t="shared" si="188"/>
        <v>-0.2179191660846721</v>
      </c>
      <c r="AY159" s="81">
        <v>4</v>
      </c>
      <c r="AZ159" s="82">
        <f t="shared" si="182"/>
        <v>5.8790989771929411E-2</v>
      </c>
      <c r="BA159" s="81">
        <f t="shared" si="191"/>
        <v>-8.6864817342315201E-2</v>
      </c>
      <c r="BB159" s="82">
        <v>3.5833333333333335</v>
      </c>
      <c r="BC159" s="82">
        <v>3.74</v>
      </c>
      <c r="BD159" s="82">
        <v>3.5916666666666668</v>
      </c>
      <c r="BE159" s="82">
        <v>3.581666666666667</v>
      </c>
      <c r="BF159" s="81">
        <f>(BB159*0.1)+(BC159*0.2)+(BD159*0.3)+(BE159*0.4)</f>
        <v>3.6165000000000003</v>
      </c>
      <c r="BG159" s="82">
        <f t="shared" si="134"/>
        <v>0.65903850144007226</v>
      </c>
      <c r="BH159" s="82">
        <f t="shared" si="169"/>
        <v>0.28608684204887852</v>
      </c>
      <c r="BI159" s="85">
        <v>0.53700000000000003</v>
      </c>
      <c r="BJ159" s="82">
        <f t="shared" si="192"/>
        <v>0.70951804895291981</v>
      </c>
      <c r="BK159" s="92">
        <f t="shared" si="193"/>
        <v>-0.62175718447327233</v>
      </c>
      <c r="BL159" s="92">
        <f t="shared" si="194"/>
        <v>0.76696428908844994</v>
      </c>
      <c r="BM159" s="85">
        <v>0.45576241537465334</v>
      </c>
      <c r="BN159" s="92">
        <f>((BM159-(AVERAGE(BM$2:BM$392)))/(_xlfn.STDEV.P(BM$2:BM$392)))</f>
        <v>-0.41232806387905269</v>
      </c>
      <c r="BO159" s="92">
        <f>LN(BM159)</f>
        <v>-0.78578362416050374</v>
      </c>
      <c r="BP159" s="92">
        <f>((BO159-(AVERAGE(BO$2:BO$392)))/(_xlfn.STDEV.P(BO$2:BO$392)))</f>
        <v>-0.36033592064980141</v>
      </c>
      <c r="BQ159" s="86">
        <v>0.5774636438725621</v>
      </c>
      <c r="BR159" s="92">
        <f>((BQ159-(AVERAGE(BQ$2:BQ$392)))/(_xlfn.STDEV.P(BQ$2:BQ$392)))</f>
        <v>-0.3632291495486818</v>
      </c>
      <c r="BS159" s="92">
        <f>LN(BQ159)</f>
        <v>-0.5491097929011215</v>
      </c>
      <c r="BT159" s="92">
        <f>((BS159-(AVERAGE(BS$2:BS$392)))/(_xlfn.STDEV.P(BS$2:BS$392)))</f>
        <v>-0.33297151211243298</v>
      </c>
      <c r="BU159" s="92">
        <v>0.57938345943515213</v>
      </c>
      <c r="BV159" s="92">
        <f t="shared" si="170"/>
        <v>-1.2165766709480934</v>
      </c>
      <c r="BW159" s="92">
        <f t="shared" si="171"/>
        <v>-0.54579074180178921</v>
      </c>
      <c r="BX159" s="92">
        <f t="shared" si="172"/>
        <v>-1.2773809574791437</v>
      </c>
      <c r="BY159" s="92">
        <f>(BL159*0.1)+(BP159*0.2)+(BT159*0.3)+(BX159*0.4)</f>
        <v>-0.60621459184650262</v>
      </c>
      <c r="BZ159" s="80">
        <v>0.4508509747913329</v>
      </c>
      <c r="CA159" s="80">
        <v>-2.2663296186476307</v>
      </c>
      <c r="CB159" s="80">
        <v>0.54103188303988692</v>
      </c>
      <c r="CC159" s="80">
        <v>-0.49592876498642674</v>
      </c>
      <c r="CD159" s="80">
        <v>0.51180515303315999</v>
      </c>
      <c r="CE159" s="82">
        <f t="shared" si="195"/>
        <v>0.22299542069190209</v>
      </c>
      <c r="CF159" s="80">
        <f t="shared" si="196"/>
        <v>-0.49054684287950312</v>
      </c>
      <c r="CG159" s="84">
        <f t="shared" si="173"/>
        <v>0.13397356223829282</v>
      </c>
      <c r="CH159" s="84">
        <f>VLOOKUP(A159,'CALCULO FINAL'!A:L,7,FALSE)</f>
        <v>64.285714285714292</v>
      </c>
      <c r="CI159" s="84">
        <f>VLOOKUP(A159,'CALCULO FINAL'!A:L,10,FALSE)</f>
        <v>39.473684210526315</v>
      </c>
      <c r="CJ159" s="84">
        <f>VLOOKUP(A159,'CALCULO FINAL'!A:L,8,FALSE)</f>
        <v>38.235294117647058</v>
      </c>
      <c r="CK159" s="84">
        <f>VLOOKUP(A159,'CALCULO FINAL'!A:L,9,FALSE)</f>
        <v>75.342465753424662</v>
      </c>
      <c r="CL159" s="84">
        <f>VLOOKUP(A159,'CALCULO FINAL'!A:L,11,FALSE)</f>
        <v>0.18836059628346707</v>
      </c>
      <c r="CM159" s="84">
        <f>VLOOKUP(A159,'CALCULO FINAL'!A:L,12,FALSE)</f>
        <v>55.494505494505496</v>
      </c>
      <c r="CN159" s="84">
        <f t="shared" si="174"/>
        <v>55.884904569115093</v>
      </c>
      <c r="CO159" s="81">
        <v>158</v>
      </c>
      <c r="CP159" s="81">
        <v>171</v>
      </c>
      <c r="CQ159" s="81">
        <v>138</v>
      </c>
      <c r="CR159" s="81">
        <v>143</v>
      </c>
      <c r="CS159" s="81">
        <v>111</v>
      </c>
      <c r="CT159" s="81">
        <v>53</v>
      </c>
    </row>
    <row r="160" spans="1:98" ht="14.5" customHeight="1">
      <c r="A160" s="79">
        <v>211001027485</v>
      </c>
      <c r="B160" s="82" t="s">
        <v>602</v>
      </c>
      <c r="C160" s="81" t="s">
        <v>460</v>
      </c>
      <c r="D160" s="81" t="s">
        <v>391</v>
      </c>
      <c r="E160" s="81">
        <v>3</v>
      </c>
      <c r="F160" s="82" t="s">
        <v>68</v>
      </c>
      <c r="G160" s="82" t="s">
        <v>394</v>
      </c>
      <c r="H160" s="82" t="s">
        <v>395</v>
      </c>
      <c r="I160" s="81">
        <v>3</v>
      </c>
      <c r="J160" s="81">
        <v>1</v>
      </c>
      <c r="K160" s="81">
        <v>1</v>
      </c>
      <c r="L160" s="81">
        <v>264</v>
      </c>
      <c r="M160" s="81">
        <f t="shared" si="129"/>
        <v>1</v>
      </c>
      <c r="N160" s="86">
        <f>VLOOKUP(A160,complejidad!P:V,7,FALSE)</f>
        <v>-1.4952519086589622</v>
      </c>
      <c r="O160" s="81">
        <v>1</v>
      </c>
      <c r="P160" s="87">
        <v>26.339251700680247</v>
      </c>
      <c r="Q160" s="88">
        <v>0.28092</v>
      </c>
      <c r="R160" s="81">
        <v>262</v>
      </c>
      <c r="S160" s="81">
        <v>24</v>
      </c>
      <c r="T160" s="89">
        <f t="shared" si="160"/>
        <v>9.1603053435114504E-2</v>
      </c>
      <c r="U160" s="90">
        <f>VLOOKUP(A160,socioeconomico!I:P,8,FALSE)</f>
        <v>1.8914811755968017</v>
      </c>
      <c r="V160" s="81">
        <v>1</v>
      </c>
      <c r="W160" s="83">
        <v>0.91393442622950816</v>
      </c>
      <c r="X160" s="83">
        <v>0.88209606986899558</v>
      </c>
      <c r="Y160" s="83">
        <v>0.84037558685446012</v>
      </c>
      <c r="Z160" s="83">
        <v>0.87727272727272732</v>
      </c>
      <c r="AA160" s="83">
        <v>0.82758620689655171</v>
      </c>
      <c r="AB160" s="88">
        <v>0.91625615763546797</v>
      </c>
      <c r="AC160" s="91">
        <v>0.85599999999999998</v>
      </c>
      <c r="AD160" s="81">
        <f t="shared" si="177"/>
        <v>0.8670097485645325</v>
      </c>
      <c r="AE160" s="82">
        <f t="shared" si="161"/>
        <v>0.55663780853032996</v>
      </c>
      <c r="AF160" s="84">
        <v>95.366795366795358</v>
      </c>
      <c r="AG160" s="84">
        <v>91.197183098591552</v>
      </c>
      <c r="AH160" s="84">
        <v>84.859154929577457</v>
      </c>
      <c r="AI160" s="84">
        <v>83.834586466165419</v>
      </c>
      <c r="AJ160" s="84">
        <v>82.173913043478265</v>
      </c>
      <c r="AK160" s="103">
        <v>80.3347280334728</v>
      </c>
      <c r="AL160" s="84">
        <v>82.727272727272734</v>
      </c>
      <c r="AM160" s="84">
        <f t="shared" si="178"/>
        <v>82.397749898128239</v>
      </c>
      <c r="AN160" s="84">
        <f t="shared" si="162"/>
        <v>-1.376897520408771</v>
      </c>
      <c r="AO160" s="81">
        <v>3.5</v>
      </c>
      <c r="AP160" s="82">
        <f t="shared" si="156"/>
        <v>-1.3577995583445217</v>
      </c>
      <c r="AQ160" s="81">
        <v>3.5</v>
      </c>
      <c r="AR160" s="82">
        <f t="shared" si="187"/>
        <v>-1.3981309248788139</v>
      </c>
      <c r="AS160" s="81">
        <v>3.5</v>
      </c>
      <c r="AT160" s="82">
        <f t="shared" si="189"/>
        <v>-1.594305549084083</v>
      </c>
      <c r="AU160" s="81">
        <v>4</v>
      </c>
      <c r="AV160" s="82"/>
      <c r="AW160" s="81">
        <v>3.5</v>
      </c>
      <c r="AX160" s="82">
        <f t="shared" si="188"/>
        <v>-1.5698251038321778</v>
      </c>
      <c r="AY160" s="81">
        <v>4</v>
      </c>
      <c r="AZ160" s="82">
        <f t="shared" si="182"/>
        <v>5.8790989771929411E-2</v>
      </c>
      <c r="BA160" s="81">
        <f t="shared" si="191"/>
        <v>-0.75377790387695953</v>
      </c>
      <c r="BB160" s="82">
        <v>2.84</v>
      </c>
      <c r="BC160" s="82">
        <v>3.41</v>
      </c>
      <c r="BD160" s="82"/>
      <c r="BE160" s="82"/>
      <c r="BF160" s="81">
        <f>(BB160*0.4)+(BC160*0.6)</f>
        <v>3.1819999999999995</v>
      </c>
      <c r="BG160" s="82">
        <f t="shared" si="134"/>
        <v>-0.20137254009362379</v>
      </c>
      <c r="BH160" s="82">
        <f t="shared" si="169"/>
        <v>-0.47757522198529168</v>
      </c>
      <c r="BI160" s="85"/>
      <c r="BJ160" s="92"/>
      <c r="BK160" s="92"/>
      <c r="BL160" s="92"/>
      <c r="BM160" s="85"/>
      <c r="BN160" s="92"/>
      <c r="BO160" s="92"/>
      <c r="BP160" s="92"/>
      <c r="BQ160" s="86"/>
      <c r="BR160" s="86"/>
      <c r="BS160" s="92"/>
      <c r="BT160" s="92"/>
      <c r="BU160" s="92">
        <v>0.65921896949344994</v>
      </c>
      <c r="BV160" s="92">
        <f t="shared" si="170"/>
        <v>1.1429534262577437</v>
      </c>
      <c r="BW160" s="92">
        <f t="shared" si="171"/>
        <v>-0.41669952426351803</v>
      </c>
      <c r="BX160" s="92">
        <f t="shared" si="172"/>
        <v>1.1756219568297561</v>
      </c>
      <c r="BY160" s="86">
        <f>BX160</f>
        <v>1.1756219568297561</v>
      </c>
      <c r="BZ160" s="80">
        <v>0.51594151549691314</v>
      </c>
      <c r="CA160" s="80">
        <v>8.1727444893327922E-2</v>
      </c>
      <c r="CB160" s="80">
        <v>0.55496252204585539</v>
      </c>
      <c r="CC160" s="80">
        <v>-4.0171433055095636E-2</v>
      </c>
      <c r="CD160" s="80">
        <v>0.54493353691020197</v>
      </c>
      <c r="CE160" s="82">
        <f t="shared" si="195"/>
        <v>0.61725093626401384</v>
      </c>
      <c r="CF160" s="80">
        <f t="shared" si="196"/>
        <v>0.31291952719414379</v>
      </c>
      <c r="CG160" s="84">
        <f t="shared" si="173"/>
        <v>-0.15525238947446349</v>
      </c>
      <c r="CH160" s="84">
        <f>VLOOKUP(A160,'CALCULO FINAL'!A:L,7,FALSE)</f>
        <v>37.912087912087912</v>
      </c>
      <c r="CI160" s="84">
        <f>VLOOKUP(A160,'CALCULO FINAL'!A:L,10,FALSE)</f>
        <v>96.428571428571431</v>
      </c>
      <c r="CJ160" s="84">
        <f>VLOOKUP(A160,'CALCULO FINAL'!A:L,8,FALSE)</f>
        <v>72.727272727272734</v>
      </c>
      <c r="CK160" s="84">
        <f>VLOOKUP(A160,'CALCULO FINAL'!A:L,9,FALSE)</f>
        <v>31.428571428571427</v>
      </c>
      <c r="CL160" s="84">
        <f>VLOOKUP(A160,'CALCULO FINAL'!A:L,11,FALSE)</f>
        <v>1.7854206146573681E-2</v>
      </c>
      <c r="CM160" s="84">
        <f>VLOOKUP(A160,'CALCULO FINAL'!A:L,12,FALSE)</f>
        <v>50.824175824175825</v>
      </c>
      <c r="CN160" s="84">
        <f t="shared" si="174"/>
        <v>55.769230769230774</v>
      </c>
      <c r="CO160" s="81">
        <v>159</v>
      </c>
      <c r="CP160" s="81"/>
      <c r="CQ160" s="81"/>
      <c r="CR160" s="81"/>
      <c r="CS160" s="81"/>
      <c r="CT160" s="81"/>
    </row>
    <row r="161" spans="1:98" ht="14.5" customHeight="1">
      <c r="A161" s="79">
        <v>111001034045</v>
      </c>
      <c r="B161" s="80" t="s">
        <v>200</v>
      </c>
      <c r="C161" s="81" t="s">
        <v>460</v>
      </c>
      <c r="D161" s="81" t="s">
        <v>6</v>
      </c>
      <c r="E161" s="81">
        <v>8</v>
      </c>
      <c r="F161" s="82" t="s">
        <v>7</v>
      </c>
      <c r="G161" s="82">
        <v>44</v>
      </c>
      <c r="H161" s="82" t="s">
        <v>201</v>
      </c>
      <c r="I161" s="81">
        <v>8</v>
      </c>
      <c r="J161" s="81">
        <v>2</v>
      </c>
      <c r="K161" s="81">
        <v>2</v>
      </c>
      <c r="L161" s="81">
        <v>1585</v>
      </c>
      <c r="M161" s="81">
        <f t="shared" si="129"/>
        <v>3</v>
      </c>
      <c r="N161" s="86">
        <f>VLOOKUP(A161,complejidad!P:V,7,FALSE)</f>
        <v>0.17629507564424984</v>
      </c>
      <c r="O161" s="81">
        <v>4</v>
      </c>
      <c r="P161" s="87">
        <v>37.305917001338571</v>
      </c>
      <c r="Q161" s="88">
        <v>0.226315789473684</v>
      </c>
      <c r="R161" s="81">
        <v>1516</v>
      </c>
      <c r="S161" s="81">
        <v>165</v>
      </c>
      <c r="T161" s="89">
        <f t="shared" si="160"/>
        <v>0.10883905013192612</v>
      </c>
      <c r="U161" s="90">
        <f>VLOOKUP(A161,socioeconomico!I:P,8,FALSE)</f>
        <v>0.27019096420533723</v>
      </c>
      <c r="V161" s="81">
        <v>4</v>
      </c>
      <c r="W161" s="83">
        <v>0.86787204450625866</v>
      </c>
      <c r="X161" s="83">
        <v>0.82537419814682822</v>
      </c>
      <c r="Y161" s="83">
        <v>0.82041728763040234</v>
      </c>
      <c r="Z161" s="83">
        <v>0.82067968185104845</v>
      </c>
      <c r="AA161" s="83">
        <v>0.86596491228070172</v>
      </c>
      <c r="AB161" s="83">
        <v>0.82171680117388113</v>
      </c>
      <c r="AC161" s="91">
        <v>0.80849532037437</v>
      </c>
      <c r="AD161" s="81">
        <f t="shared" si="177"/>
        <v>0.82631445990261909</v>
      </c>
      <c r="AE161" s="82">
        <f t="shared" si="161"/>
        <v>-0.25054431989645992</v>
      </c>
      <c r="AF161" s="84">
        <v>81.653099561678147</v>
      </c>
      <c r="AG161" s="84">
        <v>85.490196078431367</v>
      </c>
      <c r="AH161" s="84">
        <v>78.025285972305838</v>
      </c>
      <c r="AI161" s="84">
        <v>82.048040455120102</v>
      </c>
      <c r="AJ161" s="84">
        <v>83.396464646464651</v>
      </c>
      <c r="AK161" s="84">
        <v>92.17665615141955</v>
      </c>
      <c r="AL161" s="84">
        <v>91.049798115746967</v>
      </c>
      <c r="AM161" s="84">
        <f t="shared" si="178"/>
        <v>87.148131067370514</v>
      </c>
      <c r="AN161" s="84">
        <f t="shared" si="162"/>
        <v>-0.35158183976303042</v>
      </c>
      <c r="AO161" s="81">
        <v>4</v>
      </c>
      <c r="AP161" s="82">
        <f t="shared" si="156"/>
        <v>0.23005906138063265</v>
      </c>
      <c r="AQ161" s="81">
        <v>4</v>
      </c>
      <c r="AR161" s="82">
        <f t="shared" si="187"/>
        <v>0.1365178344157767</v>
      </c>
      <c r="AS161" s="81">
        <v>4</v>
      </c>
      <c r="AT161" s="82">
        <f t="shared" si="189"/>
        <v>-0.10476865036838212</v>
      </c>
      <c r="AU161" s="81">
        <v>4</v>
      </c>
      <c r="AV161" s="82">
        <f>((AU161-(AVERAGE(AU$2:AU$384)))/(_xlfn.STDEV.P(AU$2:AU$384)))</f>
        <v>-0.23979404319523176</v>
      </c>
      <c r="AW161" s="81">
        <v>4</v>
      </c>
      <c r="AX161" s="82">
        <f t="shared" si="188"/>
        <v>-0.2179191660846721</v>
      </c>
      <c r="AY161" s="81">
        <v>4</v>
      </c>
      <c r="AZ161" s="82">
        <f t="shared" si="182"/>
        <v>5.8790989771929411E-2</v>
      </c>
      <c r="BA161" s="81">
        <f t="shared" si="191"/>
        <v>-8.6864817342315201E-2</v>
      </c>
      <c r="BB161" s="82">
        <v>3.3633333333333333</v>
      </c>
      <c r="BC161" s="82">
        <v>3.3666666666666667</v>
      </c>
      <c r="BD161" s="82">
        <v>3.5883333333333329</v>
      </c>
      <c r="BE161" s="82">
        <v>3.4299999999999997</v>
      </c>
      <c r="BF161" s="81">
        <f t="shared" ref="BF161:BF173" si="197">(BB161*0.1)+(BC161*0.2)+(BD161*0.3)+(BE161*0.4)</f>
        <v>3.4581666666666662</v>
      </c>
      <c r="BG161" s="82">
        <f t="shared" si="134"/>
        <v>0.34550168154862082</v>
      </c>
      <c r="BH161" s="82">
        <f t="shared" si="169"/>
        <v>0.1293184321031528</v>
      </c>
      <c r="BI161" s="85">
        <v>0.41799999999999998</v>
      </c>
      <c r="BJ161" s="82">
        <f t="shared" ref="BJ161:BJ175" si="198">((BI161-(AVERAGE(BI$2:BI$392)))/(_xlfn.STDEV.P(BI$2:BI$392)))</f>
        <v>-0.9920751673436301</v>
      </c>
      <c r="BK161" s="92">
        <f t="shared" ref="BK161:BK175" si="199">LN(BI161)</f>
        <v>-0.87227384645738082</v>
      </c>
      <c r="BL161" s="92">
        <f t="shared" ref="BL161:BL175" si="200">((BK161-(AVERAGE(BK$2:BK$392)))/(_xlfn.STDEV.P(BK$2:BK$392)))</f>
        <v>-1.0318337655098837</v>
      </c>
      <c r="BM161" s="85">
        <v>0.50793264914315783</v>
      </c>
      <c r="BN161" s="92">
        <f t="shared" ref="BN161:BN182" si="201">((BM161-(AVERAGE(BM$2:BM$392)))/(_xlfn.STDEV.P(BM$2:BM$392)))</f>
        <v>0.22798088047117249</v>
      </c>
      <c r="BO161" s="92">
        <f t="shared" ref="BO161:BO182" si="202">LN(BM161)</f>
        <v>-0.6774064206200715</v>
      </c>
      <c r="BP161" s="92">
        <f t="shared" ref="BP161:BP182" si="203">((BO161-(AVERAGE(BO$2:BO$392)))/(_xlfn.STDEV.P(BO$2:BO$392)))</f>
        <v>0.31328217797357172</v>
      </c>
      <c r="BQ161" s="86">
        <v>0.60007997357851617</v>
      </c>
      <c r="BR161" s="92">
        <f t="shared" ref="BR161:BR167" si="204">((BQ161-(AVERAGE(BQ$2:BQ$392)))/(_xlfn.STDEV.P(BQ$2:BQ$392)))</f>
        <v>0.24094997652673875</v>
      </c>
      <c r="BS161" s="92">
        <f t="shared" ref="BS161:BS167" si="205">LN(BQ161)</f>
        <v>-0.51069234335069291</v>
      </c>
      <c r="BT161" s="92">
        <f t="shared" ref="BT161:BT167" si="206">((BS161-(AVERAGE(BS$2:BS$392)))/(_xlfn.STDEV.P(BS$2:BS$392)))</f>
        <v>0.26899871179603108</v>
      </c>
      <c r="BU161" s="92">
        <v>0.61804654616883437</v>
      </c>
      <c r="BV161" s="92">
        <f t="shared" si="170"/>
        <v>-7.3893211765744288E-2</v>
      </c>
      <c r="BW161" s="92">
        <f t="shared" si="171"/>
        <v>-0.48119150693536283</v>
      </c>
      <c r="BX161" s="92">
        <f t="shared" si="172"/>
        <v>-4.986049240575223E-2</v>
      </c>
      <c r="BY161" s="92">
        <f t="shared" ref="BY161:BY167" si="207">(BL161*0.1)+(BP161*0.2)+(BT161*0.3)+(BX161*0.4)</f>
        <v>2.0228475620234398E-2</v>
      </c>
      <c r="BZ161" s="80">
        <v>0.51784991369169486</v>
      </c>
      <c r="CA161" s="80">
        <v>0.15057044132156133</v>
      </c>
      <c r="CB161" s="80">
        <v>0.59488546857074409</v>
      </c>
      <c r="CC161" s="80">
        <v>1.2659549824829788</v>
      </c>
      <c r="CD161" s="80">
        <v>0.47948805399915601</v>
      </c>
      <c r="CE161" s="82">
        <f t="shared" si="195"/>
        <v>-0.16160512573788921</v>
      </c>
      <c r="CF161" s="80">
        <f t="shared" si="196"/>
        <v>0.32909802014026129</v>
      </c>
      <c r="CG161" s="84">
        <f t="shared" si="173"/>
        <v>3.3059258064202068E-2</v>
      </c>
      <c r="CH161" s="84">
        <f>VLOOKUP(A161,'CALCULO FINAL'!A:L,7,FALSE)</f>
        <v>54.945054945054949</v>
      </c>
      <c r="CI161" s="84">
        <f>VLOOKUP(A161,'CALCULO FINAL'!A:L,10,FALSE)</f>
        <v>67.567567567567565</v>
      </c>
      <c r="CJ161" s="84">
        <f>VLOOKUP(A161,'CALCULO FINAL'!A:L,8,FALSE)</f>
        <v>40.909090909090914</v>
      </c>
      <c r="CK161" s="84">
        <f>VLOOKUP(A161,'CALCULO FINAL'!A:L,9,FALSE)</f>
        <v>51.315789473684212</v>
      </c>
      <c r="CL161" s="84">
        <f>VLOOKUP(A161,'CALCULO FINAL'!A:L,11,FALSE)</f>
        <v>-0.19749480457398924</v>
      </c>
      <c r="CM161" s="84">
        <f>VLOOKUP(A161,'CALCULO FINAL'!A:L,12,FALSE)</f>
        <v>44.505494505494504</v>
      </c>
      <c r="CN161" s="84">
        <f t="shared" si="174"/>
        <v>55.490792990792997</v>
      </c>
      <c r="CO161" s="81">
        <v>160</v>
      </c>
      <c r="CP161" s="81">
        <v>129</v>
      </c>
      <c r="CQ161" s="81">
        <v>133</v>
      </c>
      <c r="CR161" s="81">
        <v>140</v>
      </c>
      <c r="CS161" s="81">
        <v>159</v>
      </c>
      <c r="CT161" s="81">
        <v>214</v>
      </c>
    </row>
    <row r="162" spans="1:98" ht="14.5" customHeight="1">
      <c r="A162" s="79">
        <v>111001086649</v>
      </c>
      <c r="B162" s="80" t="s">
        <v>116</v>
      </c>
      <c r="C162" s="81" t="s">
        <v>460</v>
      </c>
      <c r="D162" s="81" t="s">
        <v>6</v>
      </c>
      <c r="E162" s="81">
        <v>8</v>
      </c>
      <c r="F162" s="82" t="s">
        <v>7</v>
      </c>
      <c r="G162" s="82">
        <v>45</v>
      </c>
      <c r="H162" s="82" t="s">
        <v>64</v>
      </c>
      <c r="I162" s="81">
        <v>8</v>
      </c>
      <c r="J162" s="81">
        <v>2</v>
      </c>
      <c r="K162" s="81">
        <v>2</v>
      </c>
      <c r="L162" s="81">
        <v>2361</v>
      </c>
      <c r="M162" s="81">
        <f t="shared" si="129"/>
        <v>4</v>
      </c>
      <c r="N162" s="86">
        <f>VLOOKUP(A162,complejidad!P:V,7,FALSE)</f>
        <v>0.48111538958178901</v>
      </c>
      <c r="O162" s="81">
        <v>4</v>
      </c>
      <c r="P162" s="87">
        <v>38.512028596961493</v>
      </c>
      <c r="Q162" s="88">
        <v>0.179654310703873</v>
      </c>
      <c r="R162" s="81">
        <v>2239</v>
      </c>
      <c r="S162" s="81">
        <v>225</v>
      </c>
      <c r="T162" s="89">
        <f t="shared" si="160"/>
        <v>0.10049129075480125</v>
      </c>
      <c r="U162" s="90">
        <f>VLOOKUP(A162,socioeconomico!I:P,8,FALSE)</f>
        <v>-0.3554116790210099</v>
      </c>
      <c r="V162" s="81">
        <v>7</v>
      </c>
      <c r="W162" s="83">
        <v>0.86010792860107932</v>
      </c>
      <c r="X162" s="83">
        <v>0.84822934232715008</v>
      </c>
      <c r="Y162" s="83">
        <v>0.82233721431651574</v>
      </c>
      <c r="Z162" s="83">
        <v>0.80917091245947192</v>
      </c>
      <c r="AA162" s="83">
        <v>0.80461982675649668</v>
      </c>
      <c r="AB162" s="83">
        <v>0.78720310227823553</v>
      </c>
      <c r="AC162" s="91">
        <v>0.79281901989325565</v>
      </c>
      <c r="AD162" s="81">
        <f t="shared" si="177"/>
        <v>0.79917980518940734</v>
      </c>
      <c r="AE162" s="82">
        <f t="shared" si="161"/>
        <v>-0.78875424703318187</v>
      </c>
      <c r="AF162" s="84">
        <v>91.359593392630245</v>
      </c>
      <c r="AG162" s="84">
        <v>90.22608695652174</v>
      </c>
      <c r="AH162" s="84">
        <v>84.605961616986519</v>
      </c>
      <c r="AI162" s="84">
        <v>70.050960407683263</v>
      </c>
      <c r="AJ162" s="84">
        <v>83.460559796437664</v>
      </c>
      <c r="AK162" s="84">
        <v>82.791666666666657</v>
      </c>
      <c r="AL162" s="84">
        <v>82.791666666666657</v>
      </c>
      <c r="AM162" s="84">
        <f t="shared" si="178"/>
        <v>81.195768848805329</v>
      </c>
      <c r="AN162" s="84">
        <f t="shared" si="162"/>
        <v>-1.6363314424042097</v>
      </c>
      <c r="AO162" s="81">
        <v>4.5</v>
      </c>
      <c r="AP162" s="82">
        <f t="shared" si="156"/>
        <v>1.8179176811057871</v>
      </c>
      <c r="AQ162" s="81">
        <v>4.5</v>
      </c>
      <c r="AR162" s="82">
        <f t="shared" si="187"/>
        <v>1.6711665937103672</v>
      </c>
      <c r="AS162" s="81">
        <v>4.5</v>
      </c>
      <c r="AT162" s="82">
        <f t="shared" si="189"/>
        <v>1.3847682483473189</v>
      </c>
      <c r="AU162" s="81">
        <v>4.5</v>
      </c>
      <c r="AV162" s="82">
        <f>((AU162-(AVERAGE(AU$2:AU$384)))/(_xlfn.STDEV.P(AU$2:AU$384)))</f>
        <v>1.2122921072647797</v>
      </c>
      <c r="AW162" s="81">
        <v>4.5</v>
      </c>
      <c r="AX162" s="82">
        <f t="shared" si="188"/>
        <v>1.1339867716628336</v>
      </c>
      <c r="AY162" s="81">
        <v>4.5</v>
      </c>
      <c r="AZ162" s="82">
        <f t="shared" si="182"/>
        <v>1.3992255565719089</v>
      </c>
      <c r="BA162" s="81">
        <f t="shared" si="191"/>
        <v>1.3205546779633714</v>
      </c>
      <c r="BB162" s="82">
        <v>3.4983333333333331</v>
      </c>
      <c r="BC162" s="82">
        <v>3.4766666666666666</v>
      </c>
      <c r="BD162" s="82">
        <v>3.4649999999999999</v>
      </c>
      <c r="BE162" s="82">
        <v>3.331666666666667</v>
      </c>
      <c r="BF162" s="81">
        <f t="shared" si="197"/>
        <v>3.4173333333333336</v>
      </c>
      <c r="BG162" s="82">
        <f t="shared" si="134"/>
        <v>0.26464218589240629</v>
      </c>
      <c r="BH162" s="82">
        <f t="shared" si="169"/>
        <v>0.79259843192788892</v>
      </c>
      <c r="BI162" s="85">
        <v>0.47299999999999998</v>
      </c>
      <c r="BJ162" s="82">
        <f t="shared" si="198"/>
        <v>-0.20562452115614951</v>
      </c>
      <c r="BK162" s="92">
        <f t="shared" si="199"/>
        <v>-0.74865989049020409</v>
      </c>
      <c r="BL162" s="92">
        <f t="shared" si="200"/>
        <v>-0.14424193128263876</v>
      </c>
      <c r="BM162" s="85">
        <v>0.45142514505256148</v>
      </c>
      <c r="BN162" s="92">
        <f t="shared" si="201"/>
        <v>-0.46556135000200671</v>
      </c>
      <c r="BO162" s="92">
        <f t="shared" si="202"/>
        <v>-0.79534571155873701</v>
      </c>
      <c r="BP162" s="92">
        <f t="shared" si="203"/>
        <v>-0.4197690387009182</v>
      </c>
      <c r="BQ162" s="86">
        <v>0.57302019093095213</v>
      </c>
      <c r="BR162" s="92">
        <f t="shared" si="204"/>
        <v>-0.48193282737454934</v>
      </c>
      <c r="BS162" s="92">
        <f t="shared" si="205"/>
        <v>-0.55683432566142144</v>
      </c>
      <c r="BT162" s="92">
        <f t="shared" si="206"/>
        <v>-0.45400866501354603</v>
      </c>
      <c r="BU162" s="92">
        <v>0.60913061852969719</v>
      </c>
      <c r="BV162" s="92">
        <f t="shared" si="170"/>
        <v>-0.33740251475249217</v>
      </c>
      <c r="BW162" s="92">
        <f t="shared" si="171"/>
        <v>-0.49572255392553044</v>
      </c>
      <c r="BX162" s="92">
        <f t="shared" si="172"/>
        <v>-0.32598075290506356</v>
      </c>
      <c r="BY162" s="92">
        <f t="shared" si="207"/>
        <v>-0.36497290153453676</v>
      </c>
      <c r="BZ162" s="80">
        <v>0.54362843013588791</v>
      </c>
      <c r="CA162" s="80">
        <v>1.0804970784067103</v>
      </c>
      <c r="CB162" s="80">
        <v>0.57006422227010489</v>
      </c>
      <c r="CC162" s="80">
        <v>0.45389855173755433</v>
      </c>
      <c r="CD162" s="80">
        <v>0.48061317551272797</v>
      </c>
      <c r="CE162" s="82">
        <f t="shared" si="195"/>
        <v>-0.14821523735513606</v>
      </c>
      <c r="CF162" s="80">
        <f t="shared" si="196"/>
        <v>0.27816136252504031</v>
      </c>
      <c r="CG162" s="84">
        <f t="shared" si="173"/>
        <v>8.2312062408083461E-2</v>
      </c>
      <c r="CH162" s="84">
        <f>VLOOKUP(A162,'CALCULO FINAL'!A:L,7,FALSE)</f>
        <v>59.340659340659343</v>
      </c>
      <c r="CI162" s="84">
        <f>VLOOKUP(A162,'CALCULO FINAL'!A:L,10,FALSE)</f>
        <v>52.631578947368418</v>
      </c>
      <c r="CJ162" s="84">
        <f>VLOOKUP(A162,'CALCULO FINAL'!A:L,8,FALSE)</f>
        <v>45.454545454545453</v>
      </c>
      <c r="CK162" s="84">
        <f>VLOOKUP(A162,'CALCULO FINAL'!A:L,9,FALSE)</f>
        <v>56.578947368421048</v>
      </c>
      <c r="CL162" s="84">
        <f>VLOOKUP(A162,'CALCULO FINAL'!A:L,11,FALSE)</f>
        <v>-2.0292167180408192E-2</v>
      </c>
      <c r="CM162" s="84">
        <f>VLOOKUP(A162,'CALCULO FINAL'!A:L,12,FALSE)</f>
        <v>50</v>
      </c>
      <c r="CN162" s="84">
        <f t="shared" si="174"/>
        <v>55.328224407171774</v>
      </c>
      <c r="CO162" s="81">
        <v>161</v>
      </c>
      <c r="CP162" s="81">
        <v>115</v>
      </c>
      <c r="CQ162" s="81">
        <v>74</v>
      </c>
      <c r="CR162" s="81">
        <v>72</v>
      </c>
      <c r="CS162" s="81">
        <v>78</v>
      </c>
      <c r="CT162" s="81">
        <v>68</v>
      </c>
    </row>
    <row r="163" spans="1:98" ht="14.5" customHeight="1">
      <c r="A163" s="79">
        <v>111001083011</v>
      </c>
      <c r="B163" s="80" t="s">
        <v>268</v>
      </c>
      <c r="C163" s="81" t="s">
        <v>460</v>
      </c>
      <c r="D163" s="81" t="s">
        <v>6</v>
      </c>
      <c r="E163" s="81">
        <v>5</v>
      </c>
      <c r="F163" s="82" t="s">
        <v>33</v>
      </c>
      <c r="G163" s="82">
        <v>57</v>
      </c>
      <c r="H163" s="82" t="s">
        <v>34</v>
      </c>
      <c r="I163" s="81">
        <v>5</v>
      </c>
      <c r="J163" s="81">
        <v>2</v>
      </c>
      <c r="K163" s="81">
        <v>2</v>
      </c>
      <c r="L163" s="81">
        <v>3582</v>
      </c>
      <c r="M163" s="81">
        <f t="shared" si="129"/>
        <v>6</v>
      </c>
      <c r="N163" s="86">
        <f>VLOOKUP(A163,complejidad!P:V,7,FALSE)</f>
        <v>1.1704443053249212</v>
      </c>
      <c r="O163" s="81">
        <v>6</v>
      </c>
      <c r="P163" s="87">
        <v>40.310638617580828</v>
      </c>
      <c r="Q163" s="88">
        <v>0.20747379454926801</v>
      </c>
      <c r="R163" s="81">
        <v>2879</v>
      </c>
      <c r="S163" s="81">
        <v>246</v>
      </c>
      <c r="T163" s="89">
        <f t="shared" si="160"/>
        <v>8.5446335533171242E-2</v>
      </c>
      <c r="U163" s="90">
        <f>VLOOKUP(A163,socioeconomico!I:P,8,FALSE)</f>
        <v>-0.33976867458289922</v>
      </c>
      <c r="V163" s="81">
        <v>7</v>
      </c>
      <c r="W163" s="83">
        <v>0.87496062992125989</v>
      </c>
      <c r="X163" s="83">
        <v>0.88913595933926304</v>
      </c>
      <c r="Y163" s="83">
        <v>0.84480431848852899</v>
      </c>
      <c r="Z163" s="83">
        <v>0.85967349774227164</v>
      </c>
      <c r="AA163" s="83">
        <v>0.86918285086112124</v>
      </c>
      <c r="AB163" s="83">
        <v>0.83772744151503897</v>
      </c>
      <c r="AC163" s="91">
        <v>0.84471575734452498</v>
      </c>
      <c r="AD163" s="81">
        <f t="shared" si="177"/>
        <v>0.85011461426453505</v>
      </c>
      <c r="AE163" s="82">
        <f t="shared" si="161"/>
        <v>0.2215265238402265</v>
      </c>
      <c r="AF163" s="84">
        <v>84.079462786793513</v>
      </c>
      <c r="AG163" s="84">
        <v>87.27172108467073</v>
      </c>
      <c r="AH163" s="84">
        <v>88.048151332760099</v>
      </c>
      <c r="AI163" s="84">
        <v>86.137118695258224</v>
      </c>
      <c r="AJ163" s="84">
        <v>87.064835515809648</v>
      </c>
      <c r="AK163" s="84">
        <v>88.21782178217822</v>
      </c>
      <c r="AL163" s="84">
        <v>86.36363636363636</v>
      </c>
      <c r="AM163" s="84">
        <f t="shared" si="178"/>
        <v>87.101896395362132</v>
      </c>
      <c r="AN163" s="84">
        <f t="shared" si="162"/>
        <v>-0.3615610672209541</v>
      </c>
      <c r="AO163" s="81">
        <v>4</v>
      </c>
      <c r="AP163" s="82">
        <f t="shared" si="156"/>
        <v>0.23005906138063265</v>
      </c>
      <c r="AQ163" s="81"/>
      <c r="AR163" s="82"/>
      <c r="AS163" s="81" t="s">
        <v>650</v>
      </c>
      <c r="AT163" s="82"/>
      <c r="AU163" s="81"/>
      <c r="AV163" s="82"/>
      <c r="AW163" s="81"/>
      <c r="AX163" s="82"/>
      <c r="AY163" s="81">
        <v>4</v>
      </c>
      <c r="AZ163" s="82">
        <f t="shared" si="182"/>
        <v>5.8790989771929411E-2</v>
      </c>
      <c r="BA163" s="81">
        <f>AZ163</f>
        <v>5.8790989771929411E-2</v>
      </c>
      <c r="BB163" s="82">
        <v>3.145</v>
      </c>
      <c r="BC163" s="82">
        <v>3.3550000000000004</v>
      </c>
      <c r="BD163" s="82">
        <v>3.3816666666666664</v>
      </c>
      <c r="BE163" s="82">
        <v>3.2533333333333334</v>
      </c>
      <c r="BF163" s="81">
        <f t="shared" si="197"/>
        <v>3.3013333333333335</v>
      </c>
      <c r="BG163" s="82">
        <f t="shared" si="134"/>
        <v>3.4935210477196485E-2</v>
      </c>
      <c r="BH163" s="82">
        <f t="shared" si="169"/>
        <v>4.6863100124562948E-2</v>
      </c>
      <c r="BI163" s="85">
        <v>0.52</v>
      </c>
      <c r="BJ163" s="82">
        <f t="shared" si="198"/>
        <v>0.46643330376769826</v>
      </c>
      <c r="BK163" s="92">
        <f t="shared" si="199"/>
        <v>-0.65392646740666394</v>
      </c>
      <c r="BL163" s="92">
        <f t="shared" si="200"/>
        <v>0.53597748326042516</v>
      </c>
      <c r="BM163" s="85">
        <v>0.41462823079528549</v>
      </c>
      <c r="BN163" s="92">
        <f t="shared" si="201"/>
        <v>-0.91718657039053997</v>
      </c>
      <c r="BO163" s="92">
        <f t="shared" si="202"/>
        <v>-0.88037298965535293</v>
      </c>
      <c r="BP163" s="92">
        <f t="shared" si="203"/>
        <v>-0.94825576405912781</v>
      </c>
      <c r="BQ163" s="86">
        <v>0.5341329637273976</v>
      </c>
      <c r="BR163" s="92">
        <f t="shared" si="204"/>
        <v>-1.5207773814117391</v>
      </c>
      <c r="BS163" s="92">
        <f t="shared" si="205"/>
        <v>-0.62711047527204744</v>
      </c>
      <c r="BT163" s="92">
        <f t="shared" si="206"/>
        <v>-1.5551788366826154</v>
      </c>
      <c r="BU163" s="92">
        <v>0.61688375883586299</v>
      </c>
      <c r="BV163" s="92">
        <f t="shared" si="170"/>
        <v>-0.10825926901009821</v>
      </c>
      <c r="BW163" s="92">
        <f t="shared" si="171"/>
        <v>-0.48307467017444133</v>
      </c>
      <c r="BX163" s="92">
        <f t="shared" si="172"/>
        <v>-8.5644529474032657E-2</v>
      </c>
      <c r="BY163" s="92">
        <f t="shared" si="207"/>
        <v>-0.63686486728018066</v>
      </c>
      <c r="BZ163" s="80">
        <v>0.49630006988929937</v>
      </c>
      <c r="CA163" s="80">
        <v>-0.62681229985577713</v>
      </c>
      <c r="CB163" s="80">
        <v>0.55783188614199108</v>
      </c>
      <c r="CC163" s="80">
        <v>5.3703207170243072E-2</v>
      </c>
      <c r="CD163" s="80">
        <v>0.65412159040209195</v>
      </c>
      <c r="CE163" s="82">
        <f t="shared" si="195"/>
        <v>1.9166802257680129</v>
      </c>
      <c r="CF163" s="80">
        <f t="shared" si="196"/>
        <v>0.84908861506392397</v>
      </c>
      <c r="CG163" s="84">
        <f t="shared" si="173"/>
        <v>3.2455200612658427E-2</v>
      </c>
      <c r="CH163" s="84">
        <f>VLOOKUP(A163,'CALCULO FINAL'!A:L,7,FALSE)</f>
        <v>54.670329670329664</v>
      </c>
      <c r="CI163" s="84">
        <f>VLOOKUP(A163,'CALCULO FINAL'!A:L,10,FALSE)</f>
        <v>44.736842105263158</v>
      </c>
      <c r="CJ163" s="84">
        <f>VLOOKUP(A163,'CALCULO FINAL'!A:L,8,FALSE)</f>
        <v>73.170731707317074</v>
      </c>
      <c r="CK163" s="84">
        <f>VLOOKUP(A163,'CALCULO FINAL'!A:L,9,FALSE)</f>
        <v>61.643835616438359</v>
      </c>
      <c r="CL163" s="84">
        <f>VLOOKUP(A163,'CALCULO FINAL'!A:L,11,FALSE)</f>
        <v>0.57183812591034444</v>
      </c>
      <c r="CM163" s="84">
        <f>VLOOKUP(A163,'CALCULO FINAL'!A:L,12,FALSE)</f>
        <v>66.758241758241752</v>
      </c>
      <c r="CN163" s="84">
        <f t="shared" si="174"/>
        <v>55.208935801041058</v>
      </c>
      <c r="CO163" s="81">
        <v>162</v>
      </c>
      <c r="CP163" s="81">
        <v>194</v>
      </c>
      <c r="CQ163" s="81">
        <v>246</v>
      </c>
      <c r="CR163" s="81">
        <v>220</v>
      </c>
      <c r="CS163" s="81">
        <v>231</v>
      </c>
      <c r="CT163" s="81">
        <v>182</v>
      </c>
    </row>
    <row r="164" spans="1:98" ht="14.5" customHeight="1">
      <c r="A164" s="79">
        <v>111001086789</v>
      </c>
      <c r="B164" s="80" t="s">
        <v>238</v>
      </c>
      <c r="C164" s="81" t="s">
        <v>460</v>
      </c>
      <c r="D164" s="81" t="s">
        <v>6</v>
      </c>
      <c r="E164" s="81">
        <v>4</v>
      </c>
      <c r="F164" s="82" t="s">
        <v>42</v>
      </c>
      <c r="G164" s="82">
        <v>34</v>
      </c>
      <c r="H164" s="82" t="s">
        <v>162</v>
      </c>
      <c r="I164" s="81">
        <v>4</v>
      </c>
      <c r="J164" s="81">
        <v>2</v>
      </c>
      <c r="K164" s="81">
        <v>2</v>
      </c>
      <c r="L164" s="81">
        <v>1032</v>
      </c>
      <c r="M164" s="81">
        <f t="shared" si="129"/>
        <v>2</v>
      </c>
      <c r="N164" s="86">
        <f>VLOOKUP(A164,complejidad!P:V,7,FALSE)</f>
        <v>-0.28055686710520772</v>
      </c>
      <c r="O164" s="81">
        <v>3</v>
      </c>
      <c r="P164" s="87">
        <v>38.831058020477734</v>
      </c>
      <c r="Q164" s="88">
        <v>0.20124802527646099</v>
      </c>
      <c r="R164" s="81">
        <v>987</v>
      </c>
      <c r="S164" s="81">
        <v>121</v>
      </c>
      <c r="T164" s="89">
        <f t="shared" si="160"/>
        <v>0.12259371833839919</v>
      </c>
      <c r="U164" s="90">
        <f>VLOOKUP(A164,socioeconomico!I:P,8,FALSE)</f>
        <v>-7.6067821029388638E-2</v>
      </c>
      <c r="V164" s="81">
        <v>6</v>
      </c>
      <c r="W164" s="83">
        <v>0.90086830680173657</v>
      </c>
      <c r="X164" s="83">
        <v>0.8571428571428571</v>
      </c>
      <c r="Y164" s="83">
        <v>0.83900928792569662</v>
      </c>
      <c r="Z164" s="83">
        <v>0.82571182053494396</v>
      </c>
      <c r="AA164" s="83">
        <v>0.81019332161687174</v>
      </c>
      <c r="AB164" s="83">
        <v>0.87272727272727268</v>
      </c>
      <c r="AC164" s="91">
        <v>0.76940133037694014</v>
      </c>
      <c r="AD164" s="81">
        <f t="shared" si="177"/>
        <v>0.81879858349108581</v>
      </c>
      <c r="AE164" s="82">
        <f t="shared" si="161"/>
        <v>-0.39962008071129662</v>
      </c>
      <c r="AF164" s="84">
        <v>87.781350482315119</v>
      </c>
      <c r="AG164" s="84">
        <v>87.013843111404086</v>
      </c>
      <c r="AH164" s="84">
        <v>86.803713527851457</v>
      </c>
      <c r="AI164" s="84">
        <v>87.039764359351992</v>
      </c>
      <c r="AJ164" s="84">
        <v>87.775061124694375</v>
      </c>
      <c r="AK164" s="84">
        <v>84.383088869715266</v>
      </c>
      <c r="AL164" s="84">
        <v>85.771144278606968</v>
      </c>
      <c r="AM164" s="84">
        <f t="shared" si="178"/>
        <v>86.118463732637721</v>
      </c>
      <c r="AN164" s="84">
        <f t="shared" si="162"/>
        <v>-0.5738238086782611</v>
      </c>
      <c r="AO164" s="81">
        <v>4</v>
      </c>
      <c r="AP164" s="82">
        <f t="shared" si="156"/>
        <v>0.23005906138063265</v>
      </c>
      <c r="AQ164" s="81">
        <v>4</v>
      </c>
      <c r="AR164" s="82">
        <f>((AQ164-(AVERAGE(AQ$2:AQ$384)))/(_xlfn.STDEV.P(AQ$2:AQ$384)))</f>
        <v>0.1365178344157767</v>
      </c>
      <c r="AS164" s="81">
        <v>4</v>
      </c>
      <c r="AT164" s="82">
        <f>((AS164-(AVERAGE(AS$2:AS$384)))/(_xlfn.STDEV.P(AS$2:AS$384)))</f>
        <v>-0.10476865036838212</v>
      </c>
      <c r="AU164" s="81">
        <v>4.5</v>
      </c>
      <c r="AV164" s="82">
        <f>((AU164-(AVERAGE(AU$2:AU$384)))/(_xlfn.STDEV.P(AU$2:AU$384)))</f>
        <v>1.2122921072647797</v>
      </c>
      <c r="AW164" s="81">
        <v>4.5</v>
      </c>
      <c r="AX164" s="82">
        <f>((AW164-(AVERAGE(AW$2:AW$384)))/(_xlfn.STDEV.P(AW$2:AW$384)))</f>
        <v>1.1339867716628336</v>
      </c>
      <c r="AY164" s="81">
        <v>4.5</v>
      </c>
      <c r="AZ164" s="82">
        <f t="shared" si="182"/>
        <v>1.3992255565719089</v>
      </c>
      <c r="BA164" s="81">
        <f>(AR164*0.1)+(AT164*0.15)+(AV164*0.2)+(AX164*0.25)+(AZ164*0.3)</f>
        <v>0.94365926722655735</v>
      </c>
      <c r="BB164" s="82">
        <v>3.606666666666666</v>
      </c>
      <c r="BC164" s="82">
        <v>3.5066666666666664</v>
      </c>
      <c r="BD164" s="82">
        <v>3.4550000000000001</v>
      </c>
      <c r="BE164" s="82">
        <v>3.2650000000000006</v>
      </c>
      <c r="BF164" s="81">
        <f t="shared" si="197"/>
        <v>3.4045000000000005</v>
      </c>
      <c r="BG164" s="82">
        <f t="shared" si="134"/>
        <v>0.2392292015433104</v>
      </c>
      <c r="BH164" s="82">
        <f t="shared" si="169"/>
        <v>0.59144423438493388</v>
      </c>
      <c r="BI164" s="85">
        <v>0.39</v>
      </c>
      <c r="BJ164" s="82">
        <f t="shared" si="198"/>
        <v>-1.3924500417663472</v>
      </c>
      <c r="BK164" s="92">
        <f t="shared" si="199"/>
        <v>-0.94160853985844495</v>
      </c>
      <c r="BL164" s="92">
        <f t="shared" si="200"/>
        <v>-1.5296813362791191</v>
      </c>
      <c r="BM164" s="85">
        <v>0.37557336109859979</v>
      </c>
      <c r="BN164" s="92">
        <f t="shared" si="201"/>
        <v>-1.3965247021341132</v>
      </c>
      <c r="BO164" s="92">
        <f t="shared" si="202"/>
        <v>-0.9793014577558784</v>
      </c>
      <c r="BP164" s="92">
        <f t="shared" si="203"/>
        <v>-1.5631452832995614</v>
      </c>
      <c r="BQ164" s="86">
        <v>0.54398380317544737</v>
      </c>
      <c r="BR164" s="92">
        <f t="shared" si="204"/>
        <v>-1.2576192277142748</v>
      </c>
      <c r="BS164" s="92">
        <f t="shared" si="205"/>
        <v>-0.60883580614398136</v>
      </c>
      <c r="BT164" s="92">
        <f t="shared" si="206"/>
        <v>-1.2688296178872644</v>
      </c>
      <c r="BU164" s="92">
        <v>0.58847055315780095</v>
      </c>
      <c r="BV164" s="92">
        <f t="shared" si="170"/>
        <v>-0.9480085723781313</v>
      </c>
      <c r="BW164" s="92">
        <f t="shared" si="171"/>
        <v>-0.5302283906487405</v>
      </c>
      <c r="BX164" s="92">
        <f t="shared" si="172"/>
        <v>-0.98166376261567811</v>
      </c>
      <c r="BY164" s="92">
        <f t="shared" si="207"/>
        <v>-1.2389115807002749</v>
      </c>
      <c r="BZ164" s="80">
        <v>0.48895317025208829</v>
      </c>
      <c r="CA164" s="80">
        <v>-0.89184220130197989</v>
      </c>
      <c r="CB164" s="80">
        <v>0.57364017155683811</v>
      </c>
      <c r="CC164" s="80">
        <v>0.57088996220659438</v>
      </c>
      <c r="CD164" s="80">
        <v>0.46870761228762298</v>
      </c>
      <c r="CE164" s="82">
        <f t="shared" si="195"/>
        <v>-0.28990141151055504</v>
      </c>
      <c r="CF164" s="80">
        <f t="shared" si="196"/>
        <v>-0.15205215735369521</v>
      </c>
      <c r="CG164" s="84">
        <f t="shared" si="173"/>
        <v>1.7116376202597899E-4</v>
      </c>
      <c r="CH164" s="84">
        <f>VLOOKUP(A164,'CALCULO FINAL'!A:L,7,FALSE)</f>
        <v>52.472527472527474</v>
      </c>
      <c r="CI164" s="84">
        <f>VLOOKUP(A164,'CALCULO FINAL'!A:L,10,FALSE)</f>
        <v>52.631578947368418</v>
      </c>
      <c r="CJ164" s="84">
        <f>VLOOKUP(A164,'CALCULO FINAL'!A:L,8,FALSE)</f>
        <v>76.666666666666671</v>
      </c>
      <c r="CK164" s="84">
        <f>VLOOKUP(A164,'CALCULO FINAL'!A:L,9,FALSE)</f>
        <v>50.793650793650791</v>
      </c>
      <c r="CL164" s="84">
        <f>VLOOKUP(A164,'CALCULO FINAL'!A:L,11,FALSE)</f>
        <v>0.43892457041402211</v>
      </c>
      <c r="CM164" s="84">
        <f>VLOOKUP(A164,'CALCULO FINAL'!A:L,12,FALSE)</f>
        <v>62.912087912087912</v>
      </c>
      <c r="CN164" s="84">
        <f t="shared" si="174"/>
        <v>55.122180451127818</v>
      </c>
      <c r="CO164" s="81">
        <v>163</v>
      </c>
      <c r="CP164" s="81">
        <v>179</v>
      </c>
      <c r="CQ164" s="81">
        <v>217</v>
      </c>
      <c r="CR164" s="81">
        <v>188</v>
      </c>
      <c r="CS164" s="81">
        <v>182</v>
      </c>
      <c r="CT164" s="81">
        <v>155</v>
      </c>
    </row>
    <row r="165" spans="1:98" ht="14.5" customHeight="1">
      <c r="A165" s="79">
        <v>111001010251</v>
      </c>
      <c r="B165" s="80" t="s">
        <v>167</v>
      </c>
      <c r="C165" s="81" t="s">
        <v>460</v>
      </c>
      <c r="D165" s="81" t="s">
        <v>6</v>
      </c>
      <c r="E165" s="81">
        <v>6</v>
      </c>
      <c r="F165" s="82" t="s">
        <v>151</v>
      </c>
      <c r="G165" s="82">
        <v>42</v>
      </c>
      <c r="H165" s="82" t="s">
        <v>152</v>
      </c>
      <c r="I165" s="81">
        <v>6</v>
      </c>
      <c r="J165" s="81">
        <v>2</v>
      </c>
      <c r="K165" s="81">
        <v>2</v>
      </c>
      <c r="L165" s="81">
        <v>4783</v>
      </c>
      <c r="M165" s="81">
        <f t="shared" si="129"/>
        <v>6</v>
      </c>
      <c r="N165" s="86">
        <f>VLOOKUP(A165,complejidad!P:V,7,FALSE)</f>
        <v>1.1704443053249212</v>
      </c>
      <c r="O165" s="81">
        <v>6</v>
      </c>
      <c r="P165" s="87">
        <v>38.053622212873428</v>
      </c>
      <c r="Q165" s="88">
        <v>0.19835094261446201</v>
      </c>
      <c r="R165" s="81">
        <v>4213</v>
      </c>
      <c r="S165" s="81">
        <v>490</v>
      </c>
      <c r="T165" s="89">
        <f t="shared" si="160"/>
        <v>0.116306669831474</v>
      </c>
      <c r="U165" s="90">
        <f>VLOOKUP(A165,socioeconomico!I:P,8,FALSE)</f>
        <v>-5.0829070984771102E-2</v>
      </c>
      <c r="V165" s="81">
        <v>5</v>
      </c>
      <c r="W165" s="83">
        <v>0.87921710018027299</v>
      </c>
      <c r="X165" s="83">
        <v>0.86005537377296748</v>
      </c>
      <c r="Y165" s="83">
        <v>0.82811325482335252</v>
      </c>
      <c r="Z165" s="83">
        <v>0.80822609134494072</v>
      </c>
      <c r="AA165" s="83">
        <v>0.81465732866433216</v>
      </c>
      <c r="AB165" s="83">
        <v>0.81342901076371088</v>
      </c>
      <c r="AC165" s="91">
        <v>0.81937644936871945</v>
      </c>
      <c r="AD165" s="81">
        <f t="shared" si="177"/>
        <v>0.81614689241848637</v>
      </c>
      <c r="AE165" s="82">
        <f t="shared" si="161"/>
        <v>-0.45221579176996579</v>
      </c>
      <c r="AF165" s="84">
        <v>83.492943548387103</v>
      </c>
      <c r="AG165" s="84">
        <v>89.594224545680859</v>
      </c>
      <c r="AH165" s="84">
        <v>88.311688311688314</v>
      </c>
      <c r="AI165" s="84">
        <v>85.303593556381657</v>
      </c>
      <c r="AJ165" s="84">
        <v>80.585043642368476</v>
      </c>
      <c r="AK165" s="84">
        <v>85.749937609183917</v>
      </c>
      <c r="AL165" s="84">
        <v>88.836045056320401</v>
      </c>
      <c r="AM165" s="84">
        <f t="shared" si="178"/>
        <v>85.832014512291877</v>
      </c>
      <c r="AN165" s="84">
        <f t="shared" si="162"/>
        <v>-0.63565061096330555</v>
      </c>
      <c r="AO165" s="81">
        <v>4</v>
      </c>
      <c r="AP165" s="82">
        <f t="shared" si="156"/>
        <v>0.23005906138063265</v>
      </c>
      <c r="AQ165" s="81"/>
      <c r="AR165" s="82"/>
      <c r="AS165" s="81" t="s">
        <v>650</v>
      </c>
      <c r="AT165" s="82"/>
      <c r="AU165" s="81"/>
      <c r="AV165" s="82"/>
      <c r="AW165" s="81"/>
      <c r="AX165" s="82"/>
      <c r="AY165" s="81"/>
      <c r="AZ165" s="82"/>
      <c r="BA165" s="81"/>
      <c r="BB165" s="82">
        <v>3.355</v>
      </c>
      <c r="BC165" s="82">
        <v>3.4933333333333336</v>
      </c>
      <c r="BD165" s="82">
        <v>3.5116666666666667</v>
      </c>
      <c r="BE165" s="82">
        <v>3.4033333333333329</v>
      </c>
      <c r="BF165" s="81">
        <f t="shared" si="197"/>
        <v>3.4489999999999998</v>
      </c>
      <c r="BG165" s="82">
        <f t="shared" si="134"/>
        <v>0.32734954987069548</v>
      </c>
      <c r="BH165" s="82">
        <f t="shared" si="169"/>
        <v>0.32734954987069548</v>
      </c>
      <c r="BI165" s="85">
        <v>0.438</v>
      </c>
      <c r="BJ165" s="82">
        <f t="shared" si="198"/>
        <v>-0.70609311418454601</v>
      </c>
      <c r="BK165" s="92">
        <f t="shared" si="199"/>
        <v>-0.82553636860569091</v>
      </c>
      <c r="BL165" s="92">
        <f t="shared" si="200"/>
        <v>-0.69624217822541956</v>
      </c>
      <c r="BM165" s="85">
        <v>0.4267437137266723</v>
      </c>
      <c r="BN165" s="92">
        <f t="shared" si="201"/>
        <v>-0.76848775258357804</v>
      </c>
      <c r="BO165" s="92">
        <f t="shared" si="202"/>
        <v>-0.85157164799212925</v>
      </c>
      <c r="BP165" s="92">
        <f t="shared" si="203"/>
        <v>-0.76924113390450388</v>
      </c>
      <c r="BQ165" s="86">
        <v>0.53707505143163248</v>
      </c>
      <c r="BR165" s="92">
        <f t="shared" si="204"/>
        <v>-1.4421816056562282</v>
      </c>
      <c r="BS165" s="92">
        <f t="shared" si="205"/>
        <v>-0.62161743365855116</v>
      </c>
      <c r="BT165" s="92">
        <f t="shared" si="206"/>
        <v>-1.4691073371762671</v>
      </c>
      <c r="BU165" s="92">
        <v>0.58317725342050908</v>
      </c>
      <c r="BV165" s="92">
        <f t="shared" si="170"/>
        <v>-1.1044514890019699</v>
      </c>
      <c r="BW165" s="92">
        <f t="shared" si="171"/>
        <v>-0.53926410209958076</v>
      </c>
      <c r="BX165" s="92">
        <f t="shared" si="172"/>
        <v>-1.1533611634492738</v>
      </c>
      <c r="BY165" s="92">
        <f t="shared" si="207"/>
        <v>-1.1255491111360323</v>
      </c>
      <c r="BZ165" s="80">
        <v>0.52986213543071981</v>
      </c>
      <c r="CA165" s="80">
        <v>0.58389580315435541</v>
      </c>
      <c r="CB165" s="80">
        <v>0.58524585122562189</v>
      </c>
      <c r="CC165" s="80">
        <v>0.95058349951155241</v>
      </c>
      <c r="CD165" s="80">
        <v>0.53828642754040801</v>
      </c>
      <c r="CE165" s="82">
        <f t="shared" si="195"/>
        <v>0.53814476732504379</v>
      </c>
      <c r="CF165" s="80">
        <f t="shared" si="196"/>
        <v>0.67102659414685872</v>
      </c>
      <c r="CG165" s="84">
        <f t="shared" si="173"/>
        <v>-2.9123840029957881E-2</v>
      </c>
      <c r="CH165" s="84">
        <f>VLOOKUP(A165,'CALCULO FINAL'!A:L,7,FALSE)</f>
        <v>48.626373626373628</v>
      </c>
      <c r="CI165" s="84">
        <f>VLOOKUP(A165,'CALCULO FINAL'!A:L,10,FALSE)</f>
        <v>65.789473684210535</v>
      </c>
      <c r="CJ165" s="84">
        <f>VLOOKUP(A165,'CALCULO FINAL'!A:L,8,FALSE)</f>
        <v>66.666666666666657</v>
      </c>
      <c r="CK165" s="84">
        <f>VLOOKUP(A165,'CALCULO FINAL'!A:L,9,FALSE)</f>
        <v>50.684931506849317</v>
      </c>
      <c r="CL165" s="84">
        <f>VLOOKUP(A165,'CALCULO FINAL'!A:L,11,FALSE)</f>
        <v>0.25633984085605893</v>
      </c>
      <c r="CM165" s="84">
        <f>VLOOKUP(A165,'CALCULO FINAL'!A:L,12,FALSE)</f>
        <v>57.142857142857139</v>
      </c>
      <c r="CN165" s="84">
        <f t="shared" si="174"/>
        <v>55.046269519953725</v>
      </c>
      <c r="CO165" s="81">
        <v>164</v>
      </c>
      <c r="CP165" s="81">
        <v>180</v>
      </c>
      <c r="CQ165" s="81">
        <v>113</v>
      </c>
      <c r="CR165" s="81">
        <v>87</v>
      </c>
      <c r="CS165" s="81">
        <v>82</v>
      </c>
      <c r="CT165" s="81">
        <v>101</v>
      </c>
    </row>
    <row r="166" spans="1:98" ht="14.5" customHeight="1">
      <c r="A166" s="79">
        <v>111265000408</v>
      </c>
      <c r="B166" s="80" t="s">
        <v>164</v>
      </c>
      <c r="C166" s="81" t="s">
        <v>460</v>
      </c>
      <c r="D166" s="81" t="s">
        <v>6</v>
      </c>
      <c r="E166" s="81">
        <v>10</v>
      </c>
      <c r="F166" s="82" t="s">
        <v>18</v>
      </c>
      <c r="G166" s="82">
        <v>30</v>
      </c>
      <c r="H166" s="82" t="s">
        <v>19</v>
      </c>
      <c r="I166" s="81">
        <v>10</v>
      </c>
      <c r="J166" s="81">
        <v>1</v>
      </c>
      <c r="K166" s="81">
        <v>1</v>
      </c>
      <c r="L166" s="81">
        <v>1494</v>
      </c>
      <c r="M166" s="81">
        <f t="shared" si="129"/>
        <v>2</v>
      </c>
      <c r="N166" s="86">
        <f>VLOOKUP(A166,complejidad!P:V,7,FALSE)</f>
        <v>-1.0721496448257501</v>
      </c>
      <c r="O166" s="81">
        <v>1</v>
      </c>
      <c r="P166" s="87">
        <v>43.598314977973452</v>
      </c>
      <c r="Q166" s="88">
        <v>0.13828513786146601</v>
      </c>
      <c r="R166" s="81">
        <v>1475</v>
      </c>
      <c r="S166" s="81">
        <v>117</v>
      </c>
      <c r="T166" s="89">
        <f t="shared" si="160"/>
        <v>7.9322033898305083E-2</v>
      </c>
      <c r="U166" s="90">
        <f>VLOOKUP(A166,socioeconomico!I:P,8,FALSE)</f>
        <v>-1.3977770742720872</v>
      </c>
      <c r="V166" s="81">
        <v>10</v>
      </c>
      <c r="W166" s="83">
        <v>0.85585076314301867</v>
      </c>
      <c r="X166" s="83">
        <v>0.79765395894428148</v>
      </c>
      <c r="Y166" s="83">
        <v>0.76875000000000004</v>
      </c>
      <c r="Z166" s="83">
        <v>0.79705291359678498</v>
      </c>
      <c r="AA166" s="83">
        <v>0.83684621389539426</v>
      </c>
      <c r="AB166" s="83">
        <v>0.83293172690763051</v>
      </c>
      <c r="AC166" s="91">
        <v>0.84836997725549657</v>
      </c>
      <c r="AD166" s="81">
        <f t="shared" si="177"/>
        <v>0.82654610472215317</v>
      </c>
      <c r="AE166" s="82">
        <f t="shared" si="161"/>
        <v>-0.24594969568764938</v>
      </c>
      <c r="AF166" s="84">
        <v>82.868142444658318</v>
      </c>
      <c r="AG166" s="84">
        <v>88.71692461308038</v>
      </c>
      <c r="AH166" s="84">
        <v>87.493173129437466</v>
      </c>
      <c r="AI166" s="84">
        <v>81.960312687913401</v>
      </c>
      <c r="AJ166" s="84">
        <v>82.38542241855329</v>
      </c>
      <c r="AK166" s="84">
        <v>88.583509513742072</v>
      </c>
      <c r="AL166" s="84">
        <v>87.482710926694324</v>
      </c>
      <c r="AM166" s="84">
        <f t="shared" si="178"/>
        <v>85.911139356285219</v>
      </c>
      <c r="AN166" s="84">
        <f t="shared" si="162"/>
        <v>-0.61857241441766686</v>
      </c>
      <c r="AO166" s="81">
        <v>4</v>
      </c>
      <c r="AP166" s="82">
        <f t="shared" si="156"/>
        <v>0.23005906138063265</v>
      </c>
      <c r="AQ166" s="81">
        <v>4</v>
      </c>
      <c r="AR166" s="82">
        <f t="shared" ref="AR166:AR175" si="208">((AQ166-(AVERAGE(AQ$2:AQ$384)))/(_xlfn.STDEV.P(AQ$2:AQ$384)))</f>
        <v>0.1365178344157767</v>
      </c>
      <c r="AS166" s="81">
        <v>4.5</v>
      </c>
      <c r="AT166" s="82">
        <f t="shared" ref="AT166:AT175" si="209">((AS166-(AVERAGE(AS$2:AS$384)))/(_xlfn.STDEV.P(AS$2:AS$384)))</f>
        <v>1.3847682483473189</v>
      </c>
      <c r="AU166" s="81">
        <v>4.5</v>
      </c>
      <c r="AV166" s="82">
        <f t="shared" ref="AV166:AV175" si="210">((AU166-(AVERAGE(AU$2:AU$384)))/(_xlfn.STDEV.P(AU$2:AU$384)))</f>
        <v>1.2122921072647797</v>
      </c>
      <c r="AW166" s="81">
        <v>4.5</v>
      </c>
      <c r="AX166" s="82">
        <f t="shared" ref="AX166:AX175" si="211">((AW166-(AVERAGE(AW$2:AW$384)))/(_xlfn.STDEV.P(AW$2:AW$384)))</f>
        <v>1.1339867716628336</v>
      </c>
      <c r="AY166" s="81">
        <v>4.5</v>
      </c>
      <c r="AZ166" s="82">
        <f t="shared" ref="AZ166:AZ175" si="212">((AY166-(AVERAGE(AY$2:AY$392)))/(_xlfn.STDEV.P(AY$2:AY$392)))</f>
        <v>1.3992255565719089</v>
      </c>
      <c r="BA166" s="81">
        <f t="shared" ref="BA166:BA175" si="213">(AR166*0.1)+(AT166*0.15)+(AV166*0.2)+(AX166*0.25)+(AZ166*0.3)</f>
        <v>1.1670898020339124</v>
      </c>
      <c r="BB166" s="82">
        <v>3.4666666666666668</v>
      </c>
      <c r="BC166" s="82">
        <v>3.4550000000000001</v>
      </c>
      <c r="BD166" s="82">
        <v>3.5916666666666668</v>
      </c>
      <c r="BE166" s="82">
        <v>3.3350000000000004</v>
      </c>
      <c r="BF166" s="81">
        <f t="shared" si="197"/>
        <v>3.4491666666666667</v>
      </c>
      <c r="BG166" s="82">
        <f t="shared" si="134"/>
        <v>0.32767958862847635</v>
      </c>
      <c r="BH166" s="82">
        <f t="shared" si="169"/>
        <v>0.74738469533119445</v>
      </c>
      <c r="BI166" s="85">
        <v>0.46500000000000002</v>
      </c>
      <c r="BJ166" s="82">
        <f t="shared" si="198"/>
        <v>-0.32001734241978236</v>
      </c>
      <c r="BK166" s="92">
        <f t="shared" si="199"/>
        <v>-0.7657178733947807</v>
      </c>
      <c r="BL166" s="92">
        <f t="shared" si="200"/>
        <v>-0.26672426926808762</v>
      </c>
      <c r="BM166" s="85">
        <v>0.44771027125145901</v>
      </c>
      <c r="BN166" s="92">
        <f t="shared" si="201"/>
        <v>-0.51115568129316236</v>
      </c>
      <c r="BO166" s="92">
        <f t="shared" si="202"/>
        <v>-0.80360897173468571</v>
      </c>
      <c r="BP166" s="92">
        <f t="shared" si="203"/>
        <v>-0.47112930106528328</v>
      </c>
      <c r="BQ166" s="86">
        <v>0.57744787508228657</v>
      </c>
      <c r="BR166" s="92">
        <f t="shared" si="204"/>
        <v>-0.36365040154013262</v>
      </c>
      <c r="BS166" s="92">
        <f t="shared" si="205"/>
        <v>-0.54913710025760321</v>
      </c>
      <c r="BT166" s="92">
        <f t="shared" si="206"/>
        <v>-0.33339939620385517</v>
      </c>
      <c r="BU166" s="92">
        <v>0.58655147000934404</v>
      </c>
      <c r="BV166" s="92">
        <f t="shared" si="170"/>
        <v>-1.0047268728501648</v>
      </c>
      <c r="BW166" s="92">
        <f t="shared" si="171"/>
        <v>-0.53349485683741138</v>
      </c>
      <c r="BX166" s="92">
        <f t="shared" si="172"/>
        <v>-1.0437334466197481</v>
      </c>
      <c r="BY166" s="92">
        <f t="shared" si="207"/>
        <v>-0.63841148464892128</v>
      </c>
      <c r="BZ166" s="80">
        <v>0.55048183153542385</v>
      </c>
      <c r="CA166" s="80">
        <v>1.3277246692520615</v>
      </c>
      <c r="CB166" s="80">
        <v>0.5729139854139853</v>
      </c>
      <c r="CC166" s="80">
        <v>0.54713192362628948</v>
      </c>
      <c r="CD166" s="80">
        <v>0.50289921136887195</v>
      </c>
      <c r="CE166" s="82">
        <f t="shared" si="195"/>
        <v>0.11700725551182185</v>
      </c>
      <c r="CF166" s="80">
        <f t="shared" si="196"/>
        <v>0.48818813869421007</v>
      </c>
      <c r="CG166" s="84">
        <f t="shared" si="173"/>
        <v>0.24684916565809384</v>
      </c>
      <c r="CH166" s="84">
        <f>VLOOKUP(A166,'CALCULO FINAL'!A:L,7,FALSE)</f>
        <v>73.076923076923066</v>
      </c>
      <c r="CI166" s="84">
        <f>VLOOKUP(A166,'CALCULO FINAL'!A:L,10,FALSE)</f>
        <v>17.948717948717949</v>
      </c>
      <c r="CJ166" s="84">
        <f>VLOOKUP(A166,'CALCULO FINAL'!A:L,8,FALSE)</f>
        <v>52.941176470588239</v>
      </c>
      <c r="CK166" s="84">
        <f>VLOOKUP(A166,'CALCULO FINAL'!A:L,9,FALSE)</f>
        <v>60</v>
      </c>
      <c r="CL166" s="84">
        <f>VLOOKUP(A166,'CALCULO FINAL'!A:L,11,FALSE)</f>
        <v>0.1767481800635288</v>
      </c>
      <c r="CM166" s="84">
        <f>VLOOKUP(A166,'CALCULO FINAL'!A:L,12,FALSE)</f>
        <v>55.219780219780226</v>
      </c>
      <c r="CN166" s="84">
        <f t="shared" si="174"/>
        <v>54.83058608058608</v>
      </c>
      <c r="CO166" s="81">
        <v>165</v>
      </c>
      <c r="CP166" s="81">
        <v>140</v>
      </c>
      <c r="CQ166" s="81">
        <v>154</v>
      </c>
      <c r="CR166" s="81">
        <v>137</v>
      </c>
      <c r="CS166" s="81">
        <v>148</v>
      </c>
      <c r="CT166" s="81">
        <v>169</v>
      </c>
    </row>
    <row r="167" spans="1:98" ht="14.5" customHeight="1">
      <c r="A167" s="79">
        <v>111001011321</v>
      </c>
      <c r="B167" s="80" t="s">
        <v>212</v>
      </c>
      <c r="C167" s="81" t="s">
        <v>460</v>
      </c>
      <c r="D167" s="81" t="s">
        <v>6</v>
      </c>
      <c r="E167" s="81">
        <v>8</v>
      </c>
      <c r="F167" s="82" t="s">
        <v>7</v>
      </c>
      <c r="G167" s="82">
        <v>45</v>
      </c>
      <c r="H167" s="82" t="s">
        <v>64</v>
      </c>
      <c r="I167" s="81">
        <v>8</v>
      </c>
      <c r="J167" s="81">
        <v>2</v>
      </c>
      <c r="K167" s="81">
        <v>2</v>
      </c>
      <c r="L167" s="81">
        <v>2053</v>
      </c>
      <c r="M167" s="81">
        <f t="shared" ref="M167:M230" si="214">IF(L167&lt;1000,1,IF(L167&lt;1500,2,IF(L167&lt;2000,3,IF(L167&lt;2500,4,IF(L167&lt;3000,5,6)))))</f>
        <v>4</v>
      </c>
      <c r="N167" s="86">
        <f>VLOOKUP(A167,complejidad!P:V,7,FALSE)</f>
        <v>0.48111538958178901</v>
      </c>
      <c r="O167" s="81">
        <v>4</v>
      </c>
      <c r="P167" s="87">
        <v>36.9148251121076</v>
      </c>
      <c r="Q167" s="88">
        <v>0.21353106025221799</v>
      </c>
      <c r="R167" s="81">
        <v>1584</v>
      </c>
      <c r="S167" s="81">
        <v>366</v>
      </c>
      <c r="T167" s="89">
        <f t="shared" si="160"/>
        <v>0.23106060606060605</v>
      </c>
      <c r="U167" s="90">
        <f>VLOOKUP(A167,socioeconomico!I:P,8,FALSE)</f>
        <v>0.73973062801519074</v>
      </c>
      <c r="V167" s="81">
        <v>2</v>
      </c>
      <c r="W167" s="83">
        <v>0.84912280701754383</v>
      </c>
      <c r="X167" s="83">
        <v>0.89927536231884053</v>
      </c>
      <c r="Y167" s="83">
        <v>0.85547785547785549</v>
      </c>
      <c r="Z167" s="83">
        <v>0.82515991471215355</v>
      </c>
      <c r="AA167" s="83">
        <v>0.84739803094233479</v>
      </c>
      <c r="AB167" s="83">
        <v>0.81489361702127661</v>
      </c>
      <c r="AC167" s="91">
        <v>0.81119352663519895</v>
      </c>
      <c r="AD167" s="81">
        <f t="shared" ref="AD167:AD198" si="215">(Y167*0.1)+(Z167*0.15)+(AA167*0.2)+(AB167*0.25)+(AC167*0.3)</f>
        <v>0.82588284118895428</v>
      </c>
      <c r="AE167" s="82">
        <f t="shared" si="161"/>
        <v>-0.25910538245235382</v>
      </c>
      <c r="AF167" s="84">
        <v>87.872892347600512</v>
      </c>
      <c r="AG167" s="84">
        <v>91.385767790262179</v>
      </c>
      <c r="AH167" s="84">
        <v>88.755527479469364</v>
      </c>
      <c r="AI167" s="84">
        <v>90.336134453781511</v>
      </c>
      <c r="AJ167" s="84">
        <v>91.455912508544088</v>
      </c>
      <c r="AK167" s="84">
        <v>89.65517241379311</v>
      </c>
      <c r="AL167" s="84">
        <v>88.926630434782609</v>
      </c>
      <c r="AM167" s="84">
        <f t="shared" ref="AM167:AM178" si="216">(AH167*0.1)+(AI167*0.15)+(AJ167*0.2)+(AK167*0.25)+(AL167*0.3)</f>
        <v>89.808937651606044</v>
      </c>
      <c r="AN167" s="84">
        <f t="shared" si="162"/>
        <v>0.22272296163826136</v>
      </c>
      <c r="AO167" s="81">
        <v>3.5</v>
      </c>
      <c r="AP167" s="82">
        <f t="shared" si="156"/>
        <v>-1.3577995583445217</v>
      </c>
      <c r="AQ167" s="81">
        <v>4</v>
      </c>
      <c r="AR167" s="82">
        <f t="shared" si="208"/>
        <v>0.1365178344157767</v>
      </c>
      <c r="AS167" s="81">
        <v>4</v>
      </c>
      <c r="AT167" s="82">
        <f t="shared" si="209"/>
        <v>-0.10476865036838212</v>
      </c>
      <c r="AU167" s="81">
        <v>4</v>
      </c>
      <c r="AV167" s="82">
        <f t="shared" si="210"/>
        <v>-0.23979404319523176</v>
      </c>
      <c r="AW167" s="81">
        <v>4</v>
      </c>
      <c r="AX167" s="82">
        <f t="shared" si="211"/>
        <v>-0.2179191660846721</v>
      </c>
      <c r="AY167" s="81">
        <v>4</v>
      </c>
      <c r="AZ167" s="82">
        <f t="shared" si="212"/>
        <v>5.8790989771929411E-2</v>
      </c>
      <c r="BA167" s="81">
        <f t="shared" si="213"/>
        <v>-8.6864817342315201E-2</v>
      </c>
      <c r="BB167" s="82">
        <v>3.3833333333333333</v>
      </c>
      <c r="BC167" s="82">
        <v>3.4583333333333335</v>
      </c>
      <c r="BD167" s="82">
        <v>3.41</v>
      </c>
      <c r="BE167" s="82">
        <v>3.3183333333333334</v>
      </c>
      <c r="BF167" s="81">
        <f t="shared" si="197"/>
        <v>3.3803333333333336</v>
      </c>
      <c r="BG167" s="82">
        <f t="shared" ref="BG167:BG230" si="217">((BF167-(AVERAGE(BF$2:BF$384)))/(_xlfn.STDEV.P(BF$2:BF$384)))</f>
        <v>0.19137358166514129</v>
      </c>
      <c r="BH167" s="82">
        <f t="shared" si="169"/>
        <v>5.2254382161413045E-2</v>
      </c>
      <c r="BI167" s="85">
        <v>0.46200000000000002</v>
      </c>
      <c r="BJ167" s="82">
        <f t="shared" si="198"/>
        <v>-0.36291465039364501</v>
      </c>
      <c r="BK167" s="92">
        <f t="shared" si="199"/>
        <v>-0.77219038790039818</v>
      </c>
      <c r="BL167" s="92">
        <f t="shared" si="200"/>
        <v>-0.31319920793625006</v>
      </c>
      <c r="BM167" s="85">
        <v>0.41906176684190088</v>
      </c>
      <c r="BN167" s="92">
        <f t="shared" si="201"/>
        <v>-0.8627717713627312</v>
      </c>
      <c r="BO167" s="92">
        <f t="shared" si="202"/>
        <v>-0.86973695502736936</v>
      </c>
      <c r="BP167" s="92">
        <f t="shared" si="203"/>
        <v>-0.88214753106415356</v>
      </c>
      <c r="BQ167" s="86">
        <v>0.5657987390632967</v>
      </c>
      <c r="BR167" s="92">
        <f t="shared" si="204"/>
        <v>-0.67484876621705492</v>
      </c>
      <c r="BS167" s="92">
        <f t="shared" si="205"/>
        <v>-0.56951684870800423</v>
      </c>
      <c r="BT167" s="92">
        <f t="shared" si="206"/>
        <v>-0.65273349780220602</v>
      </c>
      <c r="BU167" s="92">
        <v>0.59755571074072944</v>
      </c>
      <c r="BV167" s="92">
        <f t="shared" si="170"/>
        <v>-0.67949769621382772</v>
      </c>
      <c r="BW167" s="92">
        <f t="shared" si="171"/>
        <v>-0.51490775978958669</v>
      </c>
      <c r="BX167" s="92">
        <f t="shared" si="172"/>
        <v>-0.69053975849499905</v>
      </c>
      <c r="BY167" s="92">
        <f t="shared" si="207"/>
        <v>-0.6797853797451171</v>
      </c>
      <c r="BZ167" s="80">
        <v>0.52504175181739443</v>
      </c>
      <c r="CA167" s="80">
        <v>0.41000669930680683</v>
      </c>
      <c r="CB167" s="80">
        <v>0.54711811679404287</v>
      </c>
      <c r="CC167" s="80">
        <v>-0.29681042905681893</v>
      </c>
      <c r="CD167" s="80">
        <v>0.47352759997073401</v>
      </c>
      <c r="CE167" s="82">
        <f t="shared" si="195"/>
        <v>-0.23253952099065298</v>
      </c>
      <c r="CF167" s="80">
        <f t="shared" si="196"/>
        <v>-0.12331154935101078</v>
      </c>
      <c r="CG167" s="84">
        <f t="shared" si="173"/>
        <v>-7.8807727658071022E-2</v>
      </c>
      <c r="CH167" s="84">
        <f>VLOOKUP(A167,'CALCULO FINAL'!A:L,7,FALSE)</f>
        <v>44.505494505494504</v>
      </c>
      <c r="CI167" s="84">
        <f>VLOOKUP(A167,'CALCULO FINAL'!A:L,10,FALSE)</f>
        <v>97.297297297297305</v>
      </c>
      <c r="CJ167" s="84">
        <f>VLOOKUP(A167,'CALCULO FINAL'!A:L,8,FALSE)</f>
        <v>29.545454545454547</v>
      </c>
      <c r="CK167" s="84">
        <f>VLOOKUP(A167,'CALCULO FINAL'!A:L,9,FALSE)</f>
        <v>40.789473684210527</v>
      </c>
      <c r="CL167" s="84">
        <f>VLOOKUP(A167,'CALCULO FINAL'!A:L,11,FALSE)</f>
        <v>-0.59295013127701768</v>
      </c>
      <c r="CM167" s="84">
        <f>VLOOKUP(A167,'CALCULO FINAL'!A:L,12,FALSE)</f>
        <v>32.692307692307693</v>
      </c>
      <c r="CN167" s="84">
        <f t="shared" si="174"/>
        <v>54.750148500148498</v>
      </c>
      <c r="CO167" s="81">
        <v>166</v>
      </c>
      <c r="CP167" s="81">
        <v>169</v>
      </c>
      <c r="CQ167" s="81">
        <v>151</v>
      </c>
      <c r="CR167" s="81">
        <v>156</v>
      </c>
      <c r="CS167" s="81">
        <v>139</v>
      </c>
      <c r="CT167" s="81">
        <v>118</v>
      </c>
    </row>
    <row r="168" spans="1:98" ht="14.5" customHeight="1">
      <c r="A168" s="79">
        <v>111001011690</v>
      </c>
      <c r="B168" s="80" t="s">
        <v>269</v>
      </c>
      <c r="C168" s="81" t="s">
        <v>460</v>
      </c>
      <c r="D168" s="81" t="s">
        <v>6</v>
      </c>
      <c r="E168" s="81">
        <v>8</v>
      </c>
      <c r="F168" s="82" t="s">
        <v>7</v>
      </c>
      <c r="G168" s="82">
        <v>47</v>
      </c>
      <c r="H168" s="82" t="s">
        <v>47</v>
      </c>
      <c r="I168" s="81">
        <v>8</v>
      </c>
      <c r="J168" s="81">
        <v>3</v>
      </c>
      <c r="K168" s="81">
        <v>3</v>
      </c>
      <c r="L168" s="81">
        <v>3428</v>
      </c>
      <c r="M168" s="81">
        <f t="shared" si="214"/>
        <v>6</v>
      </c>
      <c r="N168" s="86">
        <f>VLOOKUP(A168,complejidad!P:V,7,FALSE)</f>
        <v>1.9668522933360815</v>
      </c>
      <c r="O168" s="81">
        <v>6</v>
      </c>
      <c r="P168" s="87">
        <v>35.365655172413753</v>
      </c>
      <c r="Q168" s="88">
        <v>0.25078215527230702</v>
      </c>
      <c r="R168" s="81">
        <v>2728</v>
      </c>
      <c r="S168" s="81">
        <v>444</v>
      </c>
      <c r="T168" s="89">
        <f t="shared" si="160"/>
        <v>0.1627565982404692</v>
      </c>
      <c r="U168" s="90">
        <f>VLOOKUP(A168,socioeconomico!I:P,8,FALSE)</f>
        <v>0.96131370563199747</v>
      </c>
      <c r="V168" s="81">
        <v>2</v>
      </c>
      <c r="W168" s="83">
        <v>0.88369525211630473</v>
      </c>
      <c r="X168" s="83">
        <v>0.84244604316546767</v>
      </c>
      <c r="Y168" s="83">
        <v>0.82497293395885962</v>
      </c>
      <c r="Z168" s="83">
        <v>0.80481179666278624</v>
      </c>
      <c r="AA168" s="83">
        <v>0.80285714285714282</v>
      </c>
      <c r="AB168" s="83">
        <v>0.79907718120805371</v>
      </c>
      <c r="AC168" s="91">
        <v>0.76736539251952318</v>
      </c>
      <c r="AD168" s="81">
        <f t="shared" si="215"/>
        <v>0.79376940452460276</v>
      </c>
      <c r="AE168" s="82">
        <f t="shared" si="161"/>
        <v>-0.89606835802377205</v>
      </c>
      <c r="AF168" s="84">
        <v>86.450492182976262</v>
      </c>
      <c r="AG168" s="84">
        <v>86.554364471669217</v>
      </c>
      <c r="AH168" s="84">
        <v>84.436315264383111</v>
      </c>
      <c r="AI168" s="84">
        <v>90.098673018033352</v>
      </c>
      <c r="AJ168" s="84">
        <v>89.842317565089843</v>
      </c>
      <c r="AK168" s="84">
        <v>95.017667844522975</v>
      </c>
      <c r="AL168" s="84">
        <v>87.67424798239179</v>
      </c>
      <c r="AM168" s="84">
        <f t="shared" si="216"/>
        <v>89.983587348009564</v>
      </c>
      <c r="AN168" s="84">
        <f t="shared" si="162"/>
        <v>0.26041910979201272</v>
      </c>
      <c r="AO168" s="81">
        <v>4</v>
      </c>
      <c r="AP168" s="82">
        <f t="shared" si="156"/>
        <v>0.23005906138063265</v>
      </c>
      <c r="AQ168" s="81">
        <v>4</v>
      </c>
      <c r="AR168" s="82">
        <f t="shared" si="208"/>
        <v>0.1365178344157767</v>
      </c>
      <c r="AS168" s="81">
        <v>4</v>
      </c>
      <c r="AT168" s="82">
        <f t="shared" si="209"/>
        <v>-0.10476865036838212</v>
      </c>
      <c r="AU168" s="81">
        <v>4</v>
      </c>
      <c r="AV168" s="82">
        <f t="shared" si="210"/>
        <v>-0.23979404319523176</v>
      </c>
      <c r="AW168" s="81">
        <v>4</v>
      </c>
      <c r="AX168" s="82">
        <f t="shared" si="211"/>
        <v>-0.2179191660846721</v>
      </c>
      <c r="AY168" s="81">
        <v>4</v>
      </c>
      <c r="AZ168" s="82">
        <f t="shared" si="212"/>
        <v>5.8790989771929411E-2</v>
      </c>
      <c r="BA168" s="81">
        <f t="shared" si="213"/>
        <v>-8.6864817342315201E-2</v>
      </c>
      <c r="BB168" s="82">
        <v>3.2716666666666665</v>
      </c>
      <c r="BC168" s="82">
        <v>3.3633333333333333</v>
      </c>
      <c r="BD168" s="82">
        <v>3.4033333333333338</v>
      </c>
      <c r="BE168" s="82">
        <v>3.2183333333333333</v>
      </c>
      <c r="BF168" s="81">
        <f t="shared" si="197"/>
        <v>3.3081666666666667</v>
      </c>
      <c r="BG168" s="82">
        <f t="shared" si="217"/>
        <v>4.8466799546195725E-2</v>
      </c>
      <c r="BH168" s="82">
        <f t="shared" si="169"/>
        <v>-1.9199008898059738E-2</v>
      </c>
      <c r="BI168" s="85">
        <v>0.40600000000000003</v>
      </c>
      <c r="BJ168" s="82">
        <f t="shared" si="198"/>
        <v>-1.1636643992390798</v>
      </c>
      <c r="BK168" s="92">
        <f t="shared" si="199"/>
        <v>-0.90140211938040438</v>
      </c>
      <c r="BL168" s="92">
        <f t="shared" si="200"/>
        <v>-1.240985046118388</v>
      </c>
      <c r="BM168" s="85">
        <v>0.41792504361896343</v>
      </c>
      <c r="BN168" s="92">
        <f t="shared" si="201"/>
        <v>-0.87672329111491742</v>
      </c>
      <c r="BO168" s="92">
        <f t="shared" si="202"/>
        <v>-0.8724531840231341</v>
      </c>
      <c r="BP168" s="92">
        <f t="shared" si="203"/>
        <v>-0.89903024211205496</v>
      </c>
      <c r="BQ168" s="86"/>
      <c r="BR168" s="86"/>
      <c r="BS168" s="92"/>
      <c r="BT168" s="92"/>
      <c r="BU168" s="92">
        <v>0.6256272608163207</v>
      </c>
      <c r="BV168" s="92">
        <f t="shared" si="170"/>
        <v>0.15015401178191856</v>
      </c>
      <c r="BW168" s="92">
        <f t="shared" si="171"/>
        <v>-0.46900051522676067</v>
      </c>
      <c r="BX168" s="92">
        <f t="shared" si="172"/>
        <v>0.18179382738289682</v>
      </c>
      <c r="BY168" s="86">
        <f>(BL168*0.2)+(BP168*0.3)+(BX168*0.5)</f>
        <v>-0.42700916816584561</v>
      </c>
      <c r="BZ168" s="80">
        <v>0.49611533187712903</v>
      </c>
      <c r="CA168" s="80">
        <v>-0.63347648469245166</v>
      </c>
      <c r="CB168" s="80">
        <v>0.55697334070686244</v>
      </c>
      <c r="CC168" s="80">
        <v>2.5614877791496699E-2</v>
      </c>
      <c r="CD168" s="80">
        <v>0.58717380713059297</v>
      </c>
      <c r="CE168" s="82">
        <f t="shared" si="195"/>
        <v>1.1199455311907058</v>
      </c>
      <c r="CF168" s="80">
        <f t="shared" si="196"/>
        <v>0.44096193199431161</v>
      </c>
      <c r="CG168" s="84">
        <f t="shared" si="173"/>
        <v>-8.7311564999441538E-2</v>
      </c>
      <c r="CH168" s="84">
        <f>VLOOKUP(A168,'CALCULO FINAL'!A:L,7,FALSE)</f>
        <v>43.681318681318679</v>
      </c>
      <c r="CI168" s="84">
        <f>VLOOKUP(A168,'CALCULO FINAL'!A:L,10,FALSE)</f>
        <v>94.594594594594597</v>
      </c>
      <c r="CJ168" s="84">
        <f>VLOOKUP(A168,'CALCULO FINAL'!A:L,8,FALSE)</f>
        <v>27.27272727272727</v>
      </c>
      <c r="CK168" s="84">
        <f>VLOOKUP(A168,'CALCULO FINAL'!A:L,9,FALSE)</f>
        <v>46.575342465753423</v>
      </c>
      <c r="CL168" s="84">
        <f>VLOOKUP(A168,'CALCULO FINAL'!A:L,11,FALSE)</f>
        <v>-0.52945253499646694</v>
      </c>
      <c r="CM168" s="84">
        <f>VLOOKUP(A168,'CALCULO FINAL'!A:L,12,FALSE)</f>
        <v>35.439560439560438</v>
      </c>
      <c r="CN168" s="84">
        <f t="shared" si="174"/>
        <v>54.349198099198098</v>
      </c>
      <c r="CO168" s="81">
        <v>167</v>
      </c>
      <c r="CP168" s="81">
        <v>233</v>
      </c>
      <c r="CQ168" s="81">
        <v>214</v>
      </c>
      <c r="CR168" s="81">
        <v>206</v>
      </c>
      <c r="CS168" s="81">
        <v>218</v>
      </c>
      <c r="CT168" s="81">
        <v>224</v>
      </c>
    </row>
    <row r="169" spans="1:98" ht="14.5" customHeight="1">
      <c r="A169" s="79">
        <v>111848002689</v>
      </c>
      <c r="B169" s="80" t="s">
        <v>169</v>
      </c>
      <c r="C169" s="81" t="s">
        <v>460</v>
      </c>
      <c r="D169" s="81" t="s">
        <v>6</v>
      </c>
      <c r="E169" s="81">
        <v>1</v>
      </c>
      <c r="F169" s="82" t="s">
        <v>52</v>
      </c>
      <c r="G169" s="82">
        <v>11</v>
      </c>
      <c r="H169" s="82" t="s">
        <v>170</v>
      </c>
      <c r="I169" s="81">
        <v>1</v>
      </c>
      <c r="J169" s="81">
        <v>3</v>
      </c>
      <c r="K169" s="81">
        <v>3</v>
      </c>
      <c r="L169" s="81">
        <v>2614</v>
      </c>
      <c r="M169" s="81">
        <f t="shared" si="214"/>
        <v>5</v>
      </c>
      <c r="N169" s="86">
        <f>VLOOKUP(A169,complejidad!P:V,7,FALSE)</f>
        <v>1.4521871793795478</v>
      </c>
      <c r="O169" s="81">
        <v>6</v>
      </c>
      <c r="P169" s="87">
        <v>36.012944827586118</v>
      </c>
      <c r="Q169" s="88">
        <v>0.210163487738419</v>
      </c>
      <c r="R169" s="81">
        <v>2488</v>
      </c>
      <c r="S169" s="81">
        <v>213</v>
      </c>
      <c r="T169" s="89">
        <f t="shared" si="160"/>
        <v>8.5610932475884249E-2</v>
      </c>
      <c r="U169" s="90">
        <f>VLOOKUP(A169,socioeconomico!I:P,8,FALSE)</f>
        <v>0.14250664864099716</v>
      </c>
      <c r="V169" s="81">
        <v>5</v>
      </c>
      <c r="W169" s="83">
        <v>0.82169890664423884</v>
      </c>
      <c r="X169" s="83">
        <v>0.86712683347713548</v>
      </c>
      <c r="Y169" s="83">
        <v>0.84646794610044918</v>
      </c>
      <c r="Z169" s="83">
        <v>0.81328158689090124</v>
      </c>
      <c r="AA169" s="83">
        <v>0.84807448159119758</v>
      </c>
      <c r="AB169" s="83">
        <v>0.81739506707053222</v>
      </c>
      <c r="AC169" s="91">
        <v>0.83163698049194235</v>
      </c>
      <c r="AD169" s="81">
        <f t="shared" si="215"/>
        <v>0.83009378987713545</v>
      </c>
      <c r="AE169" s="82">
        <f t="shared" si="161"/>
        <v>-0.17558213844589976</v>
      </c>
      <c r="AF169" s="84">
        <v>91.404358353510901</v>
      </c>
      <c r="AG169" s="84">
        <v>88.419782870928827</v>
      </c>
      <c r="AH169" s="84">
        <v>86.929824561403507</v>
      </c>
      <c r="AI169" s="84">
        <v>84.197730956239866</v>
      </c>
      <c r="AJ169" s="84">
        <v>83.107322743122822</v>
      </c>
      <c r="AK169" s="84">
        <v>84.220679012345684</v>
      </c>
      <c r="AL169" s="84">
        <v>87.494806813460741</v>
      </c>
      <c r="AM169" s="84">
        <f t="shared" si="216"/>
        <v>85.247718445325546</v>
      </c>
      <c r="AN169" s="84">
        <f t="shared" si="162"/>
        <v>-0.76176426337485992</v>
      </c>
      <c r="AO169" s="81">
        <v>4</v>
      </c>
      <c r="AP169" s="82">
        <f t="shared" si="156"/>
        <v>0.23005906138063265</v>
      </c>
      <c r="AQ169" s="81">
        <v>4</v>
      </c>
      <c r="AR169" s="82">
        <f t="shared" si="208"/>
        <v>0.1365178344157767</v>
      </c>
      <c r="AS169" s="81">
        <v>4</v>
      </c>
      <c r="AT169" s="82">
        <f t="shared" si="209"/>
        <v>-0.10476865036838212</v>
      </c>
      <c r="AU169" s="81">
        <v>4</v>
      </c>
      <c r="AV169" s="82">
        <f t="shared" si="210"/>
        <v>-0.23979404319523176</v>
      </c>
      <c r="AW169" s="81">
        <v>4</v>
      </c>
      <c r="AX169" s="82">
        <f t="shared" si="211"/>
        <v>-0.2179191660846721</v>
      </c>
      <c r="AY169" s="81">
        <v>4</v>
      </c>
      <c r="AZ169" s="82">
        <f t="shared" si="212"/>
        <v>5.8790989771929411E-2</v>
      </c>
      <c r="BA169" s="81">
        <f t="shared" si="213"/>
        <v>-8.6864817342315201E-2</v>
      </c>
      <c r="BB169" s="82">
        <v>3.4299999999999997</v>
      </c>
      <c r="BC169" s="82">
        <v>3.3716666666666666</v>
      </c>
      <c r="BD169" s="82">
        <v>3.4433333333333334</v>
      </c>
      <c r="BE169" s="82">
        <v>3.3050000000000002</v>
      </c>
      <c r="BF169" s="81">
        <f t="shared" si="197"/>
        <v>3.3723333333333332</v>
      </c>
      <c r="BG169" s="82">
        <f t="shared" si="217"/>
        <v>0.17553172129167768</v>
      </c>
      <c r="BH169" s="82">
        <f t="shared" si="169"/>
        <v>4.4333451974681241E-2</v>
      </c>
      <c r="BI169" s="85">
        <v>0.51600000000000001</v>
      </c>
      <c r="BJ169" s="82">
        <f t="shared" si="198"/>
        <v>0.40923689313588141</v>
      </c>
      <c r="BK169" s="92">
        <f t="shared" si="199"/>
        <v>-0.6616485135005743</v>
      </c>
      <c r="BL169" s="92">
        <f t="shared" si="200"/>
        <v>0.48053046675768346</v>
      </c>
      <c r="BM169" s="85">
        <v>0.57944918931476153</v>
      </c>
      <c r="BN169" s="92">
        <f t="shared" si="201"/>
        <v>1.1057358191217517</v>
      </c>
      <c r="BO169" s="92">
        <f t="shared" si="202"/>
        <v>-0.54567730026258021</v>
      </c>
      <c r="BP169" s="92">
        <f t="shared" si="203"/>
        <v>1.1320440272349654</v>
      </c>
      <c r="BQ169" s="86"/>
      <c r="BR169" s="86"/>
      <c r="BS169" s="92"/>
      <c r="BT169" s="92"/>
      <c r="BU169" s="92">
        <v>0.64633358767245508</v>
      </c>
      <c r="BV169" s="92">
        <f t="shared" si="170"/>
        <v>0.7621273227052644</v>
      </c>
      <c r="BW169" s="92">
        <f t="shared" si="171"/>
        <v>-0.43643951889691152</v>
      </c>
      <c r="BX169" s="92">
        <f t="shared" si="172"/>
        <v>0.80052080519795965</v>
      </c>
      <c r="BY169" s="86">
        <f>(BL169*0.2)+(BP169*0.3)+(BX169*0.5)</f>
        <v>0.8359797041210062</v>
      </c>
      <c r="BZ169" s="80">
        <v>0.50887921877750086</v>
      </c>
      <c r="CA169" s="80">
        <v>-0.17303577441753107</v>
      </c>
      <c r="CB169" s="80">
        <v>0.59081336238198978</v>
      </c>
      <c r="CC169" s="80">
        <v>1.1327312121209312</v>
      </c>
      <c r="CD169" s="80">
        <v>0.401738107065989</v>
      </c>
      <c r="CE169" s="82">
        <f t="shared" si="195"/>
        <v>-1.0868946154881844</v>
      </c>
      <c r="CF169" s="80">
        <f t="shared" si="196"/>
        <v>-0.23823509899131912</v>
      </c>
      <c r="CG169" s="84">
        <f t="shared" si="173"/>
        <v>-2.0283498599043451E-2</v>
      </c>
      <c r="CH169" s="84">
        <f>VLOOKUP(A169,'CALCULO FINAL'!A:L,7,FALSE)</f>
        <v>48.901098901098898</v>
      </c>
      <c r="CI169" s="84">
        <f>VLOOKUP(A169,'CALCULO FINAL'!A:L,10,FALSE)</f>
        <v>68.421052631578945</v>
      </c>
      <c r="CJ169" s="84">
        <f>VLOOKUP(A169,'CALCULO FINAL'!A:L,8,FALSE)</f>
        <v>50</v>
      </c>
      <c r="CK169" s="84">
        <f>VLOOKUP(A169,'CALCULO FINAL'!A:L,9,FALSE)</f>
        <v>52.054794520547944</v>
      </c>
      <c r="CL169" s="84">
        <f>VLOOKUP(A169,'CALCULO FINAL'!A:L,11,FALSE)</f>
        <v>-1.9941158978896222E-2</v>
      </c>
      <c r="CM169" s="84">
        <f>VLOOKUP(A169,'CALCULO FINAL'!A:L,12,FALSE)</f>
        <v>50.27472527472527</v>
      </c>
      <c r="CN169" s="84">
        <f t="shared" si="174"/>
        <v>54.124493927125499</v>
      </c>
      <c r="CO169" s="81">
        <v>168</v>
      </c>
      <c r="CP169" s="81">
        <v>133</v>
      </c>
      <c r="CQ169" s="81">
        <v>91</v>
      </c>
      <c r="CR169" s="81">
        <v>84</v>
      </c>
      <c r="CS169" s="81">
        <v>97</v>
      </c>
      <c r="CT169" s="81">
        <v>159</v>
      </c>
    </row>
    <row r="170" spans="1:98" ht="14.5" customHeight="1">
      <c r="A170" s="79">
        <v>111001009831</v>
      </c>
      <c r="B170" s="80" t="s">
        <v>293</v>
      </c>
      <c r="C170" s="81" t="s">
        <v>460</v>
      </c>
      <c r="D170" s="81" t="s">
        <v>6</v>
      </c>
      <c r="E170" s="81">
        <v>3</v>
      </c>
      <c r="F170" s="82" t="s">
        <v>68</v>
      </c>
      <c r="G170" s="82">
        <v>91</v>
      </c>
      <c r="H170" s="82" t="s">
        <v>288</v>
      </c>
      <c r="I170" s="81">
        <v>3</v>
      </c>
      <c r="J170" s="81">
        <v>2</v>
      </c>
      <c r="K170" s="81">
        <v>2</v>
      </c>
      <c r="L170" s="81">
        <v>1380</v>
      </c>
      <c r="M170" s="81">
        <f t="shared" si="214"/>
        <v>2</v>
      </c>
      <c r="N170" s="86">
        <f>VLOOKUP(A170,complejidad!P:V,7,FALSE)</f>
        <v>-0.28055686710520772</v>
      </c>
      <c r="O170" s="81">
        <v>3</v>
      </c>
      <c r="P170" s="87">
        <v>34.480081967213025</v>
      </c>
      <c r="Q170" s="88">
        <v>0.202981614708233</v>
      </c>
      <c r="R170" s="81">
        <v>1356</v>
      </c>
      <c r="S170" s="81">
        <v>186</v>
      </c>
      <c r="T170" s="89">
        <f t="shared" si="160"/>
        <v>0.13716814159292035</v>
      </c>
      <c r="U170" s="90">
        <f>VLOOKUP(A170,socioeconomico!I:P,8,FALSE)</f>
        <v>0.4677598654741158</v>
      </c>
      <c r="V170" s="81">
        <v>3</v>
      </c>
      <c r="W170" s="83">
        <v>0.86523125996810213</v>
      </c>
      <c r="X170" s="83">
        <v>0.85199686765857474</v>
      </c>
      <c r="Y170" s="83">
        <v>0.80155642023346307</v>
      </c>
      <c r="Z170" s="83">
        <v>0.72621035058430716</v>
      </c>
      <c r="AA170" s="83">
        <v>0.76561085972850673</v>
      </c>
      <c r="AB170" s="83">
        <v>0.78908418131359848</v>
      </c>
      <c r="AC170" s="91">
        <v>0.77031509121061359</v>
      </c>
      <c r="AD170" s="81">
        <f t="shared" si="215"/>
        <v>0.77057493924827736</v>
      </c>
      <c r="AE170" s="82">
        <f t="shared" si="161"/>
        <v>-1.3561254915412355</v>
      </c>
      <c r="AF170" s="84">
        <v>84.240687679083095</v>
      </c>
      <c r="AG170" s="84">
        <v>87.219730941704029</v>
      </c>
      <c r="AH170" s="84">
        <v>80.645161290322577</v>
      </c>
      <c r="AI170" s="84">
        <v>87.838730998017184</v>
      </c>
      <c r="AJ170" s="84">
        <v>96.898179366149691</v>
      </c>
      <c r="AK170" s="84">
        <v>95.395757889291261</v>
      </c>
      <c r="AL170" s="84">
        <v>92.733878292461398</v>
      </c>
      <c r="AM170" s="84">
        <f t="shared" si="216"/>
        <v>92.28906461202601</v>
      </c>
      <c r="AN170" s="84">
        <f t="shared" si="162"/>
        <v>0.75803012371941814</v>
      </c>
      <c r="AO170" s="81">
        <v>4</v>
      </c>
      <c r="AP170" s="82">
        <f t="shared" si="156"/>
        <v>0.23005906138063265</v>
      </c>
      <c r="AQ170" s="81">
        <v>4</v>
      </c>
      <c r="AR170" s="82">
        <f t="shared" si="208"/>
        <v>0.1365178344157767</v>
      </c>
      <c r="AS170" s="81">
        <v>4</v>
      </c>
      <c r="AT170" s="82">
        <f t="shared" si="209"/>
        <v>-0.10476865036838212</v>
      </c>
      <c r="AU170" s="81">
        <v>4</v>
      </c>
      <c r="AV170" s="82">
        <f t="shared" si="210"/>
        <v>-0.23979404319523176</v>
      </c>
      <c r="AW170" s="81">
        <v>4</v>
      </c>
      <c r="AX170" s="82">
        <f t="shared" si="211"/>
        <v>-0.2179191660846721</v>
      </c>
      <c r="AY170" s="81">
        <v>4</v>
      </c>
      <c r="AZ170" s="82">
        <f t="shared" si="212"/>
        <v>5.8790989771929411E-2</v>
      </c>
      <c r="BA170" s="81">
        <f t="shared" si="213"/>
        <v>-8.6864817342315201E-2</v>
      </c>
      <c r="BB170" s="82">
        <v>3.1566666666666663</v>
      </c>
      <c r="BC170" s="82">
        <v>3.83</v>
      </c>
      <c r="BD170" s="82">
        <v>3.2583333333333329</v>
      </c>
      <c r="BE170" s="82">
        <v>3.3149999999999999</v>
      </c>
      <c r="BF170" s="81">
        <f t="shared" si="197"/>
        <v>3.3851666666666662</v>
      </c>
      <c r="BG170" s="82">
        <f t="shared" si="217"/>
        <v>0.20094470564077352</v>
      </c>
      <c r="BH170" s="82">
        <f t="shared" si="169"/>
        <v>5.7039944149229159E-2</v>
      </c>
      <c r="BI170" s="85">
        <v>0.44700000000000001</v>
      </c>
      <c r="BJ170" s="82">
        <f t="shared" si="198"/>
        <v>-0.57740119026295811</v>
      </c>
      <c r="BK170" s="92">
        <f t="shared" si="199"/>
        <v>-0.80519668436856817</v>
      </c>
      <c r="BL170" s="92">
        <f t="shared" si="200"/>
        <v>-0.55019606637357932</v>
      </c>
      <c r="BM170" s="85">
        <v>0.40153495848548665</v>
      </c>
      <c r="BN170" s="92">
        <f t="shared" si="201"/>
        <v>-1.0778862407807204</v>
      </c>
      <c r="BO170" s="92">
        <f t="shared" si="202"/>
        <v>-0.91246067968333433</v>
      </c>
      <c r="BP170" s="92">
        <f t="shared" si="203"/>
        <v>-1.1476966800429136</v>
      </c>
      <c r="BQ170" s="86">
        <v>0.56066551170115242</v>
      </c>
      <c r="BR170" s="92">
        <f>((BQ170-(AVERAGE(BQ$2:BQ$392)))/(_xlfn.STDEV.P(BQ$2:BQ$392)))</f>
        <v>-0.8119792759827611</v>
      </c>
      <c r="BS170" s="92">
        <f>LN(BQ170)</f>
        <v>-0.57863078710552907</v>
      </c>
      <c r="BT170" s="92">
        <f>((BS170-(AVERAGE(BS$2:BS$392)))/(_xlfn.STDEV.P(BS$2:BS$392)))</f>
        <v>-0.79554150827787196</v>
      </c>
      <c r="BU170" s="92">
        <v>0.62137517979272827</v>
      </c>
      <c r="BV170" s="92">
        <f t="shared" si="170"/>
        <v>2.448420465476606E-2</v>
      </c>
      <c r="BW170" s="92">
        <f t="shared" si="171"/>
        <v>-0.47582022522076689</v>
      </c>
      <c r="BX170" s="92">
        <f t="shared" si="172"/>
        <v>5.2205085336372498E-2</v>
      </c>
      <c r="BY170" s="92">
        <f>(BL170*0.1)+(BP170*0.2)+(BT170*0.3)+(BX170*0.4)</f>
        <v>-0.50233936099475318</v>
      </c>
      <c r="BZ170" s="80">
        <v>0.49877013851934116</v>
      </c>
      <c r="CA170" s="80">
        <v>-0.53770776897724759</v>
      </c>
      <c r="CB170" s="80">
        <v>0.56045997102544731</v>
      </c>
      <c r="CC170" s="80">
        <v>0.13968411257306768</v>
      </c>
      <c r="CD170" s="80"/>
      <c r="CE170" s="82"/>
      <c r="CF170" s="80">
        <f>(CA170*0.4)+(CC170*0.6)</f>
        <v>-0.13127264004705846</v>
      </c>
      <c r="CG170" s="84">
        <f t="shared" si="173"/>
        <v>-0.12544344903333907</v>
      </c>
      <c r="CH170" s="84">
        <f>VLOOKUP(A170,'CALCULO FINAL'!A:L,7,FALSE)</f>
        <v>40.659340659340657</v>
      </c>
      <c r="CI170" s="84">
        <f>VLOOKUP(A170,'CALCULO FINAL'!A:L,10,FALSE)</f>
        <v>72.727272727272734</v>
      </c>
      <c r="CJ170" s="84">
        <f>VLOOKUP(A170,'CALCULO FINAL'!A:L,8,FALSE)</f>
        <v>81.818181818181827</v>
      </c>
      <c r="CK170" s="84">
        <f>VLOOKUP(A170,'CALCULO FINAL'!A:L,9,FALSE)</f>
        <v>42.857142857142854</v>
      </c>
      <c r="CL170" s="84">
        <f>VLOOKUP(A170,'CALCULO FINAL'!A:L,11,FALSE)</f>
        <v>0.38856277240148174</v>
      </c>
      <c r="CM170" s="84">
        <f>VLOOKUP(A170,'CALCULO FINAL'!A:L,12,FALSE)</f>
        <v>61.26373626373627</v>
      </c>
      <c r="CN170" s="84">
        <f t="shared" si="174"/>
        <v>53.827422577422581</v>
      </c>
      <c r="CO170" s="81">
        <v>169</v>
      </c>
      <c r="CP170" s="81">
        <v>195</v>
      </c>
      <c r="CQ170" s="81">
        <v>192</v>
      </c>
      <c r="CR170" s="81">
        <v>194</v>
      </c>
      <c r="CS170" s="81">
        <v>233</v>
      </c>
      <c r="CT170" s="81">
        <v>168</v>
      </c>
    </row>
    <row r="171" spans="1:98" ht="14.5" customHeight="1">
      <c r="A171" s="79">
        <v>111001075272</v>
      </c>
      <c r="B171" s="80" t="s">
        <v>180</v>
      </c>
      <c r="C171" s="81" t="s">
        <v>460</v>
      </c>
      <c r="D171" s="81" t="s">
        <v>6</v>
      </c>
      <c r="E171" s="81">
        <v>11</v>
      </c>
      <c r="F171" s="82" t="s">
        <v>44</v>
      </c>
      <c r="G171" s="82">
        <v>28</v>
      </c>
      <c r="H171" s="82" t="s">
        <v>60</v>
      </c>
      <c r="I171" s="81">
        <v>11</v>
      </c>
      <c r="J171" s="81">
        <v>2</v>
      </c>
      <c r="K171" s="81">
        <v>2</v>
      </c>
      <c r="L171" s="81">
        <v>2463</v>
      </c>
      <c r="M171" s="81">
        <f t="shared" si="214"/>
        <v>4</v>
      </c>
      <c r="N171" s="86">
        <f>VLOOKUP(A171,complejidad!P:V,7,FALSE)</f>
        <v>0.48111538958178901</v>
      </c>
      <c r="O171" s="81">
        <v>4</v>
      </c>
      <c r="P171" s="87">
        <v>41.000800304878027</v>
      </c>
      <c r="Q171" s="88">
        <v>0.203315853166599</v>
      </c>
      <c r="R171" s="81">
        <v>2463</v>
      </c>
      <c r="S171" s="81">
        <v>247</v>
      </c>
      <c r="T171" s="89">
        <f t="shared" si="160"/>
        <v>0.10028420625253756</v>
      </c>
      <c r="U171" s="90">
        <f>VLOOKUP(A171,socioeconomico!I:P,8,FALSE)</f>
        <v>-0.3865545387004668</v>
      </c>
      <c r="V171" s="81">
        <v>7</v>
      </c>
      <c r="W171" s="83">
        <v>0.90171149144254281</v>
      </c>
      <c r="X171" s="83">
        <v>0.89193976970770594</v>
      </c>
      <c r="Y171" s="83">
        <v>0.86642100414555501</v>
      </c>
      <c r="Z171" s="83">
        <v>0.84952553095345684</v>
      </c>
      <c r="AA171" s="83">
        <v>0.85011389521640091</v>
      </c>
      <c r="AB171" s="83">
        <v>0.82975810132359651</v>
      </c>
      <c r="AC171" s="91">
        <v>0.79585398828301035</v>
      </c>
      <c r="AD171" s="81">
        <f t="shared" si="215"/>
        <v>0.83028943091665641</v>
      </c>
      <c r="AE171" s="82">
        <f t="shared" si="161"/>
        <v>-0.17170164132005045</v>
      </c>
      <c r="AF171" s="84">
        <v>94.181117533718691</v>
      </c>
      <c r="AG171" s="84">
        <v>93.736263736263737</v>
      </c>
      <c r="AH171" s="84">
        <v>93.584632113084453</v>
      </c>
      <c r="AI171" s="84">
        <v>92.343883661248924</v>
      </c>
      <c r="AJ171" s="84">
        <v>93.789341166596728</v>
      </c>
      <c r="AK171" s="84">
        <v>92.035398230088489</v>
      </c>
      <c r="AL171" s="84">
        <v>93.065998329156216</v>
      </c>
      <c r="AM171" s="84">
        <f t="shared" si="216"/>
        <v>92.896563050084126</v>
      </c>
      <c r="AN171" s="84">
        <f t="shared" si="162"/>
        <v>0.8891517437152584</v>
      </c>
      <c r="AO171" s="81">
        <v>4</v>
      </c>
      <c r="AP171" s="82">
        <f t="shared" si="156"/>
        <v>0.23005906138063265</v>
      </c>
      <c r="AQ171" s="81">
        <v>4</v>
      </c>
      <c r="AR171" s="82">
        <f t="shared" si="208"/>
        <v>0.1365178344157767</v>
      </c>
      <c r="AS171" s="81">
        <v>4</v>
      </c>
      <c r="AT171" s="82">
        <f t="shared" si="209"/>
        <v>-0.10476865036838212</v>
      </c>
      <c r="AU171" s="81">
        <v>4</v>
      </c>
      <c r="AV171" s="82">
        <f t="shared" si="210"/>
        <v>-0.23979404319523176</v>
      </c>
      <c r="AW171" s="81">
        <v>4</v>
      </c>
      <c r="AX171" s="82">
        <f t="shared" si="211"/>
        <v>-0.2179191660846721</v>
      </c>
      <c r="AY171" s="81">
        <v>4</v>
      </c>
      <c r="AZ171" s="82">
        <f t="shared" si="212"/>
        <v>5.8790989771929411E-2</v>
      </c>
      <c r="BA171" s="81">
        <f t="shared" si="213"/>
        <v>-8.6864817342315201E-2</v>
      </c>
      <c r="BB171" s="82">
        <v>3.4133333333333327</v>
      </c>
      <c r="BC171" s="82">
        <v>3.2616666666666667</v>
      </c>
      <c r="BD171" s="82">
        <v>3.3283333333333331</v>
      </c>
      <c r="BE171" s="82">
        <v>3.2283333333333335</v>
      </c>
      <c r="BF171" s="81">
        <f t="shared" si="197"/>
        <v>3.2835000000000001</v>
      </c>
      <c r="BG171" s="82">
        <f t="shared" si="217"/>
        <v>-3.7893660531425349E-4</v>
      </c>
      <c r="BH171" s="82">
        <f t="shared" si="169"/>
        <v>-4.3621876973814727E-2</v>
      </c>
      <c r="BI171" s="85">
        <v>0.45700000000000002</v>
      </c>
      <c r="BJ171" s="82">
        <f t="shared" si="198"/>
        <v>-0.43441016368341606</v>
      </c>
      <c r="BK171" s="92">
        <f t="shared" si="199"/>
        <v>-0.78307188808793227</v>
      </c>
      <c r="BL171" s="92">
        <f t="shared" si="200"/>
        <v>-0.39133221998192935</v>
      </c>
      <c r="BM171" s="85">
        <v>0.39253150920120966</v>
      </c>
      <c r="BN171" s="92">
        <f t="shared" si="201"/>
        <v>-1.1883896579650717</v>
      </c>
      <c r="BO171" s="92">
        <f t="shared" si="202"/>
        <v>-0.93513846676215528</v>
      </c>
      <c r="BP171" s="92">
        <f t="shared" si="203"/>
        <v>-1.2886503798430935</v>
      </c>
      <c r="BQ171" s="86"/>
      <c r="BR171" s="86"/>
      <c r="BS171" s="92"/>
      <c r="BT171" s="92"/>
      <c r="BU171" s="92">
        <v>0.63368748969275634</v>
      </c>
      <c r="BV171" s="92">
        <f t="shared" si="170"/>
        <v>0.38837322789802831</v>
      </c>
      <c r="BW171" s="92">
        <f t="shared" si="171"/>
        <v>-0.45619936453483806</v>
      </c>
      <c r="BX171" s="92">
        <f t="shared" si="172"/>
        <v>0.4250424429944441</v>
      </c>
      <c r="BY171" s="86">
        <f>(BL171*0.2)+(BP171*0.3)+(BX171*0.5)</f>
        <v>-0.25234033645209186</v>
      </c>
      <c r="BZ171" s="80">
        <v>0.50274357981850515</v>
      </c>
      <c r="CA171" s="80">
        <v>-0.39437101362183347</v>
      </c>
      <c r="CB171" s="80">
        <v>0.55841742760425528</v>
      </c>
      <c r="CC171" s="80">
        <v>7.2859888673680442E-2</v>
      </c>
      <c r="CD171" s="80">
        <v>0.54290547669001499</v>
      </c>
      <c r="CE171" s="82">
        <f t="shared" ref="CE171:CE198" si="218">((CD171-(AVERAGE(CD$2:CD$392)))/(_xlfn.STDEV.P(CD$2:CD$392)))</f>
        <v>0.59311532099558495</v>
      </c>
      <c r="CF171" s="80">
        <f t="shared" ref="CF171:CF177" si="219">(CA171*0.2)+(CC171*0.3)+(CE171*0.5)</f>
        <v>0.23954142437552992</v>
      </c>
      <c r="CG171" s="84">
        <f t="shared" si="173"/>
        <v>6.6270460302923384E-2</v>
      </c>
      <c r="CH171" s="84">
        <f>VLOOKUP(A171,'CALCULO FINAL'!A:L,7,FALSE)</f>
        <v>58.791208791208796</v>
      </c>
      <c r="CI171" s="84">
        <f>VLOOKUP(A171,'CALCULO FINAL'!A:L,10,FALSE)</f>
        <v>50</v>
      </c>
      <c r="CJ171" s="84">
        <f>VLOOKUP(A171,'CALCULO FINAL'!A:L,8,FALSE)</f>
        <v>41.379310344827587</v>
      </c>
      <c r="CK171" s="84">
        <f>VLOOKUP(A171,'CALCULO FINAL'!A:L,9,FALSE)</f>
        <v>55.26315789473685</v>
      </c>
      <c r="CL171" s="84">
        <f>VLOOKUP(A171,'CALCULO FINAL'!A:L,11,FALSE)</f>
        <v>-0.11767479021311258</v>
      </c>
      <c r="CM171" s="84">
        <f>VLOOKUP(A171,'CALCULO FINAL'!A:L,12,FALSE)</f>
        <v>46.978021978021978</v>
      </c>
      <c r="CN171" s="84">
        <f t="shared" si="174"/>
        <v>53.640109890109891</v>
      </c>
      <c r="CO171" s="81">
        <v>170</v>
      </c>
      <c r="CP171" s="81">
        <v>214</v>
      </c>
      <c r="CQ171" s="81">
        <v>209</v>
      </c>
      <c r="CR171" s="81">
        <v>201</v>
      </c>
      <c r="CS171" s="81">
        <v>161</v>
      </c>
      <c r="CT171" s="81">
        <v>135</v>
      </c>
    </row>
    <row r="172" spans="1:98" ht="14.5" customHeight="1">
      <c r="A172" s="79">
        <v>111769003122</v>
      </c>
      <c r="B172" s="80" t="s">
        <v>251</v>
      </c>
      <c r="C172" s="81" t="s">
        <v>460</v>
      </c>
      <c r="D172" s="81" t="s">
        <v>6</v>
      </c>
      <c r="E172" s="81">
        <v>11</v>
      </c>
      <c r="F172" s="82" t="s">
        <v>44</v>
      </c>
      <c r="G172" s="82">
        <v>28</v>
      </c>
      <c r="H172" s="82" t="s">
        <v>60</v>
      </c>
      <c r="I172" s="81">
        <v>11</v>
      </c>
      <c r="J172" s="81">
        <v>3</v>
      </c>
      <c r="K172" s="81">
        <v>3</v>
      </c>
      <c r="L172" s="81">
        <v>2019</v>
      </c>
      <c r="M172" s="81">
        <f t="shared" si="214"/>
        <v>4</v>
      </c>
      <c r="N172" s="86">
        <f>VLOOKUP(A172,complejidad!P:V,7,FALSE)</f>
        <v>1.2775233775929495</v>
      </c>
      <c r="O172" s="81">
        <v>6</v>
      </c>
      <c r="P172" s="87">
        <v>36.336894841269753</v>
      </c>
      <c r="Q172" s="88">
        <v>0.21848837209302199</v>
      </c>
      <c r="R172" s="81">
        <v>1994</v>
      </c>
      <c r="S172" s="81">
        <v>233</v>
      </c>
      <c r="T172" s="89">
        <f t="shared" si="160"/>
        <v>0.1168505516549649</v>
      </c>
      <c r="U172" s="90">
        <f>VLOOKUP(A172,socioeconomico!I:P,8,FALSE)</f>
        <v>0.33193642945864699</v>
      </c>
      <c r="V172" s="81">
        <v>4</v>
      </c>
      <c r="W172" s="83">
        <v>0.66852109411219285</v>
      </c>
      <c r="X172" s="83">
        <v>0.80654911838790933</v>
      </c>
      <c r="Y172" s="83">
        <v>0.83051771117166218</v>
      </c>
      <c r="Z172" s="83">
        <v>0.79679734953064607</v>
      </c>
      <c r="AA172" s="83">
        <v>0.78539325842696628</v>
      </c>
      <c r="AB172" s="83">
        <v>0.79791894852135814</v>
      </c>
      <c r="AC172" s="91">
        <v>0.79429186860527734</v>
      </c>
      <c r="AD172" s="81">
        <f t="shared" si="215"/>
        <v>0.79741732294407908</v>
      </c>
      <c r="AE172" s="82">
        <f t="shared" si="161"/>
        <v>-0.82371269595628649</v>
      </c>
      <c r="AF172" s="84">
        <v>98.812580231065468</v>
      </c>
      <c r="AG172" s="84">
        <v>100</v>
      </c>
      <c r="AH172" s="84">
        <v>97.931382441977803</v>
      </c>
      <c r="AI172" s="84">
        <v>90.468583599574018</v>
      </c>
      <c r="AJ172" s="84">
        <v>91.829393627954786</v>
      </c>
      <c r="AK172" s="84">
        <v>89.199561403508781</v>
      </c>
      <c r="AL172" s="84">
        <v>91.009615384615387</v>
      </c>
      <c r="AM172" s="84">
        <f t="shared" si="216"/>
        <v>91.332079475986646</v>
      </c>
      <c r="AN172" s="84">
        <f t="shared" si="162"/>
        <v>0.55147577972715089</v>
      </c>
      <c r="AO172" s="81">
        <v>4</v>
      </c>
      <c r="AP172" s="82">
        <f t="shared" si="156"/>
        <v>0.23005906138063265</v>
      </c>
      <c r="AQ172" s="81">
        <v>4</v>
      </c>
      <c r="AR172" s="82">
        <f t="shared" si="208"/>
        <v>0.1365178344157767</v>
      </c>
      <c r="AS172" s="81">
        <v>4</v>
      </c>
      <c r="AT172" s="82">
        <f t="shared" si="209"/>
        <v>-0.10476865036838212</v>
      </c>
      <c r="AU172" s="81">
        <v>4</v>
      </c>
      <c r="AV172" s="82">
        <f t="shared" si="210"/>
        <v>-0.23979404319523176</v>
      </c>
      <c r="AW172" s="81">
        <v>4</v>
      </c>
      <c r="AX172" s="82">
        <f t="shared" si="211"/>
        <v>-0.2179191660846721</v>
      </c>
      <c r="AY172" s="81">
        <v>4</v>
      </c>
      <c r="AZ172" s="82">
        <f t="shared" si="212"/>
        <v>5.8790989771929411E-2</v>
      </c>
      <c r="BA172" s="81">
        <f t="shared" si="213"/>
        <v>-8.6864817342315201E-2</v>
      </c>
      <c r="BB172" s="82">
        <v>3.356666666666666</v>
      </c>
      <c r="BC172" s="82">
        <v>3.44</v>
      </c>
      <c r="BD172" s="82">
        <v>3.4116666666666671</v>
      </c>
      <c r="BE172" s="82">
        <v>3.3533333333333335</v>
      </c>
      <c r="BF172" s="81">
        <f t="shared" si="197"/>
        <v>3.3885000000000001</v>
      </c>
      <c r="BG172" s="82">
        <f t="shared" si="217"/>
        <v>0.20754548079638405</v>
      </c>
      <c r="BH172" s="82">
        <f t="shared" si="169"/>
        <v>6.0340331727034423E-2</v>
      </c>
      <c r="BI172" s="85">
        <v>0.45800000000000002</v>
      </c>
      <c r="BJ172" s="82">
        <f t="shared" si="198"/>
        <v>-0.42011106102546181</v>
      </c>
      <c r="BK172" s="92">
        <f t="shared" si="199"/>
        <v>-0.78088609486795202</v>
      </c>
      <c r="BL172" s="92">
        <f t="shared" si="200"/>
        <v>-0.37563745317195124</v>
      </c>
      <c r="BM172" s="85">
        <v>0.46502801036033703</v>
      </c>
      <c r="BN172" s="92">
        <f t="shared" si="201"/>
        <v>-0.29860721358756792</v>
      </c>
      <c r="BO172" s="92">
        <f t="shared" si="202"/>
        <v>-0.76565763787491792</v>
      </c>
      <c r="BP172" s="92">
        <f t="shared" si="203"/>
        <v>-0.23524292902671887</v>
      </c>
      <c r="BQ172" s="86">
        <v>0.57654163797827185</v>
      </c>
      <c r="BR172" s="92">
        <f>((BQ172-(AVERAGE(BQ$2:BQ$392)))/(_xlfn.STDEV.P(BQ$2:BQ$392)))</f>
        <v>-0.38785987976402797</v>
      </c>
      <c r="BS172" s="92">
        <f>LN(BQ172)</f>
        <v>-0.55070771642014704</v>
      </c>
      <c r="BT172" s="92">
        <f>((BS172-(AVERAGE(BS$2:BS$392)))/(_xlfn.STDEV.P(BS$2:BS$392)))</f>
        <v>-0.35800967549373108</v>
      </c>
      <c r="BU172" s="92">
        <v>0.64190965780535092</v>
      </c>
      <c r="BV172" s="92">
        <f t="shared" si="170"/>
        <v>0.6313785410949545</v>
      </c>
      <c r="BW172" s="92">
        <f t="shared" si="171"/>
        <v>-0.44330770512351403</v>
      </c>
      <c r="BX172" s="92">
        <f t="shared" si="172"/>
        <v>0.67001091342412589</v>
      </c>
      <c r="BY172" s="92">
        <f>(BL172*0.1)+(BP172*0.2)+(BT172*0.3)+(BX172*0.4)</f>
        <v>7.5989131598992177E-2</v>
      </c>
      <c r="BZ172" s="80">
        <v>0.50560843365956332</v>
      </c>
      <c r="CA172" s="80">
        <v>-0.29102511689720562</v>
      </c>
      <c r="CB172" s="80">
        <v>0.57109546011732781</v>
      </c>
      <c r="CC172" s="80">
        <v>0.48763671763472266</v>
      </c>
      <c r="CD172" s="80">
        <v>0.48000328185961599</v>
      </c>
      <c r="CE172" s="82">
        <f t="shared" si="218"/>
        <v>-0.15547348265754146</v>
      </c>
      <c r="CF172" s="80">
        <f t="shared" si="219"/>
        <v>1.0349250582204941E-2</v>
      </c>
      <c r="CG172" s="84">
        <f t="shared" si="173"/>
        <v>6.9328491075249053E-3</v>
      </c>
      <c r="CH172" s="84">
        <f>VLOOKUP(A172,'CALCULO FINAL'!A:L,7,FALSE)</f>
        <v>53.296703296703299</v>
      </c>
      <c r="CI172" s="84">
        <f>VLOOKUP(A172,'CALCULO FINAL'!A:L,10,FALSE)</f>
        <v>62.162162162162161</v>
      </c>
      <c r="CJ172" s="84">
        <f>VLOOKUP(A172,'CALCULO FINAL'!A:L,8,FALSE)</f>
        <v>34.482758620689658</v>
      </c>
      <c r="CK172" s="84">
        <f>VLOOKUP(A172,'CALCULO FINAL'!A:L,9,FALSE)</f>
        <v>58.904109589041099</v>
      </c>
      <c r="CL172" s="84">
        <f>VLOOKUP(A172,'CALCULO FINAL'!A:L,11,FALSE)</f>
        <v>-0.17645035615840973</v>
      </c>
      <c r="CM172" s="84">
        <f>VLOOKUP(A172,'CALCULO FINAL'!A:L,12,FALSE)</f>
        <v>45.604395604395606</v>
      </c>
      <c r="CN172" s="84">
        <f t="shared" si="174"/>
        <v>53.589991089991095</v>
      </c>
      <c r="CO172" s="81">
        <v>171</v>
      </c>
      <c r="CP172" s="81">
        <v>160</v>
      </c>
      <c r="CQ172" s="81">
        <v>157</v>
      </c>
      <c r="CR172" s="81">
        <v>141</v>
      </c>
      <c r="CS172" s="81">
        <v>174</v>
      </c>
      <c r="CT172" s="81">
        <v>210</v>
      </c>
    </row>
    <row r="173" spans="1:98" ht="14.5" customHeight="1">
      <c r="A173" s="79">
        <v>111001078638</v>
      </c>
      <c r="B173" s="80" t="s">
        <v>278</v>
      </c>
      <c r="C173" s="81" t="s">
        <v>460</v>
      </c>
      <c r="D173" s="81" t="s">
        <v>6</v>
      </c>
      <c r="E173" s="81">
        <v>5</v>
      </c>
      <c r="F173" s="82" t="s">
        <v>33</v>
      </c>
      <c r="G173" s="82">
        <v>58</v>
      </c>
      <c r="H173" s="82" t="s">
        <v>56</v>
      </c>
      <c r="I173" s="81">
        <v>5</v>
      </c>
      <c r="J173" s="81">
        <v>1</v>
      </c>
      <c r="K173" s="81">
        <v>1</v>
      </c>
      <c r="L173" s="81">
        <v>1383</v>
      </c>
      <c r="M173" s="81">
        <f t="shared" si="214"/>
        <v>2</v>
      </c>
      <c r="N173" s="86">
        <f>VLOOKUP(A173,complejidad!P:V,7,FALSE)</f>
        <v>-1.0721496448257501</v>
      </c>
      <c r="O173" s="81">
        <v>1</v>
      </c>
      <c r="P173" s="87">
        <v>39.116136114160128</v>
      </c>
      <c r="Q173" s="88">
        <v>0.22773476702508899</v>
      </c>
      <c r="R173" s="81">
        <v>1319</v>
      </c>
      <c r="S173" s="81">
        <v>173</v>
      </c>
      <c r="T173" s="89">
        <f t="shared" si="160"/>
        <v>0.13115996967399546</v>
      </c>
      <c r="U173" s="90">
        <f>VLOOKUP(A173,socioeconomico!I:P,8,FALSE)</f>
        <v>0.1937366579826964</v>
      </c>
      <c r="V173" s="81">
        <v>4</v>
      </c>
      <c r="W173" s="83">
        <v>0.8335866261398176</v>
      </c>
      <c r="X173" s="83">
        <v>0.82753515914137676</v>
      </c>
      <c r="Y173" s="83">
        <v>0.84862385321100919</v>
      </c>
      <c r="Z173" s="83">
        <v>0.77893056664006388</v>
      </c>
      <c r="AA173" s="83">
        <v>0.86480000000000001</v>
      </c>
      <c r="AB173" s="83">
        <v>0.81511914543960562</v>
      </c>
      <c r="AC173" s="91">
        <v>0.80698835274542424</v>
      </c>
      <c r="AD173" s="81">
        <f t="shared" si="215"/>
        <v>0.82053826250063921</v>
      </c>
      <c r="AE173" s="82">
        <f t="shared" si="161"/>
        <v>-0.36511392897032247</v>
      </c>
      <c r="AF173" s="84">
        <v>82.970027247956395</v>
      </c>
      <c r="AG173" s="84">
        <v>82.50336473755047</v>
      </c>
      <c r="AH173" s="84">
        <v>77.549623545516766</v>
      </c>
      <c r="AI173" s="84">
        <v>88.198757763975152</v>
      </c>
      <c r="AJ173" s="84">
        <v>83.691328560063639</v>
      </c>
      <c r="AK173" s="84">
        <v>87.586206896551715</v>
      </c>
      <c r="AL173" s="84">
        <v>84.494195688225531</v>
      </c>
      <c r="AM173" s="84">
        <f t="shared" si="216"/>
        <v>84.96785216176626</v>
      </c>
      <c r="AN173" s="84">
        <f t="shared" si="162"/>
        <v>-0.8221702137173994</v>
      </c>
      <c r="AO173" s="81">
        <v>4</v>
      </c>
      <c r="AP173" s="82">
        <f t="shared" si="156"/>
        <v>0.23005906138063265</v>
      </c>
      <c r="AQ173" s="81">
        <v>4</v>
      </c>
      <c r="AR173" s="82">
        <f t="shared" si="208"/>
        <v>0.1365178344157767</v>
      </c>
      <c r="AS173" s="81">
        <v>4</v>
      </c>
      <c r="AT173" s="82">
        <f t="shared" si="209"/>
        <v>-0.10476865036838212</v>
      </c>
      <c r="AU173" s="81">
        <v>4</v>
      </c>
      <c r="AV173" s="82">
        <f t="shared" si="210"/>
        <v>-0.23979404319523176</v>
      </c>
      <c r="AW173" s="81">
        <v>4</v>
      </c>
      <c r="AX173" s="82">
        <f t="shared" si="211"/>
        <v>-0.2179191660846721</v>
      </c>
      <c r="AY173" s="81">
        <v>4</v>
      </c>
      <c r="AZ173" s="82">
        <f t="shared" si="212"/>
        <v>5.8790989771929411E-2</v>
      </c>
      <c r="BA173" s="81">
        <f t="shared" si="213"/>
        <v>-8.6864817342315201E-2</v>
      </c>
      <c r="BB173" s="82">
        <v>3.4066666666666667</v>
      </c>
      <c r="BC173" s="82">
        <v>3.2749999999999999</v>
      </c>
      <c r="BD173" s="82">
        <v>3.3983333333333334</v>
      </c>
      <c r="BE173" s="82">
        <v>3.2416666666666667</v>
      </c>
      <c r="BF173" s="81">
        <f t="shared" si="197"/>
        <v>3.3118333333333334</v>
      </c>
      <c r="BG173" s="82">
        <f t="shared" si="217"/>
        <v>5.5727652217366225E-2</v>
      </c>
      <c r="BH173" s="82">
        <f t="shared" si="169"/>
        <v>-1.5568582562474488E-2</v>
      </c>
      <c r="BI173" s="85">
        <v>0.51</v>
      </c>
      <c r="BJ173" s="82">
        <f t="shared" si="198"/>
        <v>0.32344227718815616</v>
      </c>
      <c r="BK173" s="92">
        <f t="shared" si="199"/>
        <v>-0.67334455326376563</v>
      </c>
      <c r="BL173" s="92">
        <f t="shared" si="200"/>
        <v>0.39654877306152553</v>
      </c>
      <c r="BM173" s="85">
        <v>0.50881483659598858</v>
      </c>
      <c r="BN173" s="92">
        <f t="shared" si="201"/>
        <v>0.23880836725506516</v>
      </c>
      <c r="BO173" s="92">
        <f t="shared" si="202"/>
        <v>-0.67567110740497582</v>
      </c>
      <c r="BP173" s="92">
        <f t="shared" si="203"/>
        <v>0.32406801069744956</v>
      </c>
      <c r="BQ173" s="86">
        <v>0.60240852467825357</v>
      </c>
      <c r="BR173" s="92">
        <f>((BQ173-(AVERAGE(BQ$2:BQ$392)))/(_xlfn.STDEV.P(BQ$2:BQ$392)))</f>
        <v>0.30315555925181387</v>
      </c>
      <c r="BS173" s="92">
        <f>LN(BQ173)</f>
        <v>-0.50681945140426043</v>
      </c>
      <c r="BT173" s="92">
        <f>((BS173-(AVERAGE(BS$2:BS$392)))/(_xlfn.STDEV.P(BS$2:BS$392)))</f>
        <v>0.32968378223796613</v>
      </c>
      <c r="BU173" s="92">
        <v>0.63796186322010373</v>
      </c>
      <c r="BV173" s="92">
        <f t="shared" si="170"/>
        <v>0.51470188762740621</v>
      </c>
      <c r="BW173" s="92">
        <f t="shared" si="171"/>
        <v>-0.44947677294105337</v>
      </c>
      <c r="BX173" s="92">
        <f t="shared" si="172"/>
        <v>0.55278573247402052</v>
      </c>
      <c r="BY173" s="92">
        <f>(BL173*0.1)+(BP173*0.2)+(BT173*0.3)+(BX173*0.4)</f>
        <v>0.42448790710664053</v>
      </c>
      <c r="BZ173" s="80">
        <v>0.51243305934793326</v>
      </c>
      <c r="CA173" s="80">
        <v>-4.483557261175878E-2</v>
      </c>
      <c r="CB173" s="80">
        <v>0.57592047781224032</v>
      </c>
      <c r="CC173" s="80">
        <v>0.64549287844777825</v>
      </c>
      <c r="CD173" s="80">
        <v>0.57739613894778596</v>
      </c>
      <c r="CE173" s="82">
        <f t="shared" si="218"/>
        <v>1.0035830903057745</v>
      </c>
      <c r="CF173" s="80">
        <f t="shared" si="219"/>
        <v>0.68647229416486899</v>
      </c>
      <c r="CG173" s="84">
        <f t="shared" si="173"/>
        <v>-1.732478395826377E-2</v>
      </c>
      <c r="CH173" s="84">
        <f>VLOOKUP(A173,'CALCULO FINAL'!A:L,7,FALSE)</f>
        <v>49.450549450549453</v>
      </c>
      <c r="CI173" s="84">
        <f>VLOOKUP(A173,'CALCULO FINAL'!A:L,10,FALSE)</f>
        <v>56.756756756756758</v>
      </c>
      <c r="CJ173" s="84">
        <f>VLOOKUP(A173,'CALCULO FINAL'!A:L,8,FALSE)</f>
        <v>68.292682926829272</v>
      </c>
      <c r="CK173" s="84">
        <f>VLOOKUP(A173,'CALCULO FINAL'!A:L,9,FALSE)</f>
        <v>45.714285714285715</v>
      </c>
      <c r="CL173" s="84">
        <f>VLOOKUP(A173,'CALCULO FINAL'!A:L,11,FALSE)</f>
        <v>0.19589199211101896</v>
      </c>
      <c r="CM173" s="84">
        <f>VLOOKUP(A173,'CALCULO FINAL'!A:L,12,FALSE)</f>
        <v>56.318681318681321</v>
      </c>
      <c r="CN173" s="84">
        <f t="shared" si="174"/>
        <v>52.994134244134244</v>
      </c>
      <c r="CO173" s="81">
        <v>172</v>
      </c>
      <c r="CP173" s="81">
        <v>150</v>
      </c>
      <c r="CQ173" s="81">
        <v>145</v>
      </c>
      <c r="CR173" s="81">
        <v>185</v>
      </c>
      <c r="CS173" s="81">
        <v>211</v>
      </c>
      <c r="CT173" s="81">
        <v>225</v>
      </c>
    </row>
    <row r="174" spans="1:98" ht="14.5" customHeight="1">
      <c r="A174" s="79">
        <v>111001015776</v>
      </c>
      <c r="B174" s="80" t="s">
        <v>130</v>
      </c>
      <c r="C174" s="81" t="s">
        <v>460</v>
      </c>
      <c r="D174" s="81" t="s">
        <v>6</v>
      </c>
      <c r="E174" s="81">
        <v>11</v>
      </c>
      <c r="F174" s="82" t="s">
        <v>44</v>
      </c>
      <c r="G174" s="82">
        <v>25</v>
      </c>
      <c r="H174" s="82" t="s">
        <v>131</v>
      </c>
      <c r="I174" s="81">
        <v>11</v>
      </c>
      <c r="J174" s="81">
        <v>2</v>
      </c>
      <c r="K174" s="81">
        <v>2</v>
      </c>
      <c r="L174" s="81">
        <v>1504</v>
      </c>
      <c r="M174" s="81">
        <f t="shared" si="214"/>
        <v>3</v>
      </c>
      <c r="N174" s="86">
        <f>VLOOKUP(A174,complejidad!P:V,7,FALSE)</f>
        <v>0.17629507564424984</v>
      </c>
      <c r="O174" s="81">
        <v>4</v>
      </c>
      <c r="P174" s="87">
        <v>42.650271739130339</v>
      </c>
      <c r="Q174" s="88">
        <v>0.13321063394683</v>
      </c>
      <c r="R174" s="81">
        <v>1406</v>
      </c>
      <c r="S174" s="81">
        <v>62</v>
      </c>
      <c r="T174" s="89">
        <f t="shared" si="160"/>
        <v>4.4096728307254626E-2</v>
      </c>
      <c r="U174" s="90">
        <f>VLOOKUP(A174,socioeconomico!I:P,8,FALSE)</f>
        <v>-1.5071573179560105</v>
      </c>
      <c r="V174" s="81">
        <v>10</v>
      </c>
      <c r="W174" s="83">
        <v>0.86313291139240511</v>
      </c>
      <c r="X174" s="83">
        <v>0.86201550387596904</v>
      </c>
      <c r="Y174" s="83">
        <v>0.87144992526158449</v>
      </c>
      <c r="Z174" s="83">
        <v>0.86596385542168675</v>
      </c>
      <c r="AA174" s="83">
        <v>0.86230769230769233</v>
      </c>
      <c r="AB174" s="83">
        <v>0.84105431309904155</v>
      </c>
      <c r="AC174" s="91">
        <v>0.82047244094488192</v>
      </c>
      <c r="AD174" s="81">
        <f t="shared" si="215"/>
        <v>0.84590641985917492</v>
      </c>
      <c r="AE174" s="82">
        <f t="shared" si="161"/>
        <v>0.13805791042966883</v>
      </c>
      <c r="AF174" s="84">
        <v>83.162217659137568</v>
      </c>
      <c r="AG174" s="84">
        <v>84.653465346534645</v>
      </c>
      <c r="AH174" s="84">
        <v>81.697612732095493</v>
      </c>
      <c r="AI174" s="84">
        <v>81.351351351351354</v>
      </c>
      <c r="AJ174" s="84">
        <v>83.942065491183882</v>
      </c>
      <c r="AK174" s="84">
        <v>89.22764227642277</v>
      </c>
      <c r="AL174" s="84">
        <v>82.587064676616919</v>
      </c>
      <c r="AM174" s="84">
        <f t="shared" si="216"/>
        <v>84.243907046239798</v>
      </c>
      <c r="AN174" s="84">
        <f t="shared" si="162"/>
        <v>-0.97842552301388941</v>
      </c>
      <c r="AO174" s="81">
        <v>4</v>
      </c>
      <c r="AP174" s="82">
        <f t="shared" si="156"/>
        <v>0.23005906138063265</v>
      </c>
      <c r="AQ174" s="81">
        <v>4</v>
      </c>
      <c r="AR174" s="82">
        <f t="shared" si="208"/>
        <v>0.1365178344157767</v>
      </c>
      <c r="AS174" s="81">
        <v>4.5</v>
      </c>
      <c r="AT174" s="82">
        <f t="shared" si="209"/>
        <v>1.3847682483473189</v>
      </c>
      <c r="AU174" s="81">
        <v>4.5</v>
      </c>
      <c r="AV174" s="82">
        <f t="shared" si="210"/>
        <v>1.2122921072647797</v>
      </c>
      <c r="AW174" s="81">
        <v>4.5</v>
      </c>
      <c r="AX174" s="82">
        <f t="shared" si="211"/>
        <v>1.1339867716628336</v>
      </c>
      <c r="AY174" s="81">
        <v>4</v>
      </c>
      <c r="AZ174" s="82">
        <f t="shared" si="212"/>
        <v>5.8790989771929411E-2</v>
      </c>
      <c r="BA174" s="81">
        <f t="shared" si="213"/>
        <v>0.76495943199391858</v>
      </c>
      <c r="BB174" s="82">
        <v>3.5666666666666669</v>
      </c>
      <c r="BC174" s="82"/>
      <c r="BD174" s="82">
        <v>3.5916666666666668</v>
      </c>
      <c r="BE174" s="82">
        <v>3.7733333333333334</v>
      </c>
      <c r="BF174" s="81">
        <f>(BB174*0.2)+(BD174*0.3)+(BE174*0.5)</f>
        <v>3.6775000000000002</v>
      </c>
      <c r="BG174" s="82">
        <f t="shared" si="217"/>
        <v>0.77983268678772544</v>
      </c>
      <c r="BH174" s="82">
        <f t="shared" si="169"/>
        <v>0.77239605939082201</v>
      </c>
      <c r="BI174" s="85">
        <v>0.56299999999999994</v>
      </c>
      <c r="BJ174" s="82">
        <f t="shared" si="198"/>
        <v>1.0812947180597277</v>
      </c>
      <c r="BK174" s="92">
        <f t="shared" si="199"/>
        <v>-0.57447565084244678</v>
      </c>
      <c r="BL174" s="92">
        <f t="shared" si="200"/>
        <v>1.1064623888952796</v>
      </c>
      <c r="BM174" s="85">
        <v>0.55477576670690909</v>
      </c>
      <c r="BN174" s="92">
        <f t="shared" si="201"/>
        <v>0.80290771116953652</v>
      </c>
      <c r="BO174" s="92">
        <f t="shared" si="202"/>
        <v>-0.58919127082688472</v>
      </c>
      <c r="BP174" s="92">
        <f t="shared" si="203"/>
        <v>0.86158310780235714</v>
      </c>
      <c r="BQ174" s="86">
        <v>0.52469227016875053</v>
      </c>
      <c r="BR174" s="92">
        <f>((BQ174-(AVERAGE(BQ$2:BQ$392)))/(_xlfn.STDEV.P(BQ$2:BQ$392)))</f>
        <v>-1.7729787800457366</v>
      </c>
      <c r="BS174" s="92">
        <f>LN(BQ174)</f>
        <v>-0.644943340304313</v>
      </c>
      <c r="BT174" s="92">
        <f>((BS174-(AVERAGE(BS$2:BS$392)))/(_xlfn.STDEV.P(BS$2:BS$392)))</f>
        <v>-1.834605344220843</v>
      </c>
      <c r="BU174" s="92">
        <v>0.59750043283338161</v>
      </c>
      <c r="BV174" s="92">
        <f t="shared" si="170"/>
        <v>-0.68113142894757628</v>
      </c>
      <c r="BW174" s="92">
        <f t="shared" si="171"/>
        <v>-0.51500027076940047</v>
      </c>
      <c r="BX174" s="92">
        <f t="shared" si="172"/>
        <v>-0.69229766044538921</v>
      </c>
      <c r="BY174" s="92">
        <f>(BL174*0.1)+(BP174*0.2)+(BT174*0.3)+(BX174*0.4)</f>
        <v>-0.54433780699440915</v>
      </c>
      <c r="BZ174" s="80">
        <v>0.52215937508414556</v>
      </c>
      <c r="CA174" s="80">
        <v>0.30602868691166779</v>
      </c>
      <c r="CB174" s="80">
        <v>0.59068386882396573</v>
      </c>
      <c r="CC174" s="80">
        <v>1.128494677208064</v>
      </c>
      <c r="CD174" s="80">
        <v>0.42317810686081497</v>
      </c>
      <c r="CE174" s="82">
        <f t="shared" si="218"/>
        <v>-0.8317406603677564</v>
      </c>
      <c r="CF174" s="80">
        <f t="shared" si="219"/>
        <v>-1.6116189639125422E-2</v>
      </c>
      <c r="CG174" s="84">
        <f t="shared" si="173"/>
        <v>0.21109532854319157</v>
      </c>
      <c r="CH174" s="84">
        <f>VLOOKUP(A174,'CALCULO FINAL'!A:L,7,FALSE)</f>
        <v>70.329670329670336</v>
      </c>
      <c r="CI174" s="84">
        <f>VLOOKUP(A174,'CALCULO FINAL'!A:L,10,FALSE)</f>
        <v>10.256410256410255</v>
      </c>
      <c r="CJ174" s="84">
        <f>VLOOKUP(A174,'CALCULO FINAL'!A:L,8,FALSE)</f>
        <v>55.172413793103445</v>
      </c>
      <c r="CK174" s="84">
        <f>VLOOKUP(A174,'CALCULO FINAL'!A:L,9,FALSE)</f>
        <v>67.10526315789474</v>
      </c>
      <c r="CL174" s="84">
        <f>VLOOKUP(A174,'CALCULO FINAL'!A:L,11,FALSE)</f>
        <v>0.34543725985940699</v>
      </c>
      <c r="CM174" s="84">
        <f>VLOOKUP(A174,'CALCULO FINAL'!A:L,12,FALSE)</f>
        <v>59.890109890109891</v>
      </c>
      <c r="CN174" s="84">
        <f t="shared" si="174"/>
        <v>52.701465201465204</v>
      </c>
      <c r="CO174" s="81">
        <v>173</v>
      </c>
      <c r="CP174" s="81">
        <v>124</v>
      </c>
      <c r="CQ174" s="81">
        <v>99</v>
      </c>
      <c r="CR174" s="81">
        <v>121</v>
      </c>
      <c r="CS174" s="81">
        <v>100</v>
      </c>
      <c r="CT174" s="81">
        <v>58</v>
      </c>
    </row>
    <row r="175" spans="1:98" ht="14.5" customHeight="1">
      <c r="A175" s="79">
        <v>111001086614</v>
      </c>
      <c r="B175" s="80" t="s">
        <v>211</v>
      </c>
      <c r="C175" s="81" t="s">
        <v>460</v>
      </c>
      <c r="D175" s="81" t="s">
        <v>6</v>
      </c>
      <c r="E175" s="81">
        <v>5</v>
      </c>
      <c r="F175" s="82" t="s">
        <v>33</v>
      </c>
      <c r="G175" s="82">
        <v>58</v>
      </c>
      <c r="H175" s="82" t="s">
        <v>56</v>
      </c>
      <c r="I175" s="81">
        <v>5</v>
      </c>
      <c r="J175" s="81">
        <v>1</v>
      </c>
      <c r="K175" s="81">
        <v>1</v>
      </c>
      <c r="L175" s="81">
        <v>2134</v>
      </c>
      <c r="M175" s="81">
        <f t="shared" si="214"/>
        <v>4</v>
      </c>
      <c r="N175" s="86">
        <f>VLOOKUP(A175,complejidad!P:V,7,FALSE)</f>
        <v>-0.31047738813875331</v>
      </c>
      <c r="O175" s="81">
        <v>3</v>
      </c>
      <c r="P175" s="87">
        <v>41.761709245742068</v>
      </c>
      <c r="Q175" s="88">
        <v>0.17779888785912801</v>
      </c>
      <c r="R175" s="81">
        <v>2035</v>
      </c>
      <c r="S175" s="81">
        <v>146</v>
      </c>
      <c r="T175" s="89">
        <f t="shared" si="160"/>
        <v>7.1744471744471738E-2</v>
      </c>
      <c r="U175" s="90">
        <f>VLOOKUP(A175,socioeconomico!I:P,8,FALSE)</f>
        <v>-0.84810434328091178</v>
      </c>
      <c r="V175" s="81">
        <v>9</v>
      </c>
      <c r="W175" s="83">
        <v>0.90453834115805942</v>
      </c>
      <c r="X175" s="83">
        <v>0.91911385883565178</v>
      </c>
      <c r="Y175" s="83">
        <v>0.89770354906054284</v>
      </c>
      <c r="Z175" s="83">
        <v>0.91056034482758619</v>
      </c>
      <c r="AA175" s="83">
        <v>0.88332445391582315</v>
      </c>
      <c r="AB175" s="83">
        <v>0.85046220772158787</v>
      </c>
      <c r="AC175" s="91">
        <v>0.86723313860860329</v>
      </c>
      <c r="AD175" s="81">
        <f t="shared" si="215"/>
        <v>0.87580479092633479</v>
      </c>
      <c r="AE175" s="82">
        <f t="shared" si="161"/>
        <v>0.73108554551978322</v>
      </c>
      <c r="AF175" s="84">
        <v>87.029501525941001</v>
      </c>
      <c r="AG175" s="84">
        <v>86.7142220240749</v>
      </c>
      <c r="AH175" s="84">
        <v>89.52903520804756</v>
      </c>
      <c r="AI175" s="84">
        <v>89.501693275278186</v>
      </c>
      <c r="AJ175" s="84">
        <v>86.022560078469837</v>
      </c>
      <c r="AK175" s="84">
        <v>86.969851814001018</v>
      </c>
      <c r="AL175" s="84">
        <v>85.113421550094515</v>
      </c>
      <c r="AM175" s="84">
        <f t="shared" si="216"/>
        <v>86.85915894631907</v>
      </c>
      <c r="AN175" s="84">
        <f t="shared" si="162"/>
        <v>-0.41395318143596921</v>
      </c>
      <c r="AO175" s="81">
        <v>4</v>
      </c>
      <c r="AP175" s="82">
        <f t="shared" si="156"/>
        <v>0.23005906138063265</v>
      </c>
      <c r="AQ175" s="81">
        <v>4</v>
      </c>
      <c r="AR175" s="82">
        <f t="shared" si="208"/>
        <v>0.1365178344157767</v>
      </c>
      <c r="AS175" s="81">
        <v>4</v>
      </c>
      <c r="AT175" s="82">
        <f t="shared" si="209"/>
        <v>-0.10476865036838212</v>
      </c>
      <c r="AU175" s="81">
        <v>4</v>
      </c>
      <c r="AV175" s="82">
        <f t="shared" si="210"/>
        <v>-0.23979404319523176</v>
      </c>
      <c r="AW175" s="81">
        <v>4</v>
      </c>
      <c r="AX175" s="82">
        <f t="shared" si="211"/>
        <v>-0.2179191660846721</v>
      </c>
      <c r="AY175" s="81">
        <v>4</v>
      </c>
      <c r="AZ175" s="82">
        <f t="shared" si="212"/>
        <v>5.8790989771929411E-2</v>
      </c>
      <c r="BA175" s="81">
        <f t="shared" si="213"/>
        <v>-8.6864817342315201E-2</v>
      </c>
      <c r="BB175" s="82">
        <v>3.2900000000000005</v>
      </c>
      <c r="BC175" s="82">
        <v>3.4416666666666669</v>
      </c>
      <c r="BD175" s="82">
        <v>3.5766666666666667</v>
      </c>
      <c r="BE175" s="82">
        <v>3.4083333333333332</v>
      </c>
      <c r="BF175" s="81">
        <f t="shared" ref="BF175:BF207" si="220">(BB175*0.1)+(BC175*0.2)+(BD175*0.3)+(BE175*0.4)</f>
        <v>3.4536666666666669</v>
      </c>
      <c r="BG175" s="82">
        <f t="shared" si="217"/>
        <v>0.33659063508854947</v>
      </c>
      <c r="BH175" s="82">
        <f t="shared" si="169"/>
        <v>0.12486290887311713</v>
      </c>
      <c r="BI175" s="85">
        <v>0.48</v>
      </c>
      <c r="BJ175" s="82">
        <f t="shared" si="198"/>
        <v>-0.10553080255047007</v>
      </c>
      <c r="BK175" s="92">
        <f t="shared" si="199"/>
        <v>-0.73396917508020043</v>
      </c>
      <c r="BL175" s="92">
        <f t="shared" si="200"/>
        <v>-3.8757409451317774E-2</v>
      </c>
      <c r="BM175" s="85">
        <v>0.49364123147981021</v>
      </c>
      <c r="BN175" s="92">
        <f t="shared" si="201"/>
        <v>5.2575828657685085E-2</v>
      </c>
      <c r="BO175" s="92">
        <f t="shared" si="202"/>
        <v>-0.70594627770816198</v>
      </c>
      <c r="BP175" s="92">
        <f t="shared" si="203"/>
        <v>0.1358928042065132</v>
      </c>
      <c r="BQ175" s="86"/>
      <c r="BR175" s="86"/>
      <c r="BS175" s="92"/>
      <c r="BT175" s="92"/>
      <c r="BU175" s="92">
        <v>0.58759552136994619</v>
      </c>
      <c r="BV175" s="92">
        <f t="shared" si="170"/>
        <v>-0.97387004477240113</v>
      </c>
      <c r="BW175" s="92">
        <f t="shared" si="171"/>
        <v>-0.53171645661420808</v>
      </c>
      <c r="BX175" s="92">
        <f t="shared" si="172"/>
        <v>-1.0099401257919236</v>
      </c>
      <c r="BY175" s="86">
        <f>(BL175*0.2)+(BP175*0.3)+(BX175*0.5)</f>
        <v>-0.47195370352427141</v>
      </c>
      <c r="BZ175" s="80">
        <v>0.52471837614098293</v>
      </c>
      <c r="CA175" s="80">
        <v>0.39834134005576199</v>
      </c>
      <c r="CB175" s="80">
        <v>0.56750743659487801</v>
      </c>
      <c r="CC175" s="80">
        <v>0.3702502842630761</v>
      </c>
      <c r="CD175" s="80">
        <v>0.48771043365167999</v>
      </c>
      <c r="CE175" s="82">
        <f t="shared" si="218"/>
        <v>-6.3751921030792136E-2</v>
      </c>
      <c r="CF175" s="80">
        <f t="shared" si="219"/>
        <v>0.15886739277467918</v>
      </c>
      <c r="CG175" s="84">
        <f t="shared" si="173"/>
        <v>6.2937211103336305E-2</v>
      </c>
      <c r="CH175" s="84">
        <f>VLOOKUP(A175,'CALCULO FINAL'!A:L,7,FALSE)</f>
        <v>58.516483516483518</v>
      </c>
      <c r="CI175" s="84">
        <f>VLOOKUP(A175,'CALCULO FINAL'!A:L,10,FALSE)</f>
        <v>23.684210526315788</v>
      </c>
      <c r="CJ175" s="84">
        <f>VLOOKUP(A175,'CALCULO FINAL'!A:L,8,FALSE)</f>
        <v>80.487804878048792</v>
      </c>
      <c r="CK175" s="84">
        <f>VLOOKUP(A175,'CALCULO FINAL'!A:L,9,FALSE)</f>
        <v>60.317460317460316</v>
      </c>
      <c r="CL175" s="84">
        <f>VLOOKUP(A175,'CALCULO FINAL'!A:L,11,FALSE)</f>
        <v>0.68003235490039726</v>
      </c>
      <c r="CM175" s="84">
        <f>VLOOKUP(A175,'CALCULO FINAL'!A:L,12,FALSE)</f>
        <v>70.054945054945051</v>
      </c>
      <c r="CN175" s="84">
        <f t="shared" si="174"/>
        <v>52.693030653556967</v>
      </c>
      <c r="CO175" s="81">
        <v>174</v>
      </c>
      <c r="CP175" s="81">
        <v>118</v>
      </c>
      <c r="CQ175" s="81">
        <v>150</v>
      </c>
      <c r="CR175" s="81">
        <v>127</v>
      </c>
      <c r="CS175" s="81">
        <v>170</v>
      </c>
      <c r="CT175" s="81">
        <v>221</v>
      </c>
    </row>
    <row r="176" spans="1:98" ht="14.5" customHeight="1">
      <c r="A176" s="79">
        <v>211850000931</v>
      </c>
      <c r="B176" s="80" t="s">
        <v>246</v>
      </c>
      <c r="C176" s="81" t="s">
        <v>460</v>
      </c>
      <c r="D176" s="81" t="s">
        <v>6</v>
      </c>
      <c r="E176" s="81">
        <v>5</v>
      </c>
      <c r="F176" s="82" t="s">
        <v>33</v>
      </c>
      <c r="G176" s="82">
        <v>58</v>
      </c>
      <c r="H176" s="82" t="s">
        <v>56</v>
      </c>
      <c r="I176" s="81">
        <v>5</v>
      </c>
      <c r="J176" s="81">
        <v>1</v>
      </c>
      <c r="K176" s="81">
        <v>1</v>
      </c>
      <c r="L176" s="81">
        <v>839</v>
      </c>
      <c r="M176" s="81">
        <f t="shared" si="214"/>
        <v>1</v>
      </c>
      <c r="N176" s="86">
        <f>VLOOKUP(A176,complejidad!P:V,7,FALSE)</f>
        <v>-1.4952519086589622</v>
      </c>
      <c r="O176" s="81">
        <v>1</v>
      </c>
      <c r="P176" s="87">
        <v>37.268922764227625</v>
      </c>
      <c r="Q176" s="88">
        <v>0.22684964200477301</v>
      </c>
      <c r="R176" s="81">
        <v>790</v>
      </c>
      <c r="S176" s="81">
        <v>163</v>
      </c>
      <c r="T176" s="89">
        <f t="shared" si="160"/>
        <v>0.20632911392405062</v>
      </c>
      <c r="U176" s="90">
        <f>VLOOKUP(A176,socioeconomico!I:P,8,FALSE)</f>
        <v>0.72141627663648378</v>
      </c>
      <c r="V176" s="81">
        <v>3</v>
      </c>
      <c r="W176" s="83">
        <v>0.9139633286318759</v>
      </c>
      <c r="X176" s="83">
        <v>0.89503546099290776</v>
      </c>
      <c r="Y176" s="83">
        <v>0.83551673944687044</v>
      </c>
      <c r="Z176" s="83">
        <v>0.74497487437185927</v>
      </c>
      <c r="AA176" s="83">
        <v>0.8448979591836735</v>
      </c>
      <c r="AB176" s="83">
        <v>0.74775928297055061</v>
      </c>
      <c r="AC176" s="91">
        <v>0.70193548387096771</v>
      </c>
      <c r="AD176" s="81">
        <f t="shared" si="215"/>
        <v>0.76179796284112855</v>
      </c>
      <c r="AE176" s="82">
        <f t="shared" si="161"/>
        <v>-1.5302148942809821</v>
      </c>
      <c r="AF176" s="84">
        <v>91.965389369592089</v>
      </c>
      <c r="AG176" s="84">
        <v>90.439276485788113</v>
      </c>
      <c r="AH176" s="84">
        <v>87.871581450653977</v>
      </c>
      <c r="AI176" s="84">
        <v>88.726790450928377</v>
      </c>
      <c r="AJ176" s="84">
        <v>85.697258641239571</v>
      </c>
      <c r="AK176" s="84">
        <v>87.545787545787547</v>
      </c>
      <c r="AL176" s="84">
        <v>91.137370753323495</v>
      </c>
      <c r="AM176" s="84">
        <f t="shared" si="216"/>
        <v>88.4632865533965</v>
      </c>
      <c r="AN176" s="84">
        <f t="shared" si="162"/>
        <v>-6.7720504373642493E-2</v>
      </c>
      <c r="AO176" s="81"/>
      <c r="AP176" s="82"/>
      <c r="AQ176" s="81"/>
      <c r="AR176" s="82"/>
      <c r="AS176" s="81"/>
      <c r="AT176" s="82"/>
      <c r="AU176" s="81"/>
      <c r="AV176" s="82"/>
      <c r="AW176" s="81"/>
      <c r="AX176" s="82"/>
      <c r="AY176" s="81"/>
      <c r="AZ176" s="82"/>
      <c r="BA176" s="81"/>
      <c r="BB176" s="82">
        <v>3.1533333333333329</v>
      </c>
      <c r="BC176" s="82">
        <v>3.3000000000000003</v>
      </c>
      <c r="BD176" s="82">
        <v>3.3350000000000004</v>
      </c>
      <c r="BE176" s="82">
        <v>3.2816666666666663</v>
      </c>
      <c r="BF176" s="81">
        <f t="shared" si="220"/>
        <v>3.2885</v>
      </c>
      <c r="BG176" s="82">
        <f t="shared" si="217"/>
        <v>9.5222261280997408E-3</v>
      </c>
      <c r="BH176" s="82">
        <f t="shared" si="169"/>
        <v>9.5222261280997408E-3</v>
      </c>
      <c r="BI176" s="85"/>
      <c r="BJ176" s="92"/>
      <c r="BK176" s="92"/>
      <c r="BL176" s="92"/>
      <c r="BM176" s="85">
        <v>0.56536753628396741</v>
      </c>
      <c r="BN176" s="92">
        <f t="shared" si="201"/>
        <v>0.93290530379641456</v>
      </c>
      <c r="BO176" s="92">
        <f t="shared" si="202"/>
        <v>-0.57027925262617907</v>
      </c>
      <c r="BP176" s="92">
        <f t="shared" si="203"/>
        <v>0.97913068538620995</v>
      </c>
      <c r="BQ176" s="86">
        <v>0.59544696060546742</v>
      </c>
      <c r="BR176" s="92">
        <f t="shared" ref="BR176:BR183" si="221">((BQ176-(AVERAGE(BQ$2:BQ$392)))/(_xlfn.STDEV.P(BQ$2:BQ$392)))</f>
        <v>0.11718233758858884</v>
      </c>
      <c r="BS176" s="92">
        <f t="shared" ref="BS176:BS183" si="222">LN(BQ176)</f>
        <v>-0.51844296114682009</v>
      </c>
      <c r="BT176" s="92">
        <f t="shared" ref="BT176:BT183" si="223">((BS176-(AVERAGE(BS$2:BS$392)))/(_xlfn.STDEV.P(BS$2:BS$392)))</f>
        <v>0.14755282757513138</v>
      </c>
      <c r="BU176" s="92">
        <v>0.66366214359772391</v>
      </c>
      <c r="BV176" s="92">
        <f t="shared" si="170"/>
        <v>1.2742709692721805</v>
      </c>
      <c r="BW176" s="92">
        <f t="shared" si="171"/>
        <v>-0.4099820788814133</v>
      </c>
      <c r="BX176" s="92">
        <f t="shared" si="172"/>
        <v>1.3032674575326106</v>
      </c>
      <c r="BY176" s="86">
        <f>(BP176*0.2)+(BT176*0.3)+(BX176*0.5)</f>
        <v>0.8917257141160867</v>
      </c>
      <c r="BZ176" s="80">
        <v>0.49168034306092956</v>
      </c>
      <c r="CA176" s="80">
        <v>-0.79346296972881825</v>
      </c>
      <c r="CB176" s="80">
        <v>0.58083055859636312</v>
      </c>
      <c r="CC176" s="80">
        <v>0.80613197883508558</v>
      </c>
      <c r="CD176" s="80">
        <v>0.46623757940725702</v>
      </c>
      <c r="CE176" s="82">
        <f t="shared" si="218"/>
        <v>-0.31929687161941989</v>
      </c>
      <c r="CF176" s="80">
        <f t="shared" si="219"/>
        <v>-7.6501436104947945E-2</v>
      </c>
      <c r="CG176" s="84">
        <f t="shared" si="173"/>
        <v>-9.3077777016385865E-2</v>
      </c>
      <c r="CH176" s="84">
        <f>VLOOKUP(A176,'CALCULO FINAL'!A:L,7,FALSE)</f>
        <v>42.857142857142854</v>
      </c>
      <c r="CI176" s="84">
        <f>VLOOKUP(A176,'CALCULO FINAL'!A:L,10,FALSE)</f>
        <v>75.757575757575751</v>
      </c>
      <c r="CJ176" s="84">
        <f>VLOOKUP(A176,'CALCULO FINAL'!A:L,8,FALSE)</f>
        <v>63.414634146341463</v>
      </c>
      <c r="CK176" s="84">
        <f>VLOOKUP(A176,'CALCULO FINAL'!A:L,9,FALSE)</f>
        <v>37.142857142857146</v>
      </c>
      <c r="CL176" s="84">
        <f>VLOOKUP(A176,'CALCULO FINAL'!A:L,11,FALSE)</f>
        <v>-4.7096705334910727E-2</v>
      </c>
      <c r="CM176" s="84">
        <f>VLOOKUP(A176,'CALCULO FINAL'!A:L,12,FALSE)</f>
        <v>49.175824175824175</v>
      </c>
      <c r="CN176" s="84">
        <f t="shared" si="174"/>
        <v>52.661921411921412</v>
      </c>
      <c r="CO176" s="81">
        <v>175</v>
      </c>
      <c r="CP176" s="81">
        <v>135</v>
      </c>
      <c r="CQ176" s="81">
        <v>90</v>
      </c>
      <c r="CR176" s="81">
        <v>111</v>
      </c>
      <c r="CS176" s="81">
        <v>135</v>
      </c>
      <c r="CT176" s="81"/>
    </row>
    <row r="177" spans="1:98" ht="14.5" customHeight="1">
      <c r="A177" s="79">
        <v>111001024732</v>
      </c>
      <c r="B177" s="80" t="s">
        <v>173</v>
      </c>
      <c r="C177" s="81" t="s">
        <v>460</v>
      </c>
      <c r="D177" s="81" t="s">
        <v>6</v>
      </c>
      <c r="E177" s="81">
        <v>8</v>
      </c>
      <c r="F177" s="82" t="s">
        <v>7</v>
      </c>
      <c r="G177" s="82">
        <v>47</v>
      </c>
      <c r="H177" s="82" t="s">
        <v>47</v>
      </c>
      <c r="I177" s="81">
        <v>8</v>
      </c>
      <c r="J177" s="81">
        <v>2</v>
      </c>
      <c r="K177" s="81">
        <v>2</v>
      </c>
      <c r="L177" s="81">
        <v>7158</v>
      </c>
      <c r="M177" s="81">
        <f t="shared" si="214"/>
        <v>6</v>
      </c>
      <c r="N177" s="86">
        <f>VLOOKUP(A177,complejidad!P:V,7,FALSE)</f>
        <v>1.1704443053249212</v>
      </c>
      <c r="O177" s="81">
        <v>6</v>
      </c>
      <c r="P177" s="87">
        <v>40.778366606170593</v>
      </c>
      <c r="Q177" s="88">
        <v>0.19769252508125101</v>
      </c>
      <c r="R177" s="81">
        <v>6827</v>
      </c>
      <c r="S177" s="81">
        <v>748</v>
      </c>
      <c r="T177" s="89">
        <f t="shared" si="160"/>
        <v>0.10956496264830819</v>
      </c>
      <c r="U177" s="90">
        <f>VLOOKUP(A177,socioeconomico!I:P,8,FALSE)</f>
        <v>-0.37636643247342971</v>
      </c>
      <c r="V177" s="81">
        <v>7</v>
      </c>
      <c r="W177" s="83">
        <v>0.860080058224163</v>
      </c>
      <c r="X177" s="83">
        <v>0.87411444141689376</v>
      </c>
      <c r="Y177" s="83">
        <v>0.84347679892400806</v>
      </c>
      <c r="Z177" s="83">
        <v>0.83175237144283576</v>
      </c>
      <c r="AA177" s="83">
        <v>0.85270406449445746</v>
      </c>
      <c r="AB177" s="83">
        <v>0.83985039102346137</v>
      </c>
      <c r="AC177" s="91">
        <v>0.8176100628930818</v>
      </c>
      <c r="AD177" s="81">
        <f t="shared" si="215"/>
        <v>0.83489696513150746</v>
      </c>
      <c r="AE177" s="82">
        <f t="shared" si="161"/>
        <v>-8.0312210340944476E-2</v>
      </c>
      <c r="AF177" s="84">
        <v>86.655817737998376</v>
      </c>
      <c r="AG177" s="84">
        <v>80.189573459715632</v>
      </c>
      <c r="AH177" s="84">
        <v>84.461035930937939</v>
      </c>
      <c r="AI177" s="84">
        <v>85.729564553093965</v>
      </c>
      <c r="AJ177" s="84">
        <v>87.795275590551185</v>
      </c>
      <c r="AK177" s="84">
        <v>85.910703725606155</v>
      </c>
      <c r="AL177" s="84">
        <v>83.870001497678601</v>
      </c>
      <c r="AM177" s="84">
        <f t="shared" si="216"/>
        <v>85.503269774873246</v>
      </c>
      <c r="AN177" s="84">
        <f t="shared" si="162"/>
        <v>-0.70660641897036169</v>
      </c>
      <c r="AO177" s="81">
        <v>4</v>
      </c>
      <c r="AP177" s="82">
        <f>((AO177-(AVERAGE(AO$2:AO$384)))/(_xlfn.STDEV.P(AO$2:AO$384)))</f>
        <v>0.23005906138063265</v>
      </c>
      <c r="AQ177" s="81">
        <v>4</v>
      </c>
      <c r="AR177" s="82">
        <f>((AQ177-(AVERAGE(AQ$2:AQ$384)))/(_xlfn.STDEV.P(AQ$2:AQ$384)))</f>
        <v>0.1365178344157767</v>
      </c>
      <c r="AS177" s="81">
        <v>4</v>
      </c>
      <c r="AT177" s="82">
        <f>((AS177-(AVERAGE(AS$2:AS$384)))/(_xlfn.STDEV.P(AS$2:AS$384)))</f>
        <v>-0.10476865036838212</v>
      </c>
      <c r="AU177" s="81">
        <v>4</v>
      </c>
      <c r="AV177" s="82">
        <f>((AU177-(AVERAGE(AU$2:AU$384)))/(_xlfn.STDEV.P(AU$2:AU$384)))</f>
        <v>-0.23979404319523176</v>
      </c>
      <c r="AW177" s="81">
        <v>4</v>
      </c>
      <c r="AX177" s="82">
        <f>((AW177-(AVERAGE(AW$2:AW$384)))/(_xlfn.STDEV.P(AW$2:AW$384)))</f>
        <v>-0.2179191660846721</v>
      </c>
      <c r="AY177" s="81">
        <v>4</v>
      </c>
      <c r="AZ177" s="82">
        <f>((AY177-(AVERAGE(AY$2:AY$392)))/(_xlfn.STDEV.P(AY$2:AY$392)))</f>
        <v>5.8790989771929411E-2</v>
      </c>
      <c r="BA177" s="81">
        <f>(AR177*0.1)+(AT177*0.15)+(AV177*0.2)+(AX177*0.25)+(AZ177*0.3)</f>
        <v>-8.6864817342315201E-2</v>
      </c>
      <c r="BB177" s="82">
        <v>3.5833333333333335</v>
      </c>
      <c r="BC177" s="82">
        <v>3.5016666666666665</v>
      </c>
      <c r="BD177" s="82">
        <v>3.5366666666666666</v>
      </c>
      <c r="BE177" s="82">
        <v>3.3916666666666662</v>
      </c>
      <c r="BF177" s="81">
        <f t="shared" si="220"/>
        <v>3.4763333333333333</v>
      </c>
      <c r="BG177" s="82">
        <f t="shared" si="217"/>
        <v>0.38147590614669336</v>
      </c>
      <c r="BH177" s="82">
        <f t="shared" si="169"/>
        <v>0.14730554440218907</v>
      </c>
      <c r="BI177" s="85">
        <v>0.39100000000000001</v>
      </c>
      <c r="BJ177" s="82">
        <f>((BI177-(AVERAGE(BI$2:BI$392)))/(_xlfn.STDEV.P(BI$2:BI$392)))</f>
        <v>-1.378150939108393</v>
      </c>
      <c r="BK177" s="92">
        <f>LN(BI177)</f>
        <v>-0.9390477189967712</v>
      </c>
      <c r="BL177" s="92">
        <f>((BK177-(AVERAGE(BK$2:BK$392)))/(_xlfn.STDEV.P(BK$2:BK$392)))</f>
        <v>-1.5112937386332357</v>
      </c>
      <c r="BM177" s="85">
        <v>0.58000849066640503</v>
      </c>
      <c r="BN177" s="92">
        <f t="shared" si="201"/>
        <v>1.1126003783191212</v>
      </c>
      <c r="BO177" s="92">
        <f t="shared" si="202"/>
        <v>-0.54471253646881368</v>
      </c>
      <c r="BP177" s="92">
        <f t="shared" si="203"/>
        <v>1.138040512945498</v>
      </c>
      <c r="BQ177" s="86">
        <v>0.60459672881162585</v>
      </c>
      <c r="BR177" s="92">
        <f t="shared" si="221"/>
        <v>0.36161187281658463</v>
      </c>
      <c r="BS177" s="92">
        <f t="shared" si="222"/>
        <v>-0.50319360715153882</v>
      </c>
      <c r="BT177" s="92">
        <f t="shared" si="223"/>
        <v>0.38649781602235345</v>
      </c>
      <c r="BU177" s="92">
        <v>0.62711520980654756</v>
      </c>
      <c r="BV177" s="92">
        <f t="shared" si="170"/>
        <v>0.19413018758368394</v>
      </c>
      <c r="BW177" s="92">
        <f t="shared" si="171"/>
        <v>-0.4666250075309139</v>
      </c>
      <c r="BX177" s="92">
        <f t="shared" si="172"/>
        <v>0.22693343805507749</v>
      </c>
      <c r="BY177" s="92">
        <f>(BL177*0.1)+(BP177*0.2)+(BT177*0.3)+(BX177*0.4)</f>
        <v>0.28320144875451303</v>
      </c>
      <c r="BZ177" s="80">
        <v>0.5036295168578282</v>
      </c>
      <c r="CA177" s="80">
        <v>-0.36241198085784981</v>
      </c>
      <c r="CB177" s="80">
        <v>0.56388942746841841</v>
      </c>
      <c r="CC177" s="80">
        <v>0.25188283638994124</v>
      </c>
      <c r="CD177" s="80">
        <v>0.52556002330497098</v>
      </c>
      <c r="CE177" s="82">
        <f t="shared" si="218"/>
        <v>0.38668989763251904</v>
      </c>
      <c r="CF177" s="80">
        <f t="shared" si="219"/>
        <v>0.19642740356167193</v>
      </c>
      <c r="CG177" s="84">
        <f t="shared" si="173"/>
        <v>3.5241550076704382E-2</v>
      </c>
      <c r="CH177" s="84">
        <f>VLOOKUP(A177,'CALCULO FINAL'!A:L,7,FALSE)</f>
        <v>55.494505494505496</v>
      </c>
      <c r="CI177" s="84">
        <f>VLOOKUP(A177,'CALCULO FINAL'!A:L,10,FALSE)</f>
        <v>47.368421052631575</v>
      </c>
      <c r="CJ177" s="84">
        <f>VLOOKUP(A177,'CALCULO FINAL'!A:L,8,FALSE)</f>
        <v>43.18181818181818</v>
      </c>
      <c r="CK177" s="84">
        <f>VLOOKUP(A177,'CALCULO FINAL'!A:L,9,FALSE)</f>
        <v>63.013698630136986</v>
      </c>
      <c r="CL177" s="84">
        <f>VLOOKUP(A177,'CALCULO FINAL'!A:L,11,FALSE)</f>
        <v>5.4930398991329572E-2</v>
      </c>
      <c r="CM177" s="84">
        <f>VLOOKUP(A177,'CALCULO FINAL'!A:L,12,FALSE)</f>
        <v>52.197802197802204</v>
      </c>
      <c r="CN177" s="84">
        <f t="shared" si="174"/>
        <v>52.638808559861189</v>
      </c>
      <c r="CO177" s="81">
        <v>176</v>
      </c>
      <c r="CP177" s="81">
        <v>153</v>
      </c>
      <c r="CQ177" s="81">
        <v>126</v>
      </c>
      <c r="CR177" s="81">
        <v>131</v>
      </c>
      <c r="CS177" s="81">
        <v>149</v>
      </c>
      <c r="CT177" s="81">
        <v>185</v>
      </c>
    </row>
    <row r="178" spans="1:98" ht="14.5" customHeight="1">
      <c r="A178" s="79">
        <v>111001107794</v>
      </c>
      <c r="B178" s="80" t="s">
        <v>597</v>
      </c>
      <c r="C178" s="81" t="s">
        <v>460</v>
      </c>
      <c r="D178" s="81" t="s">
        <v>6</v>
      </c>
      <c r="E178" s="81">
        <v>18</v>
      </c>
      <c r="F178" s="82" t="s">
        <v>38</v>
      </c>
      <c r="G178" s="82">
        <v>36</v>
      </c>
      <c r="H178" s="82" t="s">
        <v>39</v>
      </c>
      <c r="I178" s="81">
        <v>18</v>
      </c>
      <c r="J178" s="81">
        <v>1</v>
      </c>
      <c r="K178" s="81">
        <v>1</v>
      </c>
      <c r="L178" s="81">
        <v>1634</v>
      </c>
      <c r="M178" s="81">
        <f t="shared" si="214"/>
        <v>3</v>
      </c>
      <c r="N178" s="86">
        <f>VLOOKUP(A178,complejidad!P:V,7,FALSE)</f>
        <v>-0.61529770207629253</v>
      </c>
      <c r="O178" s="81">
        <v>2</v>
      </c>
      <c r="P178" s="87">
        <v>38.560419880034203</v>
      </c>
      <c r="Q178" s="88">
        <v>0.209061371841154</v>
      </c>
      <c r="R178" s="81">
        <v>1559</v>
      </c>
      <c r="S178" s="81">
        <v>91</v>
      </c>
      <c r="T178" s="89">
        <f t="shared" si="160"/>
        <v>5.8370750481077614E-2</v>
      </c>
      <c r="U178" s="90">
        <f>VLOOKUP(A178,socioeconomico!I:P,8,FALSE)</f>
        <v>-0.26158266572476896</v>
      </c>
      <c r="V178" s="81">
        <v>6</v>
      </c>
      <c r="W178" s="83">
        <v>0.86927710843373496</v>
      </c>
      <c r="X178" s="83">
        <v>0.85422740524781338</v>
      </c>
      <c r="Y178" s="83">
        <v>0.84629404617253945</v>
      </c>
      <c r="Z178" s="83">
        <v>0.86390532544378695</v>
      </c>
      <c r="AA178" s="83">
        <v>0.86183310533515733</v>
      </c>
      <c r="AB178" s="83">
        <v>0.8472418670438473</v>
      </c>
      <c r="AC178" s="91">
        <v>0.81486676016830295</v>
      </c>
      <c r="AD178" s="81">
        <f t="shared" si="215"/>
        <v>0.84285231931230631</v>
      </c>
      <c r="AE178" s="82">
        <f t="shared" si="161"/>
        <v>7.7480495674579139E-2</v>
      </c>
      <c r="AF178" s="84">
        <v>95.959051724137936</v>
      </c>
      <c r="AG178" s="84">
        <v>96.44204851752022</v>
      </c>
      <c r="AH178" s="84">
        <v>90.507952796305801</v>
      </c>
      <c r="AI178" s="84">
        <v>95.007966011683493</v>
      </c>
      <c r="AJ178" s="84">
        <v>91.970802919708035</v>
      </c>
      <c r="AK178" s="84">
        <v>91.214953271028037</v>
      </c>
      <c r="AL178" s="84">
        <v>85.061171925305857</v>
      </c>
      <c r="AM178" s="84">
        <f t="shared" si="216"/>
        <v>90.018240660673484</v>
      </c>
      <c r="AN178" s="84">
        <f t="shared" si="162"/>
        <v>0.26789863271760234</v>
      </c>
      <c r="AO178" s="81">
        <v>4</v>
      </c>
      <c r="AP178" s="82">
        <f>((AO178-(AVERAGE(AO$2:AO$384)))/(_xlfn.STDEV.P(AO$2:AO$384)))</f>
        <v>0.23005906138063265</v>
      </c>
      <c r="AQ178" s="81">
        <v>4</v>
      </c>
      <c r="AR178" s="82">
        <f>((AQ178-(AVERAGE(AQ$2:AQ$384)))/(_xlfn.STDEV.P(AQ$2:AQ$384)))</f>
        <v>0.1365178344157767</v>
      </c>
      <c r="AS178" s="81">
        <v>4</v>
      </c>
      <c r="AT178" s="82">
        <f>((AS178-(AVERAGE(AS$2:AS$384)))/(_xlfn.STDEV.P(AS$2:AS$384)))</f>
        <v>-0.10476865036838212</v>
      </c>
      <c r="AU178" s="81">
        <v>4</v>
      </c>
      <c r="AV178" s="82">
        <f>((AU178-(AVERAGE(AU$2:AU$384)))/(_xlfn.STDEV.P(AU$2:AU$384)))</f>
        <v>-0.23979404319523176</v>
      </c>
      <c r="AW178" s="81">
        <v>4</v>
      </c>
      <c r="AX178" s="82">
        <f>((AW178-(AVERAGE(AW$2:AW$384)))/(_xlfn.STDEV.P(AW$2:AW$384)))</f>
        <v>-0.2179191660846721</v>
      </c>
      <c r="AY178" s="81">
        <v>3.5</v>
      </c>
      <c r="AZ178" s="82">
        <f>((AY178-(AVERAGE(AY$2:AY$392)))/(_xlfn.STDEV.P(AY$2:AY$392)))</f>
        <v>-1.2816435770280501</v>
      </c>
      <c r="BA178" s="81">
        <f>(AR178*0.1)+(AT178*0.15)+(AV178*0.2)+(AX178*0.25)+(AZ178*0.3)</f>
        <v>-0.48899518738230907</v>
      </c>
      <c r="BB178" s="82">
        <v>3.6133333333333333</v>
      </c>
      <c r="BC178" s="82">
        <v>3.4499999999999997</v>
      </c>
      <c r="BD178" s="82">
        <v>3.4233333333333333</v>
      </c>
      <c r="BE178" s="82">
        <v>3.2283333333333335</v>
      </c>
      <c r="BF178" s="81">
        <f t="shared" si="220"/>
        <v>3.3696666666666664</v>
      </c>
      <c r="BG178" s="82">
        <f t="shared" si="217"/>
        <v>0.17025110116718981</v>
      </c>
      <c r="BH178" s="82">
        <f t="shared" si="169"/>
        <v>-0.15937204310755965</v>
      </c>
      <c r="BI178" s="85">
        <v>0.44700000000000001</v>
      </c>
      <c r="BJ178" s="82">
        <f>((BI178-(AVERAGE(BI$2:BI$392)))/(_xlfn.STDEV.P(BI$2:BI$392)))</f>
        <v>-0.57740119026295811</v>
      </c>
      <c r="BK178" s="92">
        <f>LN(BI178)</f>
        <v>-0.80519668436856817</v>
      </c>
      <c r="BL178" s="92">
        <f>((BK178-(AVERAGE(BK$2:BK$392)))/(_xlfn.STDEV.P(BK$2:BK$392)))</f>
        <v>-0.55019606637357932</v>
      </c>
      <c r="BM178" s="85">
        <v>0.40597351319777331</v>
      </c>
      <c r="BN178" s="92">
        <f t="shared" si="201"/>
        <v>-1.0234098453925757</v>
      </c>
      <c r="BO178" s="92">
        <f t="shared" si="202"/>
        <v>-0.90146735993765303</v>
      </c>
      <c r="BP178" s="92">
        <f t="shared" si="203"/>
        <v>-1.0793677427504698</v>
      </c>
      <c r="BQ178" s="86">
        <v>0.63455775730225628</v>
      </c>
      <c r="BR178" s="92">
        <f t="shared" si="221"/>
        <v>1.1619993912663316</v>
      </c>
      <c r="BS178" s="92">
        <f t="shared" si="222"/>
        <v>-0.45482696791335542</v>
      </c>
      <c r="BT178" s="92">
        <f t="shared" si="223"/>
        <v>1.1443637595616574</v>
      </c>
      <c r="BU178" s="92">
        <v>0.59046642408174377</v>
      </c>
      <c r="BV178" s="92">
        <f t="shared" si="170"/>
        <v>-0.88902081728340898</v>
      </c>
      <c r="BW178" s="92">
        <f t="shared" si="171"/>
        <v>-0.52684250511077979</v>
      </c>
      <c r="BX178" s="92">
        <f t="shared" si="172"/>
        <v>-0.91732486140675862</v>
      </c>
      <c r="BY178" s="92">
        <f>(BL178*0.1)+(BP178*0.2)+(BT178*0.3)+(BX178*0.4)</f>
        <v>-0.29451397188165812</v>
      </c>
      <c r="BZ178" s="80">
        <v>0.48212337621813595</v>
      </c>
      <c r="CA178" s="80">
        <v>-1.1382181869692314</v>
      </c>
      <c r="CB178" s="80"/>
      <c r="CC178" s="80"/>
      <c r="CD178" s="80">
        <v>0.63459122261202705</v>
      </c>
      <c r="CE178" s="82">
        <f t="shared" si="218"/>
        <v>1.6842524909601859</v>
      </c>
      <c r="CF178" s="80">
        <f>(CA178*0.4)+(CE178*0.6)</f>
        <v>0.555264219788419</v>
      </c>
      <c r="CG178" s="84">
        <f t="shared" si="173"/>
        <v>-3.9198495164120273E-3</v>
      </c>
      <c r="CH178" s="84">
        <f>VLOOKUP(A178,'CALCULO FINAL'!A:L,7,FALSE)</f>
        <v>51.373626373626365</v>
      </c>
      <c r="CI178" s="84">
        <f>VLOOKUP(A178,'CALCULO FINAL'!A:L,10,FALSE)</f>
        <v>50</v>
      </c>
      <c r="CJ178" s="84">
        <f>VLOOKUP(A178,'CALCULO FINAL'!A:L,8,FALSE)</f>
        <v>61.53846153846154</v>
      </c>
      <c r="CK178" s="84">
        <f>VLOOKUP(A178,'CALCULO FINAL'!A:L,9,FALSE)</f>
        <v>56.410256410256409</v>
      </c>
      <c r="CL178" s="84">
        <f>VLOOKUP(A178,'CALCULO FINAL'!A:L,11,FALSE)</f>
        <v>0.26716773440489128</v>
      </c>
      <c r="CM178" s="84">
        <f>VLOOKUP(A178,'CALCULO FINAL'!A:L,12,FALSE)</f>
        <v>57.692307692307686</v>
      </c>
      <c r="CN178" s="84">
        <f t="shared" si="174"/>
        <v>52.609890109890102</v>
      </c>
      <c r="CO178" s="81">
        <v>177</v>
      </c>
      <c r="CP178" s="81">
        <v>168</v>
      </c>
      <c r="CQ178" s="81">
        <v>206</v>
      </c>
      <c r="CR178" s="81">
        <v>191</v>
      </c>
      <c r="CS178" s="81">
        <v>151</v>
      </c>
      <c r="CT178" s="81">
        <v>230</v>
      </c>
    </row>
    <row r="179" spans="1:98" ht="14.5" customHeight="1">
      <c r="A179" s="79">
        <v>111001014591</v>
      </c>
      <c r="B179" s="80" t="s">
        <v>163</v>
      </c>
      <c r="C179" s="81" t="s">
        <v>460</v>
      </c>
      <c r="D179" s="81" t="s">
        <v>6</v>
      </c>
      <c r="E179" s="81">
        <v>18</v>
      </c>
      <c r="F179" s="82" t="s">
        <v>38</v>
      </c>
      <c r="G179" s="82">
        <v>39</v>
      </c>
      <c r="H179" s="82" t="s">
        <v>140</v>
      </c>
      <c r="I179" s="81">
        <v>18</v>
      </c>
      <c r="J179" s="81">
        <v>2</v>
      </c>
      <c r="K179" s="81">
        <v>2</v>
      </c>
      <c r="L179" s="81">
        <v>2066</v>
      </c>
      <c r="M179" s="81">
        <f t="shared" si="214"/>
        <v>4</v>
      </c>
      <c r="N179" s="86">
        <f>VLOOKUP(A179,complejidad!P:V,7,FALSE)</f>
        <v>0.48111538958178901</v>
      </c>
      <c r="O179" s="81">
        <v>4</v>
      </c>
      <c r="P179" s="87">
        <v>35.804417077175628</v>
      </c>
      <c r="Q179" s="88">
        <v>0.20905285412262101</v>
      </c>
      <c r="R179" s="81">
        <v>1956</v>
      </c>
      <c r="S179" s="81">
        <v>147</v>
      </c>
      <c r="T179" s="89">
        <f t="shared" si="160"/>
        <v>7.5153374233128831E-2</v>
      </c>
      <c r="U179" s="90">
        <f>VLOOKUP(A179,socioeconomico!I:P,8,FALSE)</f>
        <v>0.10621660643303876</v>
      </c>
      <c r="V179" s="81">
        <v>5</v>
      </c>
      <c r="W179" s="83">
        <v>0.91304347826086951</v>
      </c>
      <c r="X179" s="83">
        <v>0.88371019843101062</v>
      </c>
      <c r="Y179" s="83">
        <v>0.89238329238329239</v>
      </c>
      <c r="Z179" s="83">
        <v>0.82262703739213805</v>
      </c>
      <c r="AA179" s="83">
        <v>0.84518626028059995</v>
      </c>
      <c r="AB179" s="83">
        <v>0.82030036250647331</v>
      </c>
      <c r="AC179" s="91">
        <v>0.84403669724770647</v>
      </c>
      <c r="AD179" s="81">
        <f t="shared" si="215"/>
        <v>0.83995573670420021</v>
      </c>
      <c r="AE179" s="82">
        <f t="shared" si="161"/>
        <v>2.0027414700041227E-2</v>
      </c>
      <c r="AF179" s="84">
        <v>95.673076923076934</v>
      </c>
      <c r="AG179" s="84">
        <v>96.734187680859861</v>
      </c>
      <c r="AH179" s="84"/>
      <c r="AI179" s="84">
        <v>95.915678524374187</v>
      </c>
      <c r="AJ179" s="84">
        <v>93.2088285229202</v>
      </c>
      <c r="AK179" s="84">
        <v>92.694063926940643</v>
      </c>
      <c r="AL179" s="84">
        <v>93.652297489341535</v>
      </c>
      <c r="AM179" s="84">
        <f>(AI179*0.1)+(AJ179*0.2)+(AK179*0.3)+(AL179*0.4)</f>
        <v>93.502471730840256</v>
      </c>
      <c r="AN179" s="84">
        <f t="shared" si="162"/>
        <v>1.0199302327007493</v>
      </c>
      <c r="AO179" s="81">
        <v>4</v>
      </c>
      <c r="AP179" s="82">
        <f>((AO179-(AVERAGE(AO$2:AO$384)))/(_xlfn.STDEV.P(AO$2:AO$384)))</f>
        <v>0.23005906138063265</v>
      </c>
      <c r="AQ179" s="81">
        <v>4</v>
      </c>
      <c r="AR179" s="82">
        <f>((AQ179-(AVERAGE(AQ$2:AQ$384)))/(_xlfn.STDEV.P(AQ$2:AQ$384)))</f>
        <v>0.1365178344157767</v>
      </c>
      <c r="AS179" s="81">
        <v>4</v>
      </c>
      <c r="AT179" s="82">
        <f>((AS179-(AVERAGE(AS$2:AS$384)))/(_xlfn.STDEV.P(AS$2:AS$384)))</f>
        <v>-0.10476865036838212</v>
      </c>
      <c r="AU179" s="81">
        <v>4</v>
      </c>
      <c r="AV179" s="82">
        <f>((AU179-(AVERAGE(AU$2:AU$384)))/(_xlfn.STDEV.P(AU$2:AU$384)))</f>
        <v>-0.23979404319523176</v>
      </c>
      <c r="AW179" s="81">
        <v>4</v>
      </c>
      <c r="AX179" s="82">
        <f>((AW179-(AVERAGE(AW$2:AW$384)))/(_xlfn.STDEV.P(AW$2:AW$384)))</f>
        <v>-0.2179191660846721</v>
      </c>
      <c r="AY179" s="81">
        <v>4</v>
      </c>
      <c r="AZ179" s="82">
        <f>((AY179-(AVERAGE(AY$2:AY$392)))/(_xlfn.STDEV.P(AY$2:AY$392)))</f>
        <v>5.8790989771929411E-2</v>
      </c>
      <c r="BA179" s="81">
        <f>(AR179*0.1)+(AT179*0.15)+(AV179*0.2)+(AX179*0.25)+(AZ179*0.3)</f>
        <v>-8.6864817342315201E-2</v>
      </c>
      <c r="BB179" s="82">
        <v>3.3083333333333331</v>
      </c>
      <c r="BC179" s="82">
        <v>3.0350000000000001</v>
      </c>
      <c r="BD179" s="82">
        <v>3.3149999999999999</v>
      </c>
      <c r="BE179" s="82">
        <v>3.3050000000000002</v>
      </c>
      <c r="BF179" s="81">
        <f t="shared" si="220"/>
        <v>3.2543333333333333</v>
      </c>
      <c r="BG179" s="82">
        <f t="shared" si="217"/>
        <v>-5.8135719216897357E-2</v>
      </c>
      <c r="BH179" s="82">
        <f t="shared" si="169"/>
        <v>-7.2500268279606275E-2</v>
      </c>
      <c r="BI179" s="85">
        <v>0.44600000000000001</v>
      </c>
      <c r="BJ179" s="82">
        <f>((BI179-(AVERAGE(BI$2:BI$392)))/(_xlfn.STDEV.P(BI$2:BI$392)))</f>
        <v>-0.59170029292091231</v>
      </c>
      <c r="BK179" s="92">
        <f>LN(BI179)</f>
        <v>-0.80743632696207301</v>
      </c>
      <c r="BL179" s="92">
        <f>((BK179-(AVERAGE(BK$2:BK$392)))/(_xlfn.STDEV.P(BK$2:BK$392)))</f>
        <v>-0.56627749069196509</v>
      </c>
      <c r="BM179" s="85">
        <v>0.53937784295559688</v>
      </c>
      <c r="BN179" s="92">
        <f t="shared" si="201"/>
        <v>0.6139220082083936</v>
      </c>
      <c r="BO179" s="92">
        <f t="shared" si="202"/>
        <v>-0.61733894632524744</v>
      </c>
      <c r="BP179" s="92">
        <f t="shared" si="203"/>
        <v>0.68663133722266034</v>
      </c>
      <c r="BQ179" s="86">
        <v>0.56488187595235095</v>
      </c>
      <c r="BR179" s="92">
        <f t="shared" si="221"/>
        <v>-0.6993421106413783</v>
      </c>
      <c r="BS179" s="92">
        <f t="shared" si="222"/>
        <v>-0.5711386388045725</v>
      </c>
      <c r="BT179" s="92">
        <f t="shared" si="223"/>
        <v>-0.67814563106425996</v>
      </c>
      <c r="BU179" s="92">
        <v>0.60622745231061292</v>
      </c>
      <c r="BV179" s="92">
        <f t="shared" si="170"/>
        <v>-0.42320528680365688</v>
      </c>
      <c r="BW179" s="92">
        <f t="shared" si="171"/>
        <v>-0.50050002948705452</v>
      </c>
      <c r="BX179" s="92">
        <f t="shared" si="172"/>
        <v>-0.4167627727739503</v>
      </c>
      <c r="BY179" s="92">
        <f>(BL179*0.1)+(BP179*0.2)+(BT179*0.3)+(BX179*0.4)</f>
        <v>-0.28945028005352258</v>
      </c>
      <c r="BZ179" s="80">
        <v>0.49429097841038938</v>
      </c>
      <c r="CA179" s="80">
        <v>-0.6992876762655803</v>
      </c>
      <c r="CB179" s="80">
        <v>0.53188919027526604</v>
      </c>
      <c r="CC179" s="80">
        <v>-0.79504277255537192</v>
      </c>
      <c r="CD179" s="80">
        <v>0.435714648368691</v>
      </c>
      <c r="CE179" s="82">
        <f t="shared" si="218"/>
        <v>-0.6825453161570757</v>
      </c>
      <c r="CF179" s="80">
        <f t="shared" ref="CF179:CF198" si="224">(CA179*0.2)+(CC179*0.3)+(CE179*0.5)</f>
        <v>-0.7196430250982655</v>
      </c>
      <c r="CG179" s="84">
        <f t="shared" si="173"/>
        <v>-3.2392091358677821E-2</v>
      </c>
      <c r="CH179" s="84">
        <f>VLOOKUP(A179,'CALCULO FINAL'!A:L,7,FALSE)</f>
        <v>48.35164835164835</v>
      </c>
      <c r="CI179" s="84">
        <f>VLOOKUP(A179,'CALCULO FINAL'!A:L,10,FALSE)</f>
        <v>63.157894736842103</v>
      </c>
      <c r="CJ179" s="84">
        <f>VLOOKUP(A179,'CALCULO FINAL'!A:L,8,FALSE)</f>
        <v>57.692307692307686</v>
      </c>
      <c r="CK179" s="84">
        <f>VLOOKUP(A179,'CALCULO FINAL'!A:L,9,FALSE)</f>
        <v>46.05263157894737</v>
      </c>
      <c r="CL179" s="84">
        <f>VLOOKUP(A179,'CALCULO FINAL'!A:L,11,FALSE)</f>
        <v>1.0541506781324711E-2</v>
      </c>
      <c r="CM179" s="84">
        <f>VLOOKUP(A179,'CALCULO FINAL'!A:L,12,FALSE)</f>
        <v>50.549450549450547</v>
      </c>
      <c r="CN179" s="84">
        <f t="shared" si="174"/>
        <v>52.602660497397338</v>
      </c>
      <c r="CO179" s="81">
        <v>178</v>
      </c>
      <c r="CP179" s="81">
        <v>166</v>
      </c>
      <c r="CQ179" s="81">
        <v>163</v>
      </c>
      <c r="CR179" s="81">
        <v>155</v>
      </c>
      <c r="CS179" s="81">
        <v>86</v>
      </c>
      <c r="CT179" s="81">
        <v>152</v>
      </c>
    </row>
    <row r="180" spans="1:98" ht="14.5" customHeight="1">
      <c r="A180" s="79">
        <v>111001106984</v>
      </c>
      <c r="B180" s="80" t="s">
        <v>224</v>
      </c>
      <c r="C180" s="81" t="s">
        <v>460</v>
      </c>
      <c r="D180" s="81" t="s">
        <v>6</v>
      </c>
      <c r="E180" s="81">
        <v>8</v>
      </c>
      <c r="F180" s="82" t="s">
        <v>7</v>
      </c>
      <c r="G180" s="82">
        <v>46</v>
      </c>
      <c r="H180" s="82" t="s">
        <v>79</v>
      </c>
      <c r="I180" s="81">
        <v>8</v>
      </c>
      <c r="J180" s="81">
        <v>2</v>
      </c>
      <c r="K180" s="81">
        <v>2</v>
      </c>
      <c r="L180" s="81">
        <v>3394</v>
      </c>
      <c r="M180" s="81">
        <f t="shared" si="214"/>
        <v>6</v>
      </c>
      <c r="N180" s="86">
        <f>VLOOKUP(A180,complejidad!P:V,7,FALSE)</f>
        <v>1.1704443053249212</v>
      </c>
      <c r="O180" s="81">
        <v>6</v>
      </c>
      <c r="P180" s="87">
        <v>43.573531621790856</v>
      </c>
      <c r="Q180" s="88">
        <v>0.16888126491646799</v>
      </c>
      <c r="R180" s="81">
        <v>3200</v>
      </c>
      <c r="S180" s="81">
        <v>280</v>
      </c>
      <c r="T180" s="89">
        <f t="shared" si="160"/>
        <v>8.7499999999999994E-2</v>
      </c>
      <c r="U180" s="90">
        <f>VLOOKUP(A180,socioeconomico!I:P,8,FALSE)</f>
        <v>-1.0564108735815634</v>
      </c>
      <c r="V180" s="81">
        <v>9</v>
      </c>
      <c r="W180" s="83">
        <v>0.87183595001602054</v>
      </c>
      <c r="X180" s="83">
        <v>0.86341303635768096</v>
      </c>
      <c r="Y180" s="83">
        <v>0.85723727693324525</v>
      </c>
      <c r="Z180" s="83">
        <v>0.83361572348356494</v>
      </c>
      <c r="AA180" s="83">
        <v>0.82608695652173914</v>
      </c>
      <c r="AB180" s="83">
        <v>0.85885577252483725</v>
      </c>
      <c r="AC180" s="91">
        <v>0.85323641398407757</v>
      </c>
      <c r="AD180" s="81">
        <f t="shared" si="215"/>
        <v>0.84666834484663966</v>
      </c>
      <c r="AE180" s="82">
        <f t="shared" si="161"/>
        <v>0.15317052550884228</v>
      </c>
      <c r="AF180" s="84">
        <v>88.237002613999422</v>
      </c>
      <c r="AG180" s="84">
        <v>87.099567099567096</v>
      </c>
      <c r="AH180" s="84">
        <v>84.548825710754016</v>
      </c>
      <c r="AI180" s="84">
        <v>87.519500780031194</v>
      </c>
      <c r="AJ180" s="84">
        <v>84.143138542350627</v>
      </c>
      <c r="AK180" s="84">
        <v>88.906908855011352</v>
      </c>
      <c r="AL180" s="84">
        <v>91.119568664763719</v>
      </c>
      <c r="AM180" s="84">
        <f t="shared" ref="AM180:AM211" si="225">(AH180*0.1)+(AI180*0.15)+(AJ180*0.2)+(AK180*0.25)+(AL180*0.3)</f>
        <v>87.974033209732156</v>
      </c>
      <c r="AN180" s="84">
        <f t="shared" si="162"/>
        <v>-0.17332026725486568</v>
      </c>
      <c r="AO180" s="81">
        <v>4</v>
      </c>
      <c r="AP180" s="82">
        <f>((AO180-(AVERAGE(AO$2:AO$384)))/(_xlfn.STDEV.P(AO$2:AO$384)))</f>
        <v>0.23005906138063265</v>
      </c>
      <c r="AQ180" s="81">
        <v>4</v>
      </c>
      <c r="AR180" s="82">
        <f>((AQ180-(AVERAGE(AQ$2:AQ$384)))/(_xlfn.STDEV.P(AQ$2:AQ$384)))</f>
        <v>0.1365178344157767</v>
      </c>
      <c r="AS180" s="81">
        <v>4.5</v>
      </c>
      <c r="AT180" s="82">
        <f>((AS180-(AVERAGE(AS$2:AS$384)))/(_xlfn.STDEV.P(AS$2:AS$384)))</f>
        <v>1.3847682483473189</v>
      </c>
      <c r="AU180" s="81">
        <v>4.5</v>
      </c>
      <c r="AV180" s="82">
        <f>((AU180-(AVERAGE(AU$2:AU$384)))/(_xlfn.STDEV.P(AU$2:AU$384)))</f>
        <v>1.2122921072647797</v>
      </c>
      <c r="AW180" s="81">
        <v>4.5</v>
      </c>
      <c r="AX180" s="82">
        <f>((AW180-(AVERAGE(AW$2:AW$384)))/(_xlfn.STDEV.P(AW$2:AW$384)))</f>
        <v>1.1339867716628336</v>
      </c>
      <c r="AY180" s="81">
        <v>4</v>
      </c>
      <c r="AZ180" s="82">
        <f>((AY180-(AVERAGE(AY$2:AY$392)))/(_xlfn.STDEV.P(AY$2:AY$392)))</f>
        <v>5.8790989771929411E-2</v>
      </c>
      <c r="BA180" s="81">
        <f>(AR180*0.1)+(AT180*0.15)+(AV180*0.2)+(AX180*0.25)+(AZ180*0.3)</f>
        <v>0.76495943199391858</v>
      </c>
      <c r="BB180" s="82">
        <v>3.5116666666666667</v>
      </c>
      <c r="BC180" s="82">
        <v>3.6150000000000007</v>
      </c>
      <c r="BD180" s="82">
        <v>3.53</v>
      </c>
      <c r="BE180" s="82">
        <v>3.4983333333333335</v>
      </c>
      <c r="BF180" s="81">
        <f t="shared" si="220"/>
        <v>3.5325000000000006</v>
      </c>
      <c r="BG180" s="82">
        <f t="shared" si="217"/>
        <v>0.49269896751871428</v>
      </c>
      <c r="BH180" s="82">
        <f t="shared" si="169"/>
        <v>0.62882919975631646</v>
      </c>
      <c r="BI180" s="85">
        <v>0.41799999999999998</v>
      </c>
      <c r="BJ180" s="82">
        <f>((BI180-(AVERAGE(BI$2:BI$392)))/(_xlfn.STDEV.P(BI$2:BI$392)))</f>
        <v>-0.9920751673436301</v>
      </c>
      <c r="BK180" s="92">
        <f>LN(BI180)</f>
        <v>-0.87227384645738082</v>
      </c>
      <c r="BL180" s="92">
        <f>((BK180-(AVERAGE(BK$2:BK$392)))/(_xlfn.STDEV.P(BK$2:BK$392)))</f>
        <v>-1.0318337655098837</v>
      </c>
      <c r="BM180" s="85">
        <v>0.44558689914087163</v>
      </c>
      <c r="BN180" s="92">
        <f t="shared" si="201"/>
        <v>-0.53721679040426862</v>
      </c>
      <c r="BO180" s="92">
        <f t="shared" si="202"/>
        <v>-0.80836299129302602</v>
      </c>
      <c r="BP180" s="92">
        <f t="shared" si="203"/>
        <v>-0.50067789164607657</v>
      </c>
      <c r="BQ180" s="86">
        <v>0.53918627020427745</v>
      </c>
      <c r="BR180" s="92">
        <f t="shared" si="221"/>
        <v>-1.3857819011243804</v>
      </c>
      <c r="BS180" s="92">
        <f t="shared" si="222"/>
        <v>-0.61769418297923318</v>
      </c>
      <c r="BT180" s="92">
        <f t="shared" si="223"/>
        <v>-1.4076331863017271</v>
      </c>
      <c r="BU180" s="92">
        <v>0.60722490705662058</v>
      </c>
      <c r="BV180" s="92">
        <f t="shared" si="170"/>
        <v>-0.39372561676600992</v>
      </c>
      <c r="BW180" s="92">
        <f t="shared" si="171"/>
        <v>-0.49885603421528091</v>
      </c>
      <c r="BX180" s="92">
        <f t="shared" si="172"/>
        <v>-0.38552342690927011</v>
      </c>
      <c r="BY180" s="92">
        <f>(BL180*0.1)+(BP180*0.2)+(BT180*0.3)+(BX180*0.4)</f>
        <v>-0.77981828153442989</v>
      </c>
      <c r="BZ180" s="80">
        <v>0.50214746331518478</v>
      </c>
      <c r="CA180" s="80">
        <v>-0.41587514542258097</v>
      </c>
      <c r="CB180" s="80">
        <v>0.51104239851678368</v>
      </c>
      <c r="CC180" s="80">
        <v>-1.4770702220573886</v>
      </c>
      <c r="CD180" s="80">
        <v>0.45372333518767</v>
      </c>
      <c r="CE180" s="82">
        <f t="shared" si="218"/>
        <v>-0.46822685942385783</v>
      </c>
      <c r="CF180" s="80">
        <f t="shared" si="224"/>
        <v>-0.76040952541366169</v>
      </c>
      <c r="CG180" s="84">
        <f t="shared" si="173"/>
        <v>0.11936740629139388</v>
      </c>
      <c r="CH180" s="84">
        <f>VLOOKUP(A180,'CALCULO FINAL'!A:L,7,FALSE)</f>
        <v>62.362637362637365</v>
      </c>
      <c r="CI180" s="84">
        <f>VLOOKUP(A180,'CALCULO FINAL'!A:L,10,FALSE)</f>
        <v>26.315789473684209</v>
      </c>
      <c r="CJ180" s="84">
        <f>VLOOKUP(A180,'CALCULO FINAL'!A:L,8,FALSE)</f>
        <v>47.727272727272727</v>
      </c>
      <c r="CK180" s="84">
        <f>VLOOKUP(A180,'CALCULO FINAL'!A:L,9,FALSE)</f>
        <v>73.972602739726028</v>
      </c>
      <c r="CL180" s="84">
        <f>VLOOKUP(A180,'CALCULO FINAL'!A:L,11,FALSE)</f>
        <v>0.33505221654088485</v>
      </c>
      <c r="CM180" s="84">
        <f>VLOOKUP(A180,'CALCULO FINAL'!A:L,12,FALSE)</f>
        <v>58.791208791208796</v>
      </c>
      <c r="CN180" s="84">
        <f t="shared" si="174"/>
        <v>52.458068247541938</v>
      </c>
      <c r="CO180" s="81">
        <v>179</v>
      </c>
      <c r="CP180" s="81">
        <v>196</v>
      </c>
      <c r="CQ180" s="81">
        <v>195</v>
      </c>
      <c r="CR180" s="81">
        <v>202</v>
      </c>
      <c r="CS180" s="81">
        <v>229</v>
      </c>
      <c r="CT180" s="81">
        <v>177</v>
      </c>
    </row>
    <row r="181" spans="1:98" ht="14.5" customHeight="1">
      <c r="A181" s="79">
        <v>111001012441</v>
      </c>
      <c r="B181" s="80" t="s">
        <v>106</v>
      </c>
      <c r="C181" s="81" t="s">
        <v>460</v>
      </c>
      <c r="D181" s="81" t="s">
        <v>6</v>
      </c>
      <c r="E181" s="81">
        <v>10</v>
      </c>
      <c r="F181" s="82" t="s">
        <v>18</v>
      </c>
      <c r="G181" s="82">
        <v>29</v>
      </c>
      <c r="H181" s="82" t="s">
        <v>92</v>
      </c>
      <c r="I181" s="81">
        <v>10</v>
      </c>
      <c r="J181" s="81">
        <v>1</v>
      </c>
      <c r="K181" s="81">
        <v>1</v>
      </c>
      <c r="L181" s="81">
        <v>1125</v>
      </c>
      <c r="M181" s="81">
        <f t="shared" si="214"/>
        <v>2</v>
      </c>
      <c r="N181" s="86">
        <f>VLOOKUP(A181,complejidad!P:V,7,FALSE)</f>
        <v>-1.0721496448257501</v>
      </c>
      <c r="O181" s="81">
        <v>1</v>
      </c>
      <c r="P181" s="87">
        <v>43.076750483558939</v>
      </c>
      <c r="Q181" s="88">
        <v>0.144638816362054</v>
      </c>
      <c r="R181" s="81">
        <v>1102</v>
      </c>
      <c r="S181" s="81">
        <v>94</v>
      </c>
      <c r="T181" s="89">
        <f t="shared" si="160"/>
        <v>8.5299455535390201E-2</v>
      </c>
      <c r="U181" s="90">
        <f>VLOOKUP(A181,socioeconomico!I:P,8,FALSE)</f>
        <v>-1.2528104211475939</v>
      </c>
      <c r="V181" s="81">
        <v>10</v>
      </c>
      <c r="W181" s="83">
        <v>0.85981308411214952</v>
      </c>
      <c r="X181" s="83">
        <v>0.84210526315789469</v>
      </c>
      <c r="Y181" s="83">
        <v>0.80525803310613442</v>
      </c>
      <c r="Z181" s="83">
        <v>0.82509881422924902</v>
      </c>
      <c r="AA181" s="83">
        <v>0.84133202742409408</v>
      </c>
      <c r="AB181" s="83">
        <v>0.78805970149253735</v>
      </c>
      <c r="AC181" s="91">
        <v>0.77362204724409445</v>
      </c>
      <c r="AD181" s="81">
        <f t="shared" si="215"/>
        <v>0.80165857047618228</v>
      </c>
      <c r="AE181" s="82">
        <f t="shared" si="161"/>
        <v>-0.73958848102346719</v>
      </c>
      <c r="AF181" s="84">
        <v>93.454545454545453</v>
      </c>
      <c r="AG181" s="84">
        <v>91.593695271453583</v>
      </c>
      <c r="AH181" s="84">
        <v>86.839749328558639</v>
      </c>
      <c r="AI181" s="84">
        <v>89.962121212121218</v>
      </c>
      <c r="AJ181" s="84">
        <v>89.871244635193136</v>
      </c>
      <c r="AK181" s="84">
        <v>91.36150234741784</v>
      </c>
      <c r="AL181" s="84">
        <v>86.157253599114071</v>
      </c>
      <c r="AM181" s="84">
        <f t="shared" si="225"/>
        <v>88.840093708301367</v>
      </c>
      <c r="AN181" s="84">
        <f t="shared" si="162"/>
        <v>1.3609029139369103E-2</v>
      </c>
      <c r="AO181" s="81">
        <v>4.5</v>
      </c>
      <c r="AP181" s="82">
        <f>((AO181-(AVERAGE(AO$2:AO$384)))/(_xlfn.STDEV.P(AO$2:AO$384)))</f>
        <v>1.8179176811057871</v>
      </c>
      <c r="AQ181" s="81">
        <v>4.5</v>
      </c>
      <c r="AR181" s="82">
        <f>((AQ181-(AVERAGE(AQ$2:AQ$384)))/(_xlfn.STDEV.P(AQ$2:AQ$384)))</f>
        <v>1.6711665937103672</v>
      </c>
      <c r="AS181" s="81">
        <v>4.5</v>
      </c>
      <c r="AT181" s="82">
        <f>((AS181-(AVERAGE(AS$2:AS$384)))/(_xlfn.STDEV.P(AS$2:AS$384)))</f>
        <v>1.3847682483473189</v>
      </c>
      <c r="AU181" s="81">
        <v>4.5</v>
      </c>
      <c r="AV181" s="82">
        <f>((AU181-(AVERAGE(AU$2:AU$384)))/(_xlfn.STDEV.P(AU$2:AU$384)))</f>
        <v>1.2122921072647797</v>
      </c>
      <c r="AW181" s="81">
        <v>4.5</v>
      </c>
      <c r="AX181" s="82">
        <f>((AW181-(AVERAGE(AW$2:AW$384)))/(_xlfn.STDEV.P(AW$2:AW$384)))</f>
        <v>1.1339867716628336</v>
      </c>
      <c r="AY181" s="81">
        <v>4.5</v>
      </c>
      <c r="AZ181" s="82">
        <f>((AY181-(AVERAGE(AY$2:AY$392)))/(_xlfn.STDEV.P(AY$2:AY$392)))</f>
        <v>1.3992255565719089</v>
      </c>
      <c r="BA181" s="81">
        <f>(AR181*0.1)+(AT181*0.15)+(AV181*0.2)+(AX181*0.25)+(AZ181*0.3)</f>
        <v>1.3205546779633714</v>
      </c>
      <c r="BB181" s="82">
        <v>3.6383333333333336</v>
      </c>
      <c r="BC181" s="82">
        <v>3.6583333333333332</v>
      </c>
      <c r="BD181" s="82">
        <v>3.9250000000000003</v>
      </c>
      <c r="BE181" s="82">
        <v>3.5566666666666666</v>
      </c>
      <c r="BF181" s="81">
        <f t="shared" si="220"/>
        <v>3.6956666666666669</v>
      </c>
      <c r="BG181" s="82">
        <f t="shared" si="217"/>
        <v>0.81580691138579708</v>
      </c>
      <c r="BH181" s="82">
        <f t="shared" si="169"/>
        <v>1.0681807946745843</v>
      </c>
      <c r="BI181" s="85">
        <v>0.55200000000000005</v>
      </c>
      <c r="BJ181" s="82">
        <f>((BI181-(AVERAGE(BI$2:BI$392)))/(_xlfn.STDEV.P(BI$2:BI$392)))</f>
        <v>0.92400458882223291</v>
      </c>
      <c r="BK181" s="92">
        <f>LN(BI181)</f>
        <v>-0.59420723270504161</v>
      </c>
      <c r="BL181" s="92">
        <f>((BK181-(AVERAGE(BK$2:BK$392)))/(_xlfn.STDEV.P(BK$2:BK$392)))</f>
        <v>0.96478266672640112</v>
      </c>
      <c r="BM181" s="85">
        <v>0.48423274568534613</v>
      </c>
      <c r="BN181" s="92">
        <f t="shared" si="201"/>
        <v>-6.2898785347673486E-2</v>
      </c>
      <c r="BO181" s="92">
        <f t="shared" si="202"/>
        <v>-0.7251896083358278</v>
      </c>
      <c r="BP181" s="92">
        <f t="shared" si="203"/>
        <v>1.6285955486217585E-2</v>
      </c>
      <c r="BQ181" s="86">
        <v>0.53286409726901474</v>
      </c>
      <c r="BR181" s="92">
        <f t="shared" si="221"/>
        <v>-1.5546742443377493</v>
      </c>
      <c r="BS181" s="92">
        <f t="shared" si="222"/>
        <v>-0.62948886430966033</v>
      </c>
      <c r="BT181" s="92">
        <f t="shared" si="223"/>
        <v>-1.5924462606857086</v>
      </c>
      <c r="BU181" s="92">
        <v>0.60850930343259968</v>
      </c>
      <c r="BV181" s="92">
        <f t="shared" si="170"/>
        <v>-0.35576541705473108</v>
      </c>
      <c r="BW181" s="92">
        <f t="shared" si="171"/>
        <v>-0.49674307754637159</v>
      </c>
      <c r="BX181" s="92">
        <f t="shared" si="172"/>
        <v>-0.3453728344407595</v>
      </c>
      <c r="BY181" s="92">
        <f>(BL181*0.1)+(BP181*0.2)+(BT181*0.3)+(BX181*0.4)</f>
        <v>-0.51614755421213276</v>
      </c>
      <c r="BZ181" s="80">
        <v>0.53378290284859975</v>
      </c>
      <c r="CA181" s="80">
        <v>0.72533241637433132</v>
      </c>
      <c r="CB181" s="80">
        <v>0.49442095182980605</v>
      </c>
      <c r="CC181" s="80">
        <v>-2.0208605099006229</v>
      </c>
      <c r="CD181" s="80">
        <v>0.36182920573552402</v>
      </c>
      <c r="CE181" s="82">
        <f t="shared" si="218"/>
        <v>-1.5618439679334424</v>
      </c>
      <c r="CF181" s="80">
        <f t="shared" si="224"/>
        <v>-1.2421136536620416</v>
      </c>
      <c r="CG181" s="84">
        <f t="shared" si="173"/>
        <v>0.22356031486750805</v>
      </c>
      <c r="CH181" s="84">
        <f>VLOOKUP(A181,'CALCULO FINAL'!A:L,7,FALSE)</f>
        <v>71.428571428571431</v>
      </c>
      <c r="CI181" s="84">
        <f>VLOOKUP(A181,'CALCULO FINAL'!A:L,10,FALSE)</f>
        <v>12.820512820512819</v>
      </c>
      <c r="CJ181" s="84">
        <f>VLOOKUP(A181,'CALCULO FINAL'!A:L,8,FALSE)</f>
        <v>50</v>
      </c>
      <c r="CK181" s="84">
        <f>VLOOKUP(A181,'CALCULO FINAL'!A:L,9,FALSE)</f>
        <v>58.571428571428577</v>
      </c>
      <c r="CL181" s="84">
        <f>VLOOKUP(A181,'CALCULO FINAL'!A:L,11,FALSE)</f>
        <v>9.7811038642595355E-2</v>
      </c>
      <c r="CM181" s="84">
        <f>VLOOKUP(A181,'CALCULO FINAL'!A:L,12,FALSE)</f>
        <v>54.120879120879117</v>
      </c>
      <c r="CN181" s="84">
        <f t="shared" si="174"/>
        <v>52.449633699633701</v>
      </c>
      <c r="CO181" s="81">
        <v>180</v>
      </c>
      <c r="CP181" s="81">
        <v>123</v>
      </c>
      <c r="CQ181" s="81">
        <v>82</v>
      </c>
      <c r="CR181" s="81">
        <v>83</v>
      </c>
      <c r="CS181" s="81">
        <v>112</v>
      </c>
      <c r="CT181" s="81">
        <v>22</v>
      </c>
    </row>
    <row r="182" spans="1:98" ht="14.5" customHeight="1">
      <c r="A182" s="79">
        <v>111001047457</v>
      </c>
      <c r="B182" s="80" t="s">
        <v>369</v>
      </c>
      <c r="C182" s="81" t="s">
        <v>460</v>
      </c>
      <c r="D182" s="81" t="s">
        <v>6</v>
      </c>
      <c r="E182" s="81">
        <v>19</v>
      </c>
      <c r="F182" s="82" t="s">
        <v>20</v>
      </c>
      <c r="G182" s="82">
        <v>68</v>
      </c>
      <c r="H182" s="82" t="s">
        <v>21</v>
      </c>
      <c r="I182" s="81">
        <v>19</v>
      </c>
      <c r="J182" s="81">
        <v>1</v>
      </c>
      <c r="K182" s="81">
        <v>1</v>
      </c>
      <c r="L182" s="81">
        <v>910</v>
      </c>
      <c r="M182" s="81">
        <f t="shared" si="214"/>
        <v>1</v>
      </c>
      <c r="N182" s="86">
        <f>VLOOKUP(A182,complejidad!P:V,7,FALSE)</f>
        <v>-1.4952519086589622</v>
      </c>
      <c r="O182" s="81">
        <v>1</v>
      </c>
      <c r="P182" s="87">
        <v>30.19969594594588</v>
      </c>
      <c r="Q182" s="88">
        <v>0.30842580645161299</v>
      </c>
      <c r="R182" s="81">
        <v>788</v>
      </c>
      <c r="S182" s="81">
        <v>179</v>
      </c>
      <c r="T182" s="89">
        <f t="shared" si="160"/>
        <v>0.22715736040609136</v>
      </c>
      <c r="U182" s="90">
        <f>VLOOKUP(A182,socioeconomico!I:P,8,FALSE)</f>
        <v>2.3685946910231461</v>
      </c>
      <c r="V182" s="81">
        <v>1</v>
      </c>
      <c r="W182" s="83">
        <v>0.89983305509181966</v>
      </c>
      <c r="X182" s="83">
        <v>0.90734824281150162</v>
      </c>
      <c r="Y182" s="83">
        <v>0.75449101796407181</v>
      </c>
      <c r="Z182" s="83">
        <v>0.75238095238095237</v>
      </c>
      <c r="AA182" s="83">
        <v>0.83582089552238803</v>
      </c>
      <c r="AB182" s="83">
        <v>0.78741258741258746</v>
      </c>
      <c r="AC182" s="91">
        <v>0.80234070221066323</v>
      </c>
      <c r="AD182" s="81">
        <f t="shared" si="215"/>
        <v>0.7930257812743734</v>
      </c>
      <c r="AE182" s="82">
        <f t="shared" si="161"/>
        <v>-0.91081796215742072</v>
      </c>
      <c r="AF182" s="84">
        <v>86.486486486486484</v>
      </c>
      <c r="AG182" s="84">
        <v>93.162393162393158</v>
      </c>
      <c r="AH182" s="84">
        <v>85.607940446650119</v>
      </c>
      <c r="AI182" s="84">
        <v>89.586305278174038</v>
      </c>
      <c r="AJ182" s="84">
        <v>89.622641509433961</v>
      </c>
      <c r="AK182" s="84">
        <v>97.146932952924388</v>
      </c>
      <c r="AL182" s="84">
        <v>94.720965309200594</v>
      </c>
      <c r="AM182" s="84">
        <f t="shared" si="225"/>
        <v>92.626290969269178</v>
      </c>
      <c r="AN182" s="84">
        <f t="shared" si="162"/>
        <v>0.83081659278156583</v>
      </c>
      <c r="AO182" s="81"/>
      <c r="AP182" s="82"/>
      <c r="AQ182" s="81"/>
      <c r="AR182" s="82"/>
      <c r="AS182" s="81"/>
      <c r="AT182" s="82"/>
      <c r="AU182" s="81"/>
      <c r="AV182" s="82"/>
      <c r="AW182" s="81"/>
      <c r="AX182" s="82"/>
      <c r="AY182" s="81"/>
      <c r="AZ182" s="82"/>
      <c r="BA182" s="81"/>
      <c r="BB182" s="82">
        <v>2.97</v>
      </c>
      <c r="BC182" s="82">
        <v>3.0649999999999999</v>
      </c>
      <c r="BD182" s="82">
        <v>3.2449999999999997</v>
      </c>
      <c r="BE182" s="82">
        <v>3.0516666666666672</v>
      </c>
      <c r="BF182" s="81">
        <f t="shared" si="220"/>
        <v>3.104166666666667</v>
      </c>
      <c r="BG182" s="82">
        <f t="shared" si="217"/>
        <v>-0.35550063997710335</v>
      </c>
      <c r="BH182" s="82">
        <f t="shared" si="169"/>
        <v>-0.35550063997710335</v>
      </c>
      <c r="BI182" s="85"/>
      <c r="BJ182" s="92"/>
      <c r="BK182" s="92"/>
      <c r="BL182" s="92"/>
      <c r="BM182" s="85">
        <v>0.41478604020898951</v>
      </c>
      <c r="BN182" s="92">
        <f t="shared" si="201"/>
        <v>-0.91524970387110416</v>
      </c>
      <c r="BO182" s="92">
        <f t="shared" si="202"/>
        <v>-0.87999245746263521</v>
      </c>
      <c r="BP182" s="92">
        <f t="shared" si="203"/>
        <v>-0.94589056765481327</v>
      </c>
      <c r="BQ182" s="86">
        <v>0.60290534939046769</v>
      </c>
      <c r="BR182" s="92">
        <f t="shared" si="221"/>
        <v>0.31642787727780991</v>
      </c>
      <c r="BS182" s="92">
        <f t="shared" si="222"/>
        <v>-0.50599506076039491</v>
      </c>
      <c r="BT182" s="92">
        <f t="shared" si="223"/>
        <v>0.34260131388785764</v>
      </c>
      <c r="BU182" s="92">
        <v>0.66046440890487812</v>
      </c>
      <c r="BV182" s="92">
        <f t="shared" si="170"/>
        <v>1.179762256981882</v>
      </c>
      <c r="BW182" s="92">
        <f t="shared" si="171"/>
        <v>-0.41481204155127988</v>
      </c>
      <c r="BX182" s="92">
        <f t="shared" si="172"/>
        <v>1.2114880729151141</v>
      </c>
      <c r="BY182" s="86">
        <f>(BP182*0.2)+(BT182*0.3)+(BX182*0.5)</f>
        <v>0.51934631709295165</v>
      </c>
      <c r="BZ182" s="80">
        <v>0.51447971781454971</v>
      </c>
      <c r="CA182" s="80">
        <v>2.8994984287926993E-2</v>
      </c>
      <c r="CB182" s="80">
        <v>0.52328121063240118</v>
      </c>
      <c r="CC182" s="80">
        <v>-1.0766630078992394</v>
      </c>
      <c r="CD182" s="80">
        <v>0.49650095530663002</v>
      </c>
      <c r="CE182" s="82">
        <f t="shared" si="218"/>
        <v>4.0862649365498216E-2</v>
      </c>
      <c r="CF182" s="80">
        <f t="shared" si="224"/>
        <v>-0.2967685808294373</v>
      </c>
      <c r="CG182" s="84">
        <f t="shared" si="173"/>
        <v>-0.15992827412759422</v>
      </c>
      <c r="CH182" s="84">
        <f>VLOOKUP(A182,'CALCULO FINAL'!A:L,7,FALSE)</f>
        <v>36.813186813186817</v>
      </c>
      <c r="CI182" s="84">
        <f>VLOOKUP(A182,'CALCULO FINAL'!A:L,10,FALSE)</f>
        <v>92.857142857142861</v>
      </c>
      <c r="CJ182" s="84">
        <f>VLOOKUP(A182,'CALCULO FINAL'!A:L,8,FALSE)</f>
        <v>60.975609756097562</v>
      </c>
      <c r="CK182" s="84">
        <f>VLOOKUP(A182,'CALCULO FINAL'!A:L,9,FALSE)</f>
        <v>28.571428571428569</v>
      </c>
      <c r="CL182" s="84">
        <f>VLOOKUP(A182,'CALCULO FINAL'!A:L,11,FALSE)</f>
        <v>-0.24603168852966731</v>
      </c>
      <c r="CM182" s="84">
        <f>VLOOKUP(A182,'CALCULO FINAL'!A:L,12,FALSE)</f>
        <v>42.032967032967036</v>
      </c>
      <c r="CN182" s="84">
        <f t="shared" si="174"/>
        <v>52.129120879120883</v>
      </c>
      <c r="CO182" s="81">
        <v>181</v>
      </c>
      <c r="CP182" s="81">
        <v>199</v>
      </c>
      <c r="CQ182" s="81">
        <v>259</v>
      </c>
      <c r="CR182" s="81">
        <v>298</v>
      </c>
      <c r="CS182" s="81">
        <v>313</v>
      </c>
      <c r="CT182" s="81"/>
    </row>
    <row r="183" spans="1:98" ht="14.5" customHeight="1">
      <c r="A183" s="79">
        <v>111001075329</v>
      </c>
      <c r="B183" s="80" t="s">
        <v>599</v>
      </c>
      <c r="C183" s="81" t="s">
        <v>460</v>
      </c>
      <c r="D183" s="81" t="s">
        <v>6</v>
      </c>
      <c r="E183" s="81">
        <v>19</v>
      </c>
      <c r="F183" s="82" t="s">
        <v>20</v>
      </c>
      <c r="G183" s="82">
        <v>69</v>
      </c>
      <c r="H183" s="82" t="s">
        <v>103</v>
      </c>
      <c r="I183" s="81">
        <v>19</v>
      </c>
      <c r="J183" s="81">
        <v>1</v>
      </c>
      <c r="K183" s="81">
        <v>1</v>
      </c>
      <c r="L183" s="81">
        <v>3048</v>
      </c>
      <c r="M183" s="81">
        <f t="shared" si="214"/>
        <v>6</v>
      </c>
      <c r="N183" s="86">
        <f>VLOOKUP(A183,complejidad!P:V,7,FALSE)</f>
        <v>0.37885152760437879</v>
      </c>
      <c r="O183" s="81">
        <v>4</v>
      </c>
      <c r="P183" s="87">
        <v>40.00303092783497</v>
      </c>
      <c r="Q183" s="88">
        <v>0.19022794846382499</v>
      </c>
      <c r="R183" s="81">
        <v>3000</v>
      </c>
      <c r="S183" s="81">
        <v>300</v>
      </c>
      <c r="T183" s="89">
        <f t="shared" si="160"/>
        <v>0.1</v>
      </c>
      <c r="U183" s="90">
        <f>VLOOKUP(A183,socioeconomico!I:P,8,FALSE)</f>
        <v>-0.41124596405684111</v>
      </c>
      <c r="V183" s="81">
        <v>7</v>
      </c>
      <c r="W183" s="83">
        <v>0.89857045609258002</v>
      </c>
      <c r="X183" s="83">
        <v>0.88981578032672926</v>
      </c>
      <c r="Y183" s="83">
        <v>0.87160751565762007</v>
      </c>
      <c r="Z183" s="83">
        <v>0.8595305832147937</v>
      </c>
      <c r="AA183" s="83">
        <v>0.8742921857304643</v>
      </c>
      <c r="AB183" s="83">
        <v>0.84716636197440587</v>
      </c>
      <c r="AC183" s="91">
        <v>0.84676544994578962</v>
      </c>
      <c r="AD183" s="81">
        <f t="shared" si="215"/>
        <v>0.85677000167141226</v>
      </c>
      <c r="AE183" s="82">
        <f t="shared" si="161"/>
        <v>0.35353467390443138</v>
      </c>
      <c r="AF183" s="84">
        <v>90.459363957597176</v>
      </c>
      <c r="AG183" s="84">
        <v>86.40522875816994</v>
      </c>
      <c r="AH183" s="84">
        <v>87.300485773768216</v>
      </c>
      <c r="AI183" s="84">
        <v>87.261753494282075</v>
      </c>
      <c r="AJ183" s="84">
        <v>85.018109976950939</v>
      </c>
      <c r="AK183" s="84">
        <v>91.358463726884779</v>
      </c>
      <c r="AL183" s="84">
        <v>96.149843912591052</v>
      </c>
      <c r="AM183" s="84">
        <f t="shared" si="225"/>
        <v>90.507502702407834</v>
      </c>
      <c r="AN183" s="84">
        <f t="shared" si="162"/>
        <v>0.37350027297818722</v>
      </c>
      <c r="AO183" s="81">
        <v>4</v>
      </c>
      <c r="AP183" s="82">
        <f t="shared" ref="AP183:AP190" si="226">((AO183-(AVERAGE(AO$2:AO$384)))/(_xlfn.STDEV.P(AO$2:AO$384)))</f>
        <v>0.23005906138063265</v>
      </c>
      <c r="AQ183" s="81">
        <v>4</v>
      </c>
      <c r="AR183" s="82">
        <f t="shared" ref="AR183:AR190" si="227">((AQ183-(AVERAGE(AQ$2:AQ$384)))/(_xlfn.STDEV.P(AQ$2:AQ$384)))</f>
        <v>0.1365178344157767</v>
      </c>
      <c r="AS183" s="81">
        <v>4</v>
      </c>
      <c r="AT183" s="82">
        <f t="shared" ref="AT183:AT190" si="228">((AS183-(AVERAGE(AS$2:AS$384)))/(_xlfn.STDEV.P(AS$2:AS$384)))</f>
        <v>-0.10476865036838212</v>
      </c>
      <c r="AU183" s="81">
        <v>4</v>
      </c>
      <c r="AV183" s="82">
        <f t="shared" ref="AV183:AV190" si="229">((AU183-(AVERAGE(AU$2:AU$384)))/(_xlfn.STDEV.P(AU$2:AU$384)))</f>
        <v>-0.23979404319523176</v>
      </c>
      <c r="AW183" s="81">
        <v>4</v>
      </c>
      <c r="AX183" s="82">
        <f t="shared" ref="AX183:AX190" si="230">((AW183-(AVERAGE(AW$2:AW$384)))/(_xlfn.STDEV.P(AW$2:AW$384)))</f>
        <v>-0.2179191660846721</v>
      </c>
      <c r="AY183" s="81">
        <v>4</v>
      </c>
      <c r="AZ183" s="82">
        <f t="shared" ref="AZ183:AZ190" si="231">((AY183-(AVERAGE(AY$2:AY$392)))/(_xlfn.STDEV.P(AY$2:AY$392)))</f>
        <v>5.8790989771929411E-2</v>
      </c>
      <c r="BA183" s="81">
        <f t="shared" ref="BA183:BA190" si="232">(AR183*0.1)+(AT183*0.15)+(AV183*0.2)+(AX183*0.25)+(AZ183*0.3)</f>
        <v>-8.6864817342315201E-2</v>
      </c>
      <c r="BB183" s="82">
        <v>3.34</v>
      </c>
      <c r="BC183" s="82">
        <v>3.2666666666666671</v>
      </c>
      <c r="BD183" s="82">
        <v>3.39</v>
      </c>
      <c r="BE183" s="82">
        <v>3.2750000000000004</v>
      </c>
      <c r="BF183" s="81">
        <f t="shared" si="220"/>
        <v>3.3143333333333338</v>
      </c>
      <c r="BG183" s="82">
        <f t="shared" si="217"/>
        <v>6.06782335840741E-2</v>
      </c>
      <c r="BH183" s="82">
        <f t="shared" si="169"/>
        <v>-1.3093291879120551E-2</v>
      </c>
      <c r="BI183" s="85">
        <v>0.48399999999999999</v>
      </c>
      <c r="BJ183" s="82">
        <f t="shared" ref="BJ183:BJ190" si="233">((BI183-(AVERAGE(BI$2:BI$392)))/(_xlfn.STDEV.P(BI$2:BI$392)))</f>
        <v>-4.8334391918653234E-2</v>
      </c>
      <c r="BK183" s="92">
        <f t="shared" ref="BK183:BK190" si="234">LN(BI183)</f>
        <v>-0.72567037226550535</v>
      </c>
      <c r="BL183" s="92">
        <f t="shared" ref="BL183:BL190" si="235">((BK183-(AVERAGE(BK$2:BK$392)))/(_xlfn.STDEV.P(BK$2:BK$392)))</f>
        <v>2.0830923876848793E-2</v>
      </c>
      <c r="BM183" s="85"/>
      <c r="BN183" s="92"/>
      <c r="BO183" s="92"/>
      <c r="BP183" s="92"/>
      <c r="BQ183" s="86">
        <v>0.59604200595872237</v>
      </c>
      <c r="BR183" s="92">
        <f t="shared" si="221"/>
        <v>0.13307855002354302</v>
      </c>
      <c r="BS183" s="92">
        <f t="shared" si="222"/>
        <v>-0.51744413460385741</v>
      </c>
      <c r="BT183" s="92">
        <f t="shared" si="223"/>
        <v>0.16320362805119409</v>
      </c>
      <c r="BU183" s="92">
        <v>0.61526634197611541</v>
      </c>
      <c r="BV183" s="92">
        <f t="shared" si="170"/>
        <v>-0.15606185406925049</v>
      </c>
      <c r="BW183" s="92">
        <f t="shared" si="171"/>
        <v>-0.4857000285422024</v>
      </c>
      <c r="BX183" s="92">
        <f t="shared" si="172"/>
        <v>-0.13553182506262609</v>
      </c>
      <c r="BY183" s="86">
        <f>(BL183*0.2)+(BT183*0.3)+(BX183*0.5)</f>
        <v>-1.4638639340585062E-2</v>
      </c>
      <c r="BZ183" s="80">
        <v>0.52022759905587534</v>
      </c>
      <c r="CA183" s="80">
        <v>0.23634236537877398</v>
      </c>
      <c r="CB183" s="80">
        <v>0.56221178286129325</v>
      </c>
      <c r="CC183" s="80">
        <v>0.19699670878698178</v>
      </c>
      <c r="CD183" s="80">
        <v>0.36185124445570299</v>
      </c>
      <c r="CE183" s="82">
        <f t="shared" si="218"/>
        <v>-1.5615816887042786</v>
      </c>
      <c r="CF183" s="80">
        <f t="shared" si="224"/>
        <v>-0.67442335864029002</v>
      </c>
      <c r="CG183" s="84">
        <f t="shared" si="173"/>
        <v>-1.8000273268423267E-3</v>
      </c>
      <c r="CH183" s="84">
        <f>VLOOKUP(A183,'CALCULO FINAL'!A:L,7,FALSE)</f>
        <v>52.197802197802204</v>
      </c>
      <c r="CI183" s="84">
        <f>VLOOKUP(A183,'CALCULO FINAL'!A:L,10,FALSE)</f>
        <v>42.105263157894733</v>
      </c>
      <c r="CJ183" s="84">
        <f>VLOOKUP(A183,'CALCULO FINAL'!A:L,8,FALSE)</f>
        <v>73.170731707317074</v>
      </c>
      <c r="CK183" s="84">
        <f>VLOOKUP(A183,'CALCULO FINAL'!A:L,9,FALSE)</f>
        <v>48.684210526315788</v>
      </c>
      <c r="CL183" s="84">
        <f>VLOOKUP(A183,'CALCULO FINAL'!A:L,11,FALSE)</f>
        <v>0.33766442169469457</v>
      </c>
      <c r="CM183" s="84">
        <f>VLOOKUP(A183,'CALCULO FINAL'!A:L,12,FALSE)</f>
        <v>59.340659340659343</v>
      </c>
      <c r="CN183" s="84">
        <f t="shared" si="174"/>
        <v>51.460381723539626</v>
      </c>
      <c r="CO183" s="81">
        <v>182</v>
      </c>
      <c r="CP183" s="81">
        <v>112</v>
      </c>
      <c r="CQ183" s="81">
        <v>122</v>
      </c>
      <c r="CR183" s="81">
        <v>132</v>
      </c>
      <c r="CS183" s="81">
        <v>156</v>
      </c>
      <c r="CT183" s="81">
        <v>130</v>
      </c>
    </row>
    <row r="184" spans="1:98" ht="14.5" customHeight="1">
      <c r="A184" s="79">
        <v>111001001121</v>
      </c>
      <c r="B184" s="80" t="s">
        <v>218</v>
      </c>
      <c r="C184" s="81" t="s">
        <v>460</v>
      </c>
      <c r="D184" s="81" t="s">
        <v>6</v>
      </c>
      <c r="E184" s="81">
        <v>10</v>
      </c>
      <c r="F184" s="82" t="s">
        <v>18</v>
      </c>
      <c r="G184" s="82">
        <v>26</v>
      </c>
      <c r="H184" s="82" t="s">
        <v>36</v>
      </c>
      <c r="I184" s="81">
        <v>10</v>
      </c>
      <c r="J184" s="81">
        <v>4</v>
      </c>
      <c r="K184" s="81">
        <v>3</v>
      </c>
      <c r="L184" s="81">
        <v>1080</v>
      </c>
      <c r="M184" s="81">
        <f t="shared" si="214"/>
        <v>2</v>
      </c>
      <c r="N184" s="86">
        <f>VLOOKUP(A184,complejidad!P:V,7,FALSE)</f>
        <v>0.51585112090595309</v>
      </c>
      <c r="O184" s="81">
        <v>5</v>
      </c>
      <c r="P184" s="87">
        <v>42.979160493827109</v>
      </c>
      <c r="Q184" s="88">
        <v>0.15146226415094299</v>
      </c>
      <c r="R184" s="81">
        <v>1041</v>
      </c>
      <c r="S184" s="81">
        <v>61</v>
      </c>
      <c r="T184" s="89">
        <f t="shared" si="160"/>
        <v>5.8597502401536987E-2</v>
      </c>
      <c r="U184" s="90">
        <f>VLOOKUP(A184,socioeconomico!I:P,8,FALSE)</f>
        <v>-1.2962763055691222</v>
      </c>
      <c r="V184" s="81">
        <v>10</v>
      </c>
      <c r="W184" s="83">
        <v>0.8</v>
      </c>
      <c r="X184" s="83">
        <v>0.82039215686274514</v>
      </c>
      <c r="Y184" s="83">
        <v>0.78035143769968052</v>
      </c>
      <c r="Z184" s="83">
        <v>0.77369769427839452</v>
      </c>
      <c r="AA184" s="83">
        <v>0.8061002178649237</v>
      </c>
      <c r="AB184" s="83">
        <v>0.8133187772925764</v>
      </c>
      <c r="AC184" s="91">
        <v>0.80932642487046635</v>
      </c>
      <c r="AD184" s="81">
        <f t="shared" si="215"/>
        <v>0.80143746326899601</v>
      </c>
      <c r="AE184" s="82">
        <f t="shared" si="161"/>
        <v>-0.74397409400166303</v>
      </c>
      <c r="AF184" s="84">
        <v>82.601961796592676</v>
      </c>
      <c r="AG184" s="84">
        <v>87.280701754385973</v>
      </c>
      <c r="AH184" s="84">
        <v>83.971447112264769</v>
      </c>
      <c r="AI184" s="84">
        <v>77.328195247270386</v>
      </c>
      <c r="AJ184" s="84">
        <v>90.191897654584224</v>
      </c>
      <c r="AK184" s="84">
        <v>77.556109725685786</v>
      </c>
      <c r="AL184" s="84">
        <v>81.497797356828201</v>
      </c>
      <c r="AM184" s="84">
        <f t="shared" si="225"/>
        <v>81.873120167703789</v>
      </c>
      <c r="AN184" s="84">
        <f t="shared" si="162"/>
        <v>-1.4901328735252743</v>
      </c>
      <c r="AO184" s="81">
        <v>4</v>
      </c>
      <c r="AP184" s="82">
        <f t="shared" si="226"/>
        <v>0.23005906138063265</v>
      </c>
      <c r="AQ184" s="81">
        <v>4</v>
      </c>
      <c r="AR184" s="82">
        <f t="shared" si="227"/>
        <v>0.1365178344157767</v>
      </c>
      <c r="AS184" s="81">
        <v>4</v>
      </c>
      <c r="AT184" s="82">
        <f t="shared" si="228"/>
        <v>-0.10476865036838212</v>
      </c>
      <c r="AU184" s="81">
        <v>4.5</v>
      </c>
      <c r="AV184" s="82">
        <f t="shared" si="229"/>
        <v>1.2122921072647797</v>
      </c>
      <c r="AW184" s="81">
        <v>4.5</v>
      </c>
      <c r="AX184" s="82">
        <f t="shared" si="230"/>
        <v>1.1339867716628336</v>
      </c>
      <c r="AY184" s="81">
        <v>4.5</v>
      </c>
      <c r="AZ184" s="82">
        <f t="shared" si="231"/>
        <v>1.3992255565719089</v>
      </c>
      <c r="BA184" s="81">
        <f t="shared" si="232"/>
        <v>0.94365926722655735</v>
      </c>
      <c r="BB184" s="82">
        <v>3.4266666666666663</v>
      </c>
      <c r="BC184" s="82">
        <v>3.5966666666666662</v>
      </c>
      <c r="BD184" s="82">
        <v>3.6716666666666669</v>
      </c>
      <c r="BE184" s="82">
        <v>3.6033333333333331</v>
      </c>
      <c r="BF184" s="81">
        <f t="shared" si="220"/>
        <v>3.6048333333333336</v>
      </c>
      <c r="BG184" s="82">
        <f t="shared" si="217"/>
        <v>0.63593578839543896</v>
      </c>
      <c r="BH184" s="82">
        <f t="shared" si="169"/>
        <v>0.7897975278109981</v>
      </c>
      <c r="BI184" s="85">
        <v>0.49399999999999999</v>
      </c>
      <c r="BJ184" s="82">
        <f t="shared" si="233"/>
        <v>9.4656634660888847E-2</v>
      </c>
      <c r="BK184" s="92">
        <f t="shared" si="234"/>
        <v>-0.70521976179421453</v>
      </c>
      <c r="BL184" s="92">
        <f t="shared" si="235"/>
        <v>0.16767352524218149</v>
      </c>
      <c r="BM184" s="85">
        <v>0.5809291713928959</v>
      </c>
      <c r="BN184" s="92">
        <f t="shared" ref="BN184:BN191" si="236">((BM184-(AVERAGE(BM$2:BM$392)))/(_xlfn.STDEV.P(BM$2:BM$392)))</f>
        <v>1.123900310511851</v>
      </c>
      <c r="BO184" s="92">
        <f t="shared" ref="BO184:BO191" si="237">LN(BM184)</f>
        <v>-0.54312643766335067</v>
      </c>
      <c r="BP184" s="92">
        <f t="shared" ref="BP184:BP191" si="238">((BO184-(AVERAGE(BO$2:BO$392)))/(_xlfn.STDEV.P(BO$2:BO$392)))</f>
        <v>1.1478989040707699</v>
      </c>
      <c r="BQ184" s="86"/>
      <c r="BR184" s="86"/>
      <c r="BS184" s="92"/>
      <c r="BT184" s="92"/>
      <c r="BU184" s="92">
        <v>0.65870619009032327</v>
      </c>
      <c r="BV184" s="92">
        <f t="shared" si="170"/>
        <v>1.1277982849675947</v>
      </c>
      <c r="BW184" s="92">
        <f t="shared" si="171"/>
        <v>-0.41747768594481427</v>
      </c>
      <c r="BX184" s="92">
        <f t="shared" si="172"/>
        <v>1.1608352586451387</v>
      </c>
      <c r="BY184" s="86">
        <f>(BL184*0.2)+(BP184*0.3)+(BX184*0.5)</f>
        <v>0.95832200559223657</v>
      </c>
      <c r="BZ184" s="80">
        <v>0.52276910097415774</v>
      </c>
      <c r="CA184" s="80">
        <v>0.32802375973404119</v>
      </c>
      <c r="CB184" s="80">
        <v>0.56614225906717652</v>
      </c>
      <c r="CC184" s="80">
        <v>0.32558688674259845</v>
      </c>
      <c r="CD184" s="80">
        <v>0.37301072230410698</v>
      </c>
      <c r="CE184" s="82">
        <f t="shared" si="218"/>
        <v>-1.4287745554324662</v>
      </c>
      <c r="CF184" s="80">
        <f t="shared" si="224"/>
        <v>-0.55110645974664529</v>
      </c>
      <c r="CG184" s="84">
        <f t="shared" si="173"/>
        <v>0.16653733619533079</v>
      </c>
      <c r="CH184" s="84">
        <f>VLOOKUP(A184,'CALCULO FINAL'!A:L,7,FALSE)</f>
        <v>67.857142857142861</v>
      </c>
      <c r="CI184" s="84">
        <f>VLOOKUP(A184,'CALCULO FINAL'!A:L,10,FALSE)</f>
        <v>7.6923076923076925</v>
      </c>
      <c r="CJ184" s="84">
        <f>VLOOKUP(A184,'CALCULO FINAL'!A:L,8,FALSE)</f>
        <v>44.117647058823529</v>
      </c>
      <c r="CK184" s="84">
        <f>VLOOKUP(A184,'CALCULO FINAL'!A:L,9,FALSE)</f>
        <v>81.395348837209298</v>
      </c>
      <c r="CL184" s="84">
        <f>VLOOKUP(A184,'CALCULO FINAL'!A:L,11,FALSE)</f>
        <v>0.40398024763557294</v>
      </c>
      <c r="CM184" s="84">
        <f>VLOOKUP(A184,'CALCULO FINAL'!A:L,12,FALSE)</f>
        <v>61.53846153846154</v>
      </c>
      <c r="CN184" s="84">
        <f t="shared" si="174"/>
        <v>51.236263736263737</v>
      </c>
      <c r="CO184" s="81">
        <v>183</v>
      </c>
      <c r="CP184" s="81">
        <v>126</v>
      </c>
      <c r="CQ184" s="81">
        <v>152</v>
      </c>
      <c r="CR184" s="81">
        <v>186</v>
      </c>
      <c r="CS184" s="81">
        <v>208</v>
      </c>
      <c r="CT184" s="81">
        <v>227</v>
      </c>
    </row>
    <row r="185" spans="1:98" ht="14.5" customHeight="1">
      <c r="A185" s="79">
        <v>111001011070</v>
      </c>
      <c r="B185" s="80" t="s">
        <v>253</v>
      </c>
      <c r="C185" s="81" t="s">
        <v>460</v>
      </c>
      <c r="D185" s="81" t="s">
        <v>6</v>
      </c>
      <c r="E185" s="81">
        <v>10</v>
      </c>
      <c r="F185" s="82" t="s">
        <v>18</v>
      </c>
      <c r="G185" s="82">
        <v>29</v>
      </c>
      <c r="H185" s="82" t="s">
        <v>92</v>
      </c>
      <c r="I185" s="81">
        <v>10</v>
      </c>
      <c r="J185" s="81">
        <v>1</v>
      </c>
      <c r="K185" s="81">
        <v>1</v>
      </c>
      <c r="L185" s="81">
        <v>1347</v>
      </c>
      <c r="M185" s="81">
        <f t="shared" si="214"/>
        <v>2</v>
      </c>
      <c r="N185" s="86">
        <f>VLOOKUP(A185,complejidad!P:V,7,FALSE)</f>
        <v>-1.0721496448257501</v>
      </c>
      <c r="O185" s="81">
        <v>1</v>
      </c>
      <c r="P185" s="87">
        <v>41.990031645569587</v>
      </c>
      <c r="Q185" s="88">
        <v>0.200383522727272</v>
      </c>
      <c r="R185" s="81">
        <v>1126</v>
      </c>
      <c r="S185" s="81">
        <v>95</v>
      </c>
      <c r="T185" s="89">
        <f t="shared" si="160"/>
        <v>8.4369449378330366E-2</v>
      </c>
      <c r="U185" s="90">
        <f>VLOOKUP(A185,socioeconomico!I:P,8,FALSE)</f>
        <v>-0.59236031916706422</v>
      </c>
      <c r="V185" s="81">
        <v>8</v>
      </c>
      <c r="W185" s="83">
        <v>0.78369384359400995</v>
      </c>
      <c r="X185" s="83">
        <v>0.78112286411716847</v>
      </c>
      <c r="Y185" s="83">
        <v>0.78414096916299558</v>
      </c>
      <c r="Z185" s="83">
        <v>0.82481060606060608</v>
      </c>
      <c r="AA185" s="83">
        <v>0.81346153846153846</v>
      </c>
      <c r="AB185" s="83">
        <v>0.7848360655737705</v>
      </c>
      <c r="AC185" s="91">
        <v>0.81573705179282874</v>
      </c>
      <c r="AD185" s="81">
        <f t="shared" si="215"/>
        <v>0.80575812744898934</v>
      </c>
      <c r="AE185" s="82">
        <f t="shared" si="161"/>
        <v>-0.6582746672695361</v>
      </c>
      <c r="AF185" s="84">
        <v>91.409193669932179</v>
      </c>
      <c r="AG185" s="84">
        <v>86.578171091445427</v>
      </c>
      <c r="AH185" s="84">
        <v>86.932344763670073</v>
      </c>
      <c r="AI185" s="84">
        <v>87.614297589359936</v>
      </c>
      <c r="AJ185" s="84">
        <v>90.180180180180187</v>
      </c>
      <c r="AK185" s="84">
        <v>92.134831460674164</v>
      </c>
      <c r="AL185" s="84">
        <v>90.682036503362156</v>
      </c>
      <c r="AM185" s="84">
        <f t="shared" si="225"/>
        <v>90.109733966984223</v>
      </c>
      <c r="AN185" s="84">
        <f t="shared" si="162"/>
        <v>0.28764642100918641</v>
      </c>
      <c r="AO185" s="81">
        <v>4</v>
      </c>
      <c r="AP185" s="82">
        <f t="shared" si="226"/>
        <v>0.23005906138063265</v>
      </c>
      <c r="AQ185" s="81">
        <v>4</v>
      </c>
      <c r="AR185" s="82">
        <f t="shared" si="227"/>
        <v>0.1365178344157767</v>
      </c>
      <c r="AS185" s="81">
        <v>4</v>
      </c>
      <c r="AT185" s="82">
        <f t="shared" si="228"/>
        <v>-0.10476865036838212</v>
      </c>
      <c r="AU185" s="81">
        <v>4</v>
      </c>
      <c r="AV185" s="82">
        <f t="shared" si="229"/>
        <v>-0.23979404319523176</v>
      </c>
      <c r="AW185" s="81">
        <v>4</v>
      </c>
      <c r="AX185" s="82">
        <f t="shared" si="230"/>
        <v>-0.2179191660846721</v>
      </c>
      <c r="AY185" s="81">
        <v>4</v>
      </c>
      <c r="AZ185" s="82">
        <f t="shared" si="231"/>
        <v>5.8790989771929411E-2</v>
      </c>
      <c r="BA185" s="81">
        <f t="shared" si="232"/>
        <v>-8.6864817342315201E-2</v>
      </c>
      <c r="BB185" s="82">
        <v>3.4299999999999997</v>
      </c>
      <c r="BC185" s="82">
        <v>3.5283333333333329</v>
      </c>
      <c r="BD185" s="82">
        <v>3.4599999999999995</v>
      </c>
      <c r="BE185" s="82">
        <v>3.3716666666666661</v>
      </c>
      <c r="BF185" s="81">
        <f t="shared" si="220"/>
        <v>3.4353333333333329</v>
      </c>
      <c r="BG185" s="82">
        <f t="shared" si="217"/>
        <v>0.30028637173269612</v>
      </c>
      <c r="BH185" s="82">
        <f t="shared" si="169"/>
        <v>0.10671077719519045</v>
      </c>
      <c r="BI185" s="85">
        <v>0.38</v>
      </c>
      <c r="BJ185" s="82">
        <f t="shared" si="233"/>
        <v>-1.5354410683458892</v>
      </c>
      <c r="BK185" s="92">
        <f t="shared" si="234"/>
        <v>-0.96758402626170559</v>
      </c>
      <c r="BL185" s="92">
        <f t="shared" si="235"/>
        <v>-1.7161944968783716</v>
      </c>
      <c r="BM185" s="85">
        <v>0.45526145890215702</v>
      </c>
      <c r="BN185" s="92">
        <f t="shared" si="236"/>
        <v>-0.41847652990841477</v>
      </c>
      <c r="BO185" s="92">
        <f t="shared" si="237"/>
        <v>-0.78688339012083186</v>
      </c>
      <c r="BP185" s="92">
        <f t="shared" si="238"/>
        <v>-0.36717151181589536</v>
      </c>
      <c r="BQ185" s="86">
        <v>0.61453230662533664</v>
      </c>
      <c r="BR185" s="92">
        <f>((BQ185-(AVERAGE(BQ$2:BQ$392)))/(_xlfn.STDEV.P(BQ$2:BQ$392)))</f>
        <v>0.62703375154705721</v>
      </c>
      <c r="BS185" s="92">
        <f>LN(BQ185)</f>
        <v>-0.48689377751693491</v>
      </c>
      <c r="BT185" s="92">
        <f>((BS185-(AVERAGE(BS$2:BS$392)))/(_xlfn.STDEV.P(BS$2:BS$392)))</f>
        <v>0.64190290432558972</v>
      </c>
      <c r="BU185" s="92">
        <v>0.62096617688587885</v>
      </c>
      <c r="BV185" s="92">
        <f t="shared" si="170"/>
        <v>1.2396166789771184E-2</v>
      </c>
      <c r="BW185" s="92">
        <f t="shared" si="171"/>
        <v>-0.47647866409415274</v>
      </c>
      <c r="BX185" s="92">
        <f t="shared" si="172"/>
        <v>3.969337070457802E-2</v>
      </c>
      <c r="BY185" s="92">
        <f>(BL185*0.1)+(BP185*0.2)+(BT185*0.3)+(BX185*0.4)</f>
        <v>-3.6605532471508107E-2</v>
      </c>
      <c r="BZ185" s="80">
        <v>0.51810900162125162</v>
      </c>
      <c r="CA185" s="80">
        <v>0.15991670325884755</v>
      </c>
      <c r="CB185" s="80">
        <v>0.59111848014239987</v>
      </c>
      <c r="CC185" s="80">
        <v>1.1427135005392721</v>
      </c>
      <c r="CD185" s="80">
        <v>0.59904586883752697</v>
      </c>
      <c r="CE185" s="82">
        <f t="shared" si="218"/>
        <v>1.2612330092199275</v>
      </c>
      <c r="CF185" s="80">
        <f t="shared" si="224"/>
        <v>1.0054138954235148</v>
      </c>
      <c r="CG185" s="84">
        <f t="shared" si="173"/>
        <v>0.12812790318405234</v>
      </c>
      <c r="CH185" s="84">
        <f>VLOOKUP(A185,'CALCULO FINAL'!A:L,7,FALSE)</f>
        <v>63.46153846153846</v>
      </c>
      <c r="CI185" s="84">
        <f>VLOOKUP(A185,'CALCULO FINAL'!A:L,10,FALSE)</f>
        <v>34.210526315789473</v>
      </c>
      <c r="CJ185" s="84">
        <f>VLOOKUP(A185,'CALCULO FINAL'!A:L,8,FALSE)</f>
        <v>35.294117647058826</v>
      </c>
      <c r="CK185" s="84">
        <f>VLOOKUP(A185,'CALCULO FINAL'!A:L,9,FALSE)</f>
        <v>51.428571428571423</v>
      </c>
      <c r="CL185" s="84">
        <f>VLOOKUP(A185,'CALCULO FINAL'!A:L,11,FALSE)</f>
        <v>-0.29687466846207217</v>
      </c>
      <c r="CM185" s="84">
        <f>VLOOKUP(A185,'CALCULO FINAL'!A:L,12,FALSE)</f>
        <v>40.659340659340657</v>
      </c>
      <c r="CN185" s="84">
        <f t="shared" si="174"/>
        <v>50.448235974551764</v>
      </c>
      <c r="CO185" s="81">
        <v>184</v>
      </c>
      <c r="CP185" s="81">
        <v>172</v>
      </c>
      <c r="CQ185" s="81">
        <v>221</v>
      </c>
      <c r="CR185" s="81">
        <v>231</v>
      </c>
      <c r="CS185" s="81">
        <v>268</v>
      </c>
      <c r="CT185" s="81">
        <v>254</v>
      </c>
    </row>
    <row r="186" spans="1:98" ht="14.5" customHeight="1">
      <c r="A186" s="79">
        <v>111001086720</v>
      </c>
      <c r="B186" s="80" t="s">
        <v>630</v>
      </c>
      <c r="C186" s="81" t="s">
        <v>460</v>
      </c>
      <c r="D186" s="81" t="s">
        <v>6</v>
      </c>
      <c r="E186" s="81">
        <v>15</v>
      </c>
      <c r="F186" s="82" t="s">
        <v>40</v>
      </c>
      <c r="G186" s="82">
        <v>35</v>
      </c>
      <c r="H186" s="82" t="s">
        <v>41</v>
      </c>
      <c r="I186" s="81">
        <v>15</v>
      </c>
      <c r="J186" s="81">
        <v>1</v>
      </c>
      <c r="K186" s="81">
        <v>1</v>
      </c>
      <c r="L186" s="81">
        <v>1498</v>
      </c>
      <c r="M186" s="81">
        <f t="shared" si="214"/>
        <v>2</v>
      </c>
      <c r="N186" s="86">
        <f>VLOOKUP(A186,complejidad!P:V,7,FALSE)</f>
        <v>-1.0721496448257501</v>
      </c>
      <c r="O186" s="81">
        <v>1</v>
      </c>
      <c r="P186" s="87">
        <v>35.724525065962993</v>
      </c>
      <c r="Q186" s="88">
        <v>0.20478536242083001</v>
      </c>
      <c r="R186" s="81">
        <v>1451</v>
      </c>
      <c r="S186" s="81">
        <v>203</v>
      </c>
      <c r="T186" s="89">
        <f t="shared" si="160"/>
        <v>0.13990351481736732</v>
      </c>
      <c r="U186" s="90">
        <f>VLOOKUP(A186,socioeconomico!I:P,8,FALSE)</f>
        <v>0.36619371020741115</v>
      </c>
      <c r="V186" s="81">
        <v>4</v>
      </c>
      <c r="W186" s="83">
        <v>0.88326530612244902</v>
      </c>
      <c r="X186" s="83">
        <v>0.84959349593495936</v>
      </c>
      <c r="Y186" s="83">
        <v>0.86855241264559069</v>
      </c>
      <c r="Z186" s="83">
        <v>0.8443357783211084</v>
      </c>
      <c r="AA186" s="83">
        <v>0.8118657298985168</v>
      </c>
      <c r="AB186" s="83">
        <v>0.82457496136012365</v>
      </c>
      <c r="AC186" s="91">
        <v>0.81503316138540904</v>
      </c>
      <c r="AD186" s="81">
        <f t="shared" si="215"/>
        <v>0.82653244274808235</v>
      </c>
      <c r="AE186" s="82">
        <f t="shared" si="161"/>
        <v>-0.24622067794804353</v>
      </c>
      <c r="AF186" s="84">
        <v>83.614988978692139</v>
      </c>
      <c r="AG186" s="84">
        <v>84.872727272727275</v>
      </c>
      <c r="AH186" s="84">
        <v>86.545729402872269</v>
      </c>
      <c r="AI186" s="84">
        <v>86.213070725156669</v>
      </c>
      <c r="AJ186" s="84">
        <v>83.739255014326659</v>
      </c>
      <c r="AK186" s="84">
        <v>87.342709104367131</v>
      </c>
      <c r="AL186" s="84">
        <v>88.992805755395693</v>
      </c>
      <c r="AM186" s="84">
        <f t="shared" si="225"/>
        <v>86.867903554636541</v>
      </c>
      <c r="AN186" s="84">
        <f t="shared" si="162"/>
        <v>-0.41206575730944622</v>
      </c>
      <c r="AO186" s="81">
        <v>4</v>
      </c>
      <c r="AP186" s="82">
        <f t="shared" si="226"/>
        <v>0.23005906138063265</v>
      </c>
      <c r="AQ186" s="81">
        <v>4</v>
      </c>
      <c r="AR186" s="82">
        <f t="shared" si="227"/>
        <v>0.1365178344157767</v>
      </c>
      <c r="AS186" s="81">
        <v>4</v>
      </c>
      <c r="AT186" s="82">
        <f t="shared" si="228"/>
        <v>-0.10476865036838212</v>
      </c>
      <c r="AU186" s="81">
        <v>4.5</v>
      </c>
      <c r="AV186" s="82">
        <f t="shared" si="229"/>
        <v>1.2122921072647797</v>
      </c>
      <c r="AW186" s="81">
        <v>4</v>
      </c>
      <c r="AX186" s="82">
        <f t="shared" si="230"/>
        <v>-0.2179191660846721</v>
      </c>
      <c r="AY186" s="81">
        <v>4</v>
      </c>
      <c r="AZ186" s="82">
        <f t="shared" si="231"/>
        <v>5.8790989771929411E-2</v>
      </c>
      <c r="BA186" s="81">
        <f t="shared" si="232"/>
        <v>0.20355241274968708</v>
      </c>
      <c r="BB186" s="82">
        <v>3.39</v>
      </c>
      <c r="BC186" s="82">
        <v>3.3883333333333336</v>
      </c>
      <c r="BD186" s="82">
        <v>3.4599999999999995</v>
      </c>
      <c r="BE186" s="82">
        <v>3.2433333333333327</v>
      </c>
      <c r="BF186" s="81">
        <f t="shared" si="220"/>
        <v>3.3520000000000003</v>
      </c>
      <c r="BG186" s="82">
        <f t="shared" si="217"/>
        <v>0.13526699284246083</v>
      </c>
      <c r="BH186" s="82">
        <f t="shared" si="169"/>
        <v>0.16940970279607395</v>
      </c>
      <c r="BI186" s="85">
        <v>0.45400000000000001</v>
      </c>
      <c r="BJ186" s="82">
        <f t="shared" si="233"/>
        <v>-0.47730747165727866</v>
      </c>
      <c r="BK186" s="92">
        <f t="shared" si="234"/>
        <v>-0.78965808094078904</v>
      </c>
      <c r="BL186" s="92">
        <f t="shared" si="235"/>
        <v>-0.43862340930681243</v>
      </c>
      <c r="BM186" s="85">
        <v>0.48141297616981404</v>
      </c>
      <c r="BN186" s="92">
        <f t="shared" si="236"/>
        <v>-9.7507095707427022E-2</v>
      </c>
      <c r="BO186" s="92">
        <f t="shared" si="237"/>
        <v>-0.73102979892828301</v>
      </c>
      <c r="BP186" s="92">
        <f t="shared" si="238"/>
        <v>-2.0013727048219819E-2</v>
      </c>
      <c r="BQ186" s="86">
        <v>0.61204383275791674</v>
      </c>
      <c r="BR186" s="92">
        <f>((BQ186-(AVERAGE(BQ$2:BQ$392)))/(_xlfn.STDEV.P(BQ$2:BQ$392)))</f>
        <v>0.56055594608406623</v>
      </c>
      <c r="BS186" s="92">
        <f>LN(BQ186)</f>
        <v>-0.49095137688109619</v>
      </c>
      <c r="BT186" s="92">
        <f>((BS186-(AVERAGE(BS$2:BS$392)))/(_xlfn.STDEV.P(BS$2:BS$392)))</f>
        <v>0.57832361870516358</v>
      </c>
      <c r="BU186" s="92">
        <v>0.63248220222354645</v>
      </c>
      <c r="BV186" s="92">
        <f t="shared" si="170"/>
        <v>0.35275108360022023</v>
      </c>
      <c r="BW186" s="92">
        <f t="shared" si="171"/>
        <v>-0.4581031975533662</v>
      </c>
      <c r="BX186" s="92">
        <f t="shared" si="172"/>
        <v>0.38886563691991377</v>
      </c>
      <c r="BY186" s="92">
        <f>(BL186*0.1)+(BP186*0.2)+(BT186*0.3)+(BX186*0.4)</f>
        <v>0.28117825403918939</v>
      </c>
      <c r="BZ186" s="80">
        <v>0.49135600007399793</v>
      </c>
      <c r="CA186" s="80">
        <v>-0.80516322345569324</v>
      </c>
      <c r="CB186" s="80">
        <v>0.57037353435887383</v>
      </c>
      <c r="CC186" s="80">
        <v>0.4640180625691136</v>
      </c>
      <c r="CD186" s="80">
        <v>0.43756391466893002</v>
      </c>
      <c r="CE186" s="82">
        <f t="shared" si="218"/>
        <v>-0.66053749828896291</v>
      </c>
      <c r="CF186" s="80">
        <f t="shared" si="224"/>
        <v>-0.35209597506488599</v>
      </c>
      <c r="CG186" s="84">
        <f t="shared" si="173"/>
        <v>-6.4456681373613184E-3</v>
      </c>
      <c r="CH186" s="84">
        <f>VLOOKUP(A186,'CALCULO FINAL'!A:L,7,FALSE)</f>
        <v>50.27472527472527</v>
      </c>
      <c r="CI186" s="84">
        <f>VLOOKUP(A186,'CALCULO FINAL'!A:L,10,FALSE)</f>
        <v>59.45945945945946</v>
      </c>
      <c r="CJ186" s="84">
        <f>VLOOKUP(A186,'CALCULO FINAL'!A:L,8,FALSE)</f>
        <v>40</v>
      </c>
      <c r="CK186" s="84">
        <f>VLOOKUP(A186,'CALCULO FINAL'!A:L,9,FALSE)</f>
        <v>47.142857142857139</v>
      </c>
      <c r="CL186" s="84">
        <f>VLOOKUP(A186,'CALCULO FINAL'!A:L,11,FALSE)</f>
        <v>-0.2893175483786592</v>
      </c>
      <c r="CM186" s="84">
        <f>VLOOKUP(A186,'CALCULO FINAL'!A:L,12,FALSE)</f>
        <v>40.934065934065934</v>
      </c>
      <c r="CN186" s="84">
        <f t="shared" si="174"/>
        <v>50.23574398574398</v>
      </c>
      <c r="CO186" s="81">
        <v>185</v>
      </c>
      <c r="CP186" s="81">
        <v>142</v>
      </c>
      <c r="CQ186" s="81">
        <v>155</v>
      </c>
      <c r="CR186" s="81">
        <v>135</v>
      </c>
      <c r="CS186" s="81">
        <v>137</v>
      </c>
      <c r="CT186" s="81">
        <v>196</v>
      </c>
    </row>
    <row r="187" spans="1:98" ht="14.5" customHeight="1">
      <c r="A187" s="79">
        <v>111769003424</v>
      </c>
      <c r="B187" s="80" t="s">
        <v>316</v>
      </c>
      <c r="C187" s="81" t="s">
        <v>460</v>
      </c>
      <c r="D187" s="81" t="s">
        <v>6</v>
      </c>
      <c r="E187" s="81">
        <v>11</v>
      </c>
      <c r="F187" s="82" t="s">
        <v>44</v>
      </c>
      <c r="G187" s="82">
        <v>28</v>
      </c>
      <c r="H187" s="82" t="s">
        <v>60</v>
      </c>
      <c r="I187" s="81">
        <v>11</v>
      </c>
      <c r="J187" s="81">
        <v>2</v>
      </c>
      <c r="K187" s="81">
        <v>2</v>
      </c>
      <c r="L187" s="81">
        <v>4731</v>
      </c>
      <c r="M187" s="81">
        <f t="shared" si="214"/>
        <v>6</v>
      </c>
      <c r="N187" s="86">
        <f>VLOOKUP(A187,complejidad!P:V,7,FALSE)</f>
        <v>1.1704443053249212</v>
      </c>
      <c r="O187" s="81">
        <v>6</v>
      </c>
      <c r="P187" s="87">
        <v>36.432588871715517</v>
      </c>
      <c r="Q187" s="88">
        <v>0.25523072956947801</v>
      </c>
      <c r="R187" s="81">
        <v>3650</v>
      </c>
      <c r="S187" s="81">
        <v>640</v>
      </c>
      <c r="T187" s="89">
        <f t="shared" si="160"/>
        <v>0.17534246575342466</v>
      </c>
      <c r="U187" s="90">
        <f>VLOOKUP(A187,socioeconomico!I:P,8,FALSE)</f>
        <v>0.9492822642946952</v>
      </c>
      <c r="V187" s="81">
        <v>2</v>
      </c>
      <c r="W187" s="83">
        <v>0.88967971530249113</v>
      </c>
      <c r="X187" s="83">
        <v>0.85507641921397382</v>
      </c>
      <c r="Y187" s="83">
        <v>0.79535430755660097</v>
      </c>
      <c r="Z187" s="83">
        <v>0.70124481327800825</v>
      </c>
      <c r="AA187" s="83">
        <v>0.86015193370165743</v>
      </c>
      <c r="AB187" s="83">
        <v>0.84878655880522713</v>
      </c>
      <c r="AC187" s="91">
        <v>0.85507665606016781</v>
      </c>
      <c r="AD187" s="81">
        <f t="shared" si="215"/>
        <v>0.82547217600704992</v>
      </c>
      <c r="AE187" s="82">
        <f t="shared" si="161"/>
        <v>-0.26725083629970703</v>
      </c>
      <c r="AF187" s="84">
        <v>89.3</v>
      </c>
      <c r="AG187" s="84">
        <v>90.87872559095581</v>
      </c>
      <c r="AH187" s="84">
        <v>89.527428164331511</v>
      </c>
      <c r="AI187" s="84">
        <v>88.712871287128721</v>
      </c>
      <c r="AJ187" s="84">
        <v>86.699224360815862</v>
      </c>
      <c r="AK187" s="84">
        <v>92.424242424242422</v>
      </c>
      <c r="AL187" s="84">
        <v>91.895978228001212</v>
      </c>
      <c r="AM187" s="84">
        <f t="shared" si="225"/>
        <v>90.274372456126599</v>
      </c>
      <c r="AN187" s="84">
        <f t="shared" si="162"/>
        <v>0.32318176407775706</v>
      </c>
      <c r="AO187" s="81">
        <v>3.5</v>
      </c>
      <c r="AP187" s="82">
        <f t="shared" si="226"/>
        <v>-1.3577995583445217</v>
      </c>
      <c r="AQ187" s="81">
        <v>4</v>
      </c>
      <c r="AR187" s="82">
        <f t="shared" si="227"/>
        <v>0.1365178344157767</v>
      </c>
      <c r="AS187" s="81">
        <v>4</v>
      </c>
      <c r="AT187" s="82">
        <f t="shared" si="228"/>
        <v>-0.10476865036838212</v>
      </c>
      <c r="AU187" s="81">
        <v>4</v>
      </c>
      <c r="AV187" s="82">
        <f t="shared" si="229"/>
        <v>-0.23979404319523176</v>
      </c>
      <c r="AW187" s="81">
        <v>4</v>
      </c>
      <c r="AX187" s="82">
        <f t="shared" si="230"/>
        <v>-0.2179191660846721</v>
      </c>
      <c r="AY187" s="81">
        <v>4</v>
      </c>
      <c r="AZ187" s="82">
        <f t="shared" si="231"/>
        <v>5.8790989771929411E-2</v>
      </c>
      <c r="BA187" s="81">
        <f t="shared" si="232"/>
        <v>-8.6864817342315201E-2</v>
      </c>
      <c r="BB187" s="82">
        <v>3.2099999999999995</v>
      </c>
      <c r="BC187" s="82">
        <v>3.27</v>
      </c>
      <c r="BD187" s="82">
        <v>3.1750000000000007</v>
      </c>
      <c r="BE187" s="82">
        <v>2.9116666666666666</v>
      </c>
      <c r="BF187" s="81">
        <f t="shared" si="220"/>
        <v>3.092166666666667</v>
      </c>
      <c r="BG187" s="82">
        <f t="shared" si="217"/>
        <v>-0.37926343053729744</v>
      </c>
      <c r="BH187" s="82">
        <f t="shared" si="169"/>
        <v>-0.23306412393980633</v>
      </c>
      <c r="BI187" s="85">
        <v>0.42599999999999999</v>
      </c>
      <c r="BJ187" s="82">
        <f t="shared" si="233"/>
        <v>-0.87768234607999651</v>
      </c>
      <c r="BK187" s="92">
        <f t="shared" si="234"/>
        <v>-0.85331593271276662</v>
      </c>
      <c r="BL187" s="92">
        <f t="shared" si="235"/>
        <v>-0.89570925349950781</v>
      </c>
      <c r="BM187" s="85">
        <v>0.46618829004642787</v>
      </c>
      <c r="BN187" s="92">
        <f t="shared" si="236"/>
        <v>-0.28436657467748599</v>
      </c>
      <c r="BO187" s="92">
        <f t="shared" si="237"/>
        <v>-0.76316567057146956</v>
      </c>
      <c r="BP187" s="92">
        <f t="shared" si="238"/>
        <v>-0.21975411567904607</v>
      </c>
      <c r="BQ187" s="86">
        <v>0.59337298121072646</v>
      </c>
      <c r="BR187" s="92">
        <f>((BQ187-(AVERAGE(BQ$2:BQ$392)))/(_xlfn.STDEV.P(BQ$2:BQ$392)))</f>
        <v>6.1777456491407888E-2</v>
      </c>
      <c r="BS187" s="92">
        <f>LN(BQ187)</f>
        <v>-0.52193210433135473</v>
      </c>
      <c r="BT187" s="92">
        <f>((BS187-(AVERAGE(BS$2:BS$392)))/(_xlfn.STDEV.P(BS$2:BS$392)))</f>
        <v>9.2880788472536252E-2</v>
      </c>
      <c r="BU187" s="92">
        <v>0.63547347001761001</v>
      </c>
      <c r="BV187" s="92">
        <f t="shared" si="170"/>
        <v>0.44115768842733988</v>
      </c>
      <c r="BW187" s="92">
        <f t="shared" si="171"/>
        <v>-0.45338493585250883</v>
      </c>
      <c r="BX187" s="92">
        <f t="shared" si="172"/>
        <v>0.47852246968813772</v>
      </c>
      <c r="BY187" s="92">
        <f>(BL187*0.1)+(BP187*0.2)+(BT187*0.3)+(BX187*0.4)</f>
        <v>8.5751475931255955E-2</v>
      </c>
      <c r="BZ187" s="80">
        <v>0.49206731378224522</v>
      </c>
      <c r="CA187" s="80">
        <v>-0.77950350149089531</v>
      </c>
      <c r="CB187" s="80">
        <v>0.54105227438093662</v>
      </c>
      <c r="CC187" s="80">
        <v>-0.49526163814555962</v>
      </c>
      <c r="CD187" s="80">
        <v>0.487925346224583</v>
      </c>
      <c r="CE187" s="82">
        <f t="shared" si="218"/>
        <v>-6.1194281408307405E-2</v>
      </c>
      <c r="CF187" s="80">
        <f t="shared" si="224"/>
        <v>-0.33507633244600066</v>
      </c>
      <c r="CG187" s="84">
        <f t="shared" si="173"/>
        <v>-0.14070630306199</v>
      </c>
      <c r="CH187" s="84">
        <f>VLOOKUP(A187,'CALCULO FINAL'!A:L,7,FALSE)</f>
        <v>39.560439560439562</v>
      </c>
      <c r="CI187" s="84">
        <f>VLOOKUP(A187,'CALCULO FINAL'!A:L,10,FALSE)</f>
        <v>91.891891891891902</v>
      </c>
      <c r="CJ187" s="84">
        <f>VLOOKUP(A187,'CALCULO FINAL'!A:L,8,FALSE)</f>
        <v>17.241379310344829</v>
      </c>
      <c r="CK187" s="84">
        <f>VLOOKUP(A187,'CALCULO FINAL'!A:L,9,FALSE)</f>
        <v>43.835616438356162</v>
      </c>
      <c r="CL187" s="84">
        <f>VLOOKUP(A187,'CALCULO FINAL'!A:L,11,FALSE)</f>
        <v>-0.76014439946836532</v>
      </c>
      <c r="CM187" s="84">
        <f>VLOOKUP(A187,'CALCULO FINAL'!A:L,12,FALSE)</f>
        <v>29.120879120879124</v>
      </c>
      <c r="CN187" s="84">
        <f t="shared" si="174"/>
        <v>50.033412533412537</v>
      </c>
      <c r="CO187" s="81">
        <v>186</v>
      </c>
      <c r="CP187" s="81">
        <v>237</v>
      </c>
      <c r="CQ187" s="81">
        <v>258</v>
      </c>
      <c r="CR187" s="81">
        <v>265</v>
      </c>
      <c r="CS187" s="81">
        <v>253</v>
      </c>
      <c r="CT187" s="81">
        <v>310</v>
      </c>
    </row>
    <row r="188" spans="1:98" ht="14.5" customHeight="1">
      <c r="A188" s="79">
        <v>111001035572</v>
      </c>
      <c r="B188" s="80" t="s">
        <v>323</v>
      </c>
      <c r="C188" s="81" t="s">
        <v>460</v>
      </c>
      <c r="D188" s="81" t="s">
        <v>6</v>
      </c>
      <c r="E188" s="81">
        <v>19</v>
      </c>
      <c r="F188" s="82" t="s">
        <v>20</v>
      </c>
      <c r="G188" s="82">
        <v>66</v>
      </c>
      <c r="H188" s="82" t="s">
        <v>105</v>
      </c>
      <c r="I188" s="81">
        <v>19</v>
      </c>
      <c r="J188" s="81">
        <v>2</v>
      </c>
      <c r="K188" s="81">
        <v>2</v>
      </c>
      <c r="L188" s="81">
        <v>2846</v>
      </c>
      <c r="M188" s="81">
        <f t="shared" si="214"/>
        <v>5</v>
      </c>
      <c r="N188" s="86">
        <f>VLOOKUP(A188,complejidad!P:V,7,FALSE)</f>
        <v>0.65577919136838758</v>
      </c>
      <c r="O188" s="81">
        <v>5</v>
      </c>
      <c r="P188" s="87">
        <v>36.08248456057003</v>
      </c>
      <c r="Q188" s="88">
        <v>0.202403612365404</v>
      </c>
      <c r="R188" s="81">
        <v>2634</v>
      </c>
      <c r="S188" s="81">
        <v>291</v>
      </c>
      <c r="T188" s="89">
        <f t="shared" si="160"/>
        <v>0.11047835990888383</v>
      </c>
      <c r="U188" s="90">
        <f>VLOOKUP(A188,socioeconomico!I:P,8,FALSE)</f>
        <v>0.17139141631316421</v>
      </c>
      <c r="V188" s="81">
        <v>4</v>
      </c>
      <c r="W188" s="83">
        <v>0.92866463679860811</v>
      </c>
      <c r="X188" s="83">
        <v>0.89792387543252594</v>
      </c>
      <c r="Y188" s="83">
        <v>0.87843642611683848</v>
      </c>
      <c r="Z188" s="83">
        <v>0.8825840244434745</v>
      </c>
      <c r="AA188" s="83">
        <v>0.90188062142273095</v>
      </c>
      <c r="AB188" s="83">
        <v>0.89273927392739272</v>
      </c>
      <c r="AC188" s="91">
        <v>0.90400326797385622</v>
      </c>
      <c r="AD188" s="81">
        <f t="shared" si="215"/>
        <v>0.89499316943675633</v>
      </c>
      <c r="AE188" s="82">
        <f t="shared" si="161"/>
        <v>1.1116828263444942</v>
      </c>
      <c r="AF188" s="84">
        <v>89.131281651733545</v>
      </c>
      <c r="AG188" s="84">
        <v>87.769784172661872</v>
      </c>
      <c r="AH188" s="84">
        <v>90.435108777194301</v>
      </c>
      <c r="AI188" s="84">
        <v>88.092485549132945</v>
      </c>
      <c r="AJ188" s="84">
        <v>88.366179275270184</v>
      </c>
      <c r="AK188" s="84">
        <v>89.508928571428569</v>
      </c>
      <c r="AL188" s="84">
        <v>91.179713340683577</v>
      </c>
      <c r="AM188" s="84">
        <f t="shared" si="225"/>
        <v>89.661765710205628</v>
      </c>
      <c r="AN188" s="84">
        <f t="shared" si="162"/>
        <v>0.19095757400032753</v>
      </c>
      <c r="AO188" s="81">
        <v>3.5</v>
      </c>
      <c r="AP188" s="82">
        <f t="shared" si="226"/>
        <v>-1.3577995583445217</v>
      </c>
      <c r="AQ188" s="81">
        <v>3.5</v>
      </c>
      <c r="AR188" s="82">
        <f t="shared" si="227"/>
        <v>-1.3981309248788139</v>
      </c>
      <c r="AS188" s="81">
        <v>4</v>
      </c>
      <c r="AT188" s="82">
        <f t="shared" si="228"/>
        <v>-0.10476865036838212</v>
      </c>
      <c r="AU188" s="81">
        <v>4</v>
      </c>
      <c r="AV188" s="82">
        <f t="shared" si="229"/>
        <v>-0.23979404319523176</v>
      </c>
      <c r="AW188" s="81">
        <v>4</v>
      </c>
      <c r="AX188" s="82">
        <f t="shared" si="230"/>
        <v>-0.2179191660846721</v>
      </c>
      <c r="AY188" s="81">
        <v>3.5</v>
      </c>
      <c r="AZ188" s="82">
        <f t="shared" si="231"/>
        <v>-1.2816435770280501</v>
      </c>
      <c r="BA188" s="81">
        <f t="shared" si="232"/>
        <v>-0.64246006331176808</v>
      </c>
      <c r="BB188" s="82">
        <v>3.2349999999999994</v>
      </c>
      <c r="BC188" s="82">
        <v>3.14</v>
      </c>
      <c r="BD188" s="82">
        <v>3.3433333333333333</v>
      </c>
      <c r="BE188" s="82">
        <v>3.1</v>
      </c>
      <c r="BF188" s="81">
        <f t="shared" si="220"/>
        <v>3.1945000000000001</v>
      </c>
      <c r="BG188" s="82">
        <f t="shared" si="217"/>
        <v>-0.17661963326008706</v>
      </c>
      <c r="BH188" s="82">
        <f t="shared" si="169"/>
        <v>-0.4095398482859276</v>
      </c>
      <c r="BI188" s="85">
        <v>0.47699999999999998</v>
      </c>
      <c r="BJ188" s="82">
        <f t="shared" si="233"/>
        <v>-0.14842811052433269</v>
      </c>
      <c r="BK188" s="92">
        <f t="shared" si="234"/>
        <v>-0.74023878809379584</v>
      </c>
      <c r="BL188" s="92">
        <f t="shared" si="235"/>
        <v>-8.3775443791305998E-2</v>
      </c>
      <c r="BM188" s="85">
        <v>0.42708918577722033</v>
      </c>
      <c r="BN188" s="92">
        <f t="shared" si="236"/>
        <v>-0.76424761739517755</v>
      </c>
      <c r="BO188" s="92">
        <f t="shared" si="237"/>
        <v>-0.85076242157416992</v>
      </c>
      <c r="BP188" s="92">
        <f t="shared" si="238"/>
        <v>-0.76421139016491568</v>
      </c>
      <c r="BQ188" s="86"/>
      <c r="BR188" s="86"/>
      <c r="BS188" s="92"/>
      <c r="BT188" s="92"/>
      <c r="BU188" s="92">
        <v>0.64921273708144778</v>
      </c>
      <c r="BV188" s="92">
        <f t="shared" si="170"/>
        <v>0.84722028046190601</v>
      </c>
      <c r="BW188" s="92">
        <f t="shared" si="171"/>
        <v>-0.4319948238769738</v>
      </c>
      <c r="BX188" s="92">
        <f t="shared" si="172"/>
        <v>0.88497929931580421</v>
      </c>
      <c r="BY188" s="86">
        <f>(BL188*0.2)+(BP188*0.3)+(BX188*0.5)</f>
        <v>0.1964711438501662</v>
      </c>
      <c r="BZ188" s="80">
        <v>0.50534125280323006</v>
      </c>
      <c r="CA188" s="80">
        <v>-0.30066332070002716</v>
      </c>
      <c r="CB188" s="80">
        <v>0.53992487450820792</v>
      </c>
      <c r="CC188" s="80">
        <v>-0.53214585844546192</v>
      </c>
      <c r="CD188" s="80">
        <v>0.44253718143224202</v>
      </c>
      <c r="CE188" s="82">
        <f t="shared" si="218"/>
        <v>-0.60135145833227144</v>
      </c>
      <c r="CF188" s="80">
        <f t="shared" si="224"/>
        <v>-0.52045215083977969</v>
      </c>
      <c r="CG188" s="84">
        <f t="shared" si="173"/>
        <v>-8.2437499973562769E-2</v>
      </c>
      <c r="CH188" s="84">
        <f>VLOOKUP(A188,'CALCULO FINAL'!A:L,7,FALSE)</f>
        <v>44.230769230769226</v>
      </c>
      <c r="CI188" s="84">
        <f>VLOOKUP(A188,'CALCULO FINAL'!A:L,10,FALSE)</f>
        <v>48.648648648648653</v>
      </c>
      <c r="CJ188" s="84">
        <f>VLOOKUP(A188,'CALCULO FINAL'!A:L,8,FALSE)</f>
        <v>68.292682926829272</v>
      </c>
      <c r="CK188" s="84">
        <f>VLOOKUP(A188,'CALCULO FINAL'!A:L,9,FALSE)</f>
        <v>53.488372093023251</v>
      </c>
      <c r="CL188" s="84">
        <f>VLOOKUP(A188,'CALCULO FINAL'!A:L,11,FALSE)</f>
        <v>0.33636570115287356</v>
      </c>
      <c r="CM188" s="84">
        <f>VLOOKUP(A188,'CALCULO FINAL'!A:L,12,FALSE)</f>
        <v>59.065934065934066</v>
      </c>
      <c r="CN188" s="84">
        <f t="shared" si="174"/>
        <v>49.044030294030293</v>
      </c>
      <c r="CO188" s="81">
        <v>187</v>
      </c>
      <c r="CP188" s="81">
        <v>188</v>
      </c>
      <c r="CQ188" s="81">
        <v>235</v>
      </c>
      <c r="CR188" s="81">
        <v>227</v>
      </c>
      <c r="CS188" s="81">
        <v>267</v>
      </c>
      <c r="CT188" s="81">
        <v>237</v>
      </c>
    </row>
    <row r="189" spans="1:98" ht="14.5" customHeight="1">
      <c r="A189" s="79">
        <v>111001001538</v>
      </c>
      <c r="B189" s="80" t="s">
        <v>289</v>
      </c>
      <c r="C189" s="81" t="s">
        <v>460</v>
      </c>
      <c r="D189" s="81" t="s">
        <v>6</v>
      </c>
      <c r="E189" s="81">
        <v>10</v>
      </c>
      <c r="F189" s="82" t="s">
        <v>18</v>
      </c>
      <c r="G189" s="82">
        <v>73</v>
      </c>
      <c r="H189" s="82" t="s">
        <v>153</v>
      </c>
      <c r="I189" s="81">
        <v>10</v>
      </c>
      <c r="J189" s="81">
        <v>1</v>
      </c>
      <c r="K189" s="81">
        <v>1</v>
      </c>
      <c r="L189" s="81">
        <v>2238</v>
      </c>
      <c r="M189" s="81">
        <f t="shared" si="214"/>
        <v>4</v>
      </c>
      <c r="N189" s="86">
        <f>VLOOKUP(A189,complejidad!P:V,7,FALSE)</f>
        <v>-0.31047738813875331</v>
      </c>
      <c r="O189" s="81">
        <v>3</v>
      </c>
      <c r="P189" s="87">
        <v>41.819733218588617</v>
      </c>
      <c r="Q189" s="88">
        <v>0.202343499197431</v>
      </c>
      <c r="R189" s="81">
        <v>1812</v>
      </c>
      <c r="S189" s="81">
        <v>114</v>
      </c>
      <c r="T189" s="89">
        <f t="shared" si="160"/>
        <v>6.2913907284768214E-2</v>
      </c>
      <c r="U189" s="90">
        <f>VLOOKUP(A189,socioeconomico!I:P,8,FALSE)</f>
        <v>-0.65229095767801737</v>
      </c>
      <c r="V189" s="81">
        <v>8</v>
      </c>
      <c r="W189" s="83">
        <v>0.81404958677685946</v>
      </c>
      <c r="X189" s="83">
        <v>0.79849056603773583</v>
      </c>
      <c r="Y189" s="83">
        <v>0.78549141965678626</v>
      </c>
      <c r="Z189" s="83">
        <v>0.77593032462391132</v>
      </c>
      <c r="AA189" s="83">
        <v>0.8172119487908962</v>
      </c>
      <c r="AB189" s="83">
        <v>0.81647940074906367</v>
      </c>
      <c r="AC189" s="91">
        <v>0.83985973115137347</v>
      </c>
      <c r="AD189" s="81">
        <f t="shared" si="215"/>
        <v>0.81445884995012252</v>
      </c>
      <c r="AE189" s="82">
        <f t="shared" si="161"/>
        <v>-0.48569774403742705</v>
      </c>
      <c r="AF189" s="84">
        <v>92.155651636812848</v>
      </c>
      <c r="AG189" s="84">
        <v>84</v>
      </c>
      <c r="AH189" s="84">
        <v>82.83185840707965</v>
      </c>
      <c r="AI189" s="84">
        <v>83.676268861454048</v>
      </c>
      <c r="AJ189" s="84">
        <v>88.963963963963963</v>
      </c>
      <c r="AK189" s="84">
        <v>94.952893674293406</v>
      </c>
      <c r="AL189" s="84">
        <v>85.374771480804384</v>
      </c>
      <c r="AM189" s="84">
        <f t="shared" si="225"/>
        <v>87.978073825533528</v>
      </c>
      <c r="AN189" s="84">
        <f t="shared" si="162"/>
        <v>-0.17244814634645594</v>
      </c>
      <c r="AO189" s="81">
        <v>3.5</v>
      </c>
      <c r="AP189" s="82">
        <f t="shared" si="226"/>
        <v>-1.3577995583445217</v>
      </c>
      <c r="AQ189" s="81">
        <v>4</v>
      </c>
      <c r="AR189" s="82">
        <f t="shared" si="227"/>
        <v>0.1365178344157767</v>
      </c>
      <c r="AS189" s="81">
        <v>4</v>
      </c>
      <c r="AT189" s="82">
        <f t="shared" si="228"/>
        <v>-0.10476865036838212</v>
      </c>
      <c r="AU189" s="81">
        <v>4</v>
      </c>
      <c r="AV189" s="82">
        <f t="shared" si="229"/>
        <v>-0.23979404319523176</v>
      </c>
      <c r="AW189" s="81">
        <v>4</v>
      </c>
      <c r="AX189" s="82">
        <f t="shared" si="230"/>
        <v>-0.2179191660846721</v>
      </c>
      <c r="AY189" s="81">
        <v>3.5</v>
      </c>
      <c r="AZ189" s="82">
        <f t="shared" si="231"/>
        <v>-1.2816435770280501</v>
      </c>
      <c r="BA189" s="81">
        <f t="shared" si="232"/>
        <v>-0.48899518738230907</v>
      </c>
      <c r="BB189" s="82">
        <v>3.3949999999999996</v>
      </c>
      <c r="BC189" s="82">
        <v>3.6383333333333332</v>
      </c>
      <c r="BD189" s="82">
        <v>3.7283333333333335</v>
      </c>
      <c r="BE189" s="82">
        <v>3.56</v>
      </c>
      <c r="BF189" s="81">
        <f t="shared" si="220"/>
        <v>3.6096666666666666</v>
      </c>
      <c r="BG189" s="82">
        <f t="shared" si="217"/>
        <v>0.64550691237107205</v>
      </c>
      <c r="BH189" s="82">
        <f t="shared" si="169"/>
        <v>7.825586249438149E-2</v>
      </c>
      <c r="BI189" s="85">
        <v>0.44700000000000001</v>
      </c>
      <c r="BJ189" s="82">
        <f t="shared" si="233"/>
        <v>-0.57740119026295811</v>
      </c>
      <c r="BK189" s="92">
        <f t="shared" si="234"/>
        <v>-0.80519668436856817</v>
      </c>
      <c r="BL189" s="92">
        <f t="shared" si="235"/>
        <v>-0.55019606637357932</v>
      </c>
      <c r="BM189" s="85">
        <v>0.4807702756910876</v>
      </c>
      <c r="BN189" s="92">
        <f t="shared" si="236"/>
        <v>-0.10539525022275439</v>
      </c>
      <c r="BO189" s="92">
        <f t="shared" si="237"/>
        <v>-0.7323657202781263</v>
      </c>
      <c r="BP189" s="92">
        <f t="shared" si="238"/>
        <v>-2.8317141144488477E-2</v>
      </c>
      <c r="BQ189" s="86">
        <v>0.6296620900954143</v>
      </c>
      <c r="BR189" s="92">
        <f>((BQ189-(AVERAGE(BQ$2:BQ$392)))/(_xlfn.STDEV.P(BQ$2:BQ$392)))</f>
        <v>1.0312151317051002</v>
      </c>
      <c r="BS189" s="92">
        <f>LN(BQ189)</f>
        <v>-0.4625719684195963</v>
      </c>
      <c r="BT189" s="92">
        <f>((BS189-(AVERAGE(BS$2:BS$392)))/(_xlfn.STDEV.P(BS$2:BS$392)))</f>
        <v>1.0230058937097588</v>
      </c>
      <c r="BU189" s="92">
        <v>0.64169208998803962</v>
      </c>
      <c r="BV189" s="92">
        <f t="shared" si="170"/>
        <v>0.62494834715300396</v>
      </c>
      <c r="BW189" s="92">
        <f t="shared" si="171"/>
        <v>-0.44364670095266251</v>
      </c>
      <c r="BX189" s="92">
        <f t="shared" si="172"/>
        <v>0.66356928422039441</v>
      </c>
      <c r="BY189" s="92">
        <f>(BL189*0.1)+(BP189*0.2)+(BT189*0.3)+(BX189*0.4)</f>
        <v>0.51164644693482975</v>
      </c>
      <c r="BZ189" s="80">
        <v>0.50157575993537562</v>
      </c>
      <c r="CA189" s="80">
        <v>-0.43649860537021146</v>
      </c>
      <c r="CB189" s="80">
        <v>0.55911253184401322</v>
      </c>
      <c r="CC189" s="80">
        <v>9.5601046031250622E-2</v>
      </c>
      <c r="CD189" s="80">
        <v>0.59932855531429896</v>
      </c>
      <c r="CE189" s="82">
        <f t="shared" si="218"/>
        <v>1.2645972150640357</v>
      </c>
      <c r="CF189" s="80">
        <f t="shared" si="224"/>
        <v>0.57367920026735075</v>
      </c>
      <c r="CG189" s="84">
        <f t="shared" si="173"/>
        <v>9.252540084947794E-2</v>
      </c>
      <c r="CH189" s="84">
        <f>VLOOKUP(A189,'CALCULO FINAL'!A:L,7,FALSE)</f>
        <v>60.439560439560438</v>
      </c>
      <c r="CI189" s="84">
        <f>VLOOKUP(A189,'CALCULO FINAL'!A:L,10,FALSE)</f>
        <v>28.947368421052634</v>
      </c>
      <c r="CJ189" s="84">
        <f>VLOOKUP(A189,'CALCULO FINAL'!A:L,8,FALSE)</f>
        <v>32.352941176470587</v>
      </c>
      <c r="CK189" s="84">
        <f>VLOOKUP(A189,'CALCULO FINAL'!A:L,9,FALSE)</f>
        <v>61.904761904761905</v>
      </c>
      <c r="CL189" s="84">
        <f>VLOOKUP(A189,'CALCULO FINAL'!A:L,11,FALSE)</f>
        <v>-0.16069893635025101</v>
      </c>
      <c r="CM189" s="84">
        <f>VLOOKUP(A189,'CALCULO FINAL'!A:L,12,FALSE)</f>
        <v>46.153846153846153</v>
      </c>
      <c r="CN189" s="84">
        <f t="shared" si="174"/>
        <v>48.995083863504917</v>
      </c>
      <c r="CO189" s="81">
        <v>188</v>
      </c>
      <c r="CP189" s="81">
        <v>186</v>
      </c>
      <c r="CQ189" s="81">
        <v>251</v>
      </c>
      <c r="CR189" s="81">
        <v>270</v>
      </c>
      <c r="CS189" s="81">
        <v>293</v>
      </c>
      <c r="CT189" s="81">
        <v>266</v>
      </c>
    </row>
    <row r="190" spans="1:98" ht="14.5" customHeight="1">
      <c r="A190" s="79">
        <v>111001047571</v>
      </c>
      <c r="B190" s="80" t="s">
        <v>329</v>
      </c>
      <c r="C190" s="81" t="s">
        <v>460</v>
      </c>
      <c r="D190" s="81" t="s">
        <v>6</v>
      </c>
      <c r="E190" s="81">
        <v>19</v>
      </c>
      <c r="F190" s="82" t="s">
        <v>20</v>
      </c>
      <c r="G190" s="82">
        <v>70</v>
      </c>
      <c r="H190" s="82" t="s">
        <v>58</v>
      </c>
      <c r="I190" s="81">
        <v>19</v>
      </c>
      <c r="J190" s="81">
        <v>2</v>
      </c>
      <c r="K190" s="81">
        <v>2</v>
      </c>
      <c r="L190" s="81">
        <v>2521</v>
      </c>
      <c r="M190" s="81">
        <f t="shared" si="214"/>
        <v>5</v>
      </c>
      <c r="N190" s="86">
        <f>VLOOKUP(A190,complejidad!P:V,7,FALSE)</f>
        <v>0.65577919136838758</v>
      </c>
      <c r="O190" s="81">
        <v>5</v>
      </c>
      <c r="P190" s="87">
        <v>36.899213924761369</v>
      </c>
      <c r="Q190" s="88">
        <v>0.243256987577639</v>
      </c>
      <c r="R190" s="81">
        <v>2365</v>
      </c>
      <c r="S190" s="81">
        <v>310</v>
      </c>
      <c r="T190" s="89">
        <f t="shared" si="160"/>
        <v>0.13107822410147993</v>
      </c>
      <c r="U190" s="90">
        <f>VLOOKUP(A190,socioeconomico!I:P,8,FALSE)</f>
        <v>0.58111909855452371</v>
      </c>
      <c r="V190" s="81">
        <v>3</v>
      </c>
      <c r="W190" s="83">
        <v>0.89935205183585309</v>
      </c>
      <c r="X190" s="83">
        <v>0.87683664649956783</v>
      </c>
      <c r="Y190" s="83">
        <v>0.84719710669077752</v>
      </c>
      <c r="Z190" s="83">
        <v>0.84345898004434594</v>
      </c>
      <c r="AA190" s="83">
        <v>0.85176991150442483</v>
      </c>
      <c r="AB190" s="83">
        <v>0.83196721311475408</v>
      </c>
      <c r="AC190" s="91">
        <v>0.84419134396355355</v>
      </c>
      <c r="AD190" s="81">
        <f t="shared" si="215"/>
        <v>0.84284174644436916</v>
      </c>
      <c r="AE190" s="82">
        <f t="shared" si="161"/>
        <v>7.7270785157079511E-2</v>
      </c>
      <c r="AF190" s="84">
        <v>86.024371667936023</v>
      </c>
      <c r="AG190" s="84">
        <v>90.753911806543385</v>
      </c>
      <c r="AH190" s="84">
        <v>86.075407026563838</v>
      </c>
      <c r="AI190" s="84">
        <v>86.075407026563838</v>
      </c>
      <c r="AJ190" s="84">
        <v>100</v>
      </c>
      <c r="AK190" s="84">
        <v>100</v>
      </c>
      <c r="AL190" s="84">
        <v>95.714285714285722</v>
      </c>
      <c r="AM190" s="84">
        <f t="shared" si="225"/>
        <v>95.233137470926664</v>
      </c>
      <c r="AN190" s="84">
        <f t="shared" si="162"/>
        <v>1.3934747248262105</v>
      </c>
      <c r="AO190" s="81">
        <v>3.5</v>
      </c>
      <c r="AP190" s="82">
        <f t="shared" si="226"/>
        <v>-1.3577995583445217</v>
      </c>
      <c r="AQ190" s="81">
        <v>3.5</v>
      </c>
      <c r="AR190" s="82">
        <f t="shared" si="227"/>
        <v>-1.3981309248788139</v>
      </c>
      <c r="AS190" s="81">
        <v>3.5</v>
      </c>
      <c r="AT190" s="82">
        <f t="shared" si="228"/>
        <v>-1.594305549084083</v>
      </c>
      <c r="AU190" s="81">
        <v>4</v>
      </c>
      <c r="AV190" s="82">
        <f t="shared" si="229"/>
        <v>-0.23979404319523176</v>
      </c>
      <c r="AW190" s="81">
        <v>4</v>
      </c>
      <c r="AX190" s="82">
        <f t="shared" si="230"/>
        <v>-0.2179191660846721</v>
      </c>
      <c r="AY190" s="81">
        <v>3.5</v>
      </c>
      <c r="AZ190" s="82">
        <f t="shared" si="231"/>
        <v>-1.2816435770280501</v>
      </c>
      <c r="BA190" s="81">
        <f t="shared" si="232"/>
        <v>-0.86589059811912317</v>
      </c>
      <c r="BB190" s="82">
        <v>3.22</v>
      </c>
      <c r="BC190" s="82">
        <v>3.19</v>
      </c>
      <c r="BD190" s="82">
        <v>3.3083333333333331</v>
      </c>
      <c r="BE190" s="82">
        <v>3.125</v>
      </c>
      <c r="BF190" s="81">
        <f t="shared" si="220"/>
        <v>3.2025000000000001</v>
      </c>
      <c r="BG190" s="82">
        <f t="shared" si="217"/>
        <v>-0.16077777288662431</v>
      </c>
      <c r="BH190" s="82">
        <f t="shared" si="169"/>
        <v>-0.51333418550287369</v>
      </c>
      <c r="BI190" s="85">
        <v>0.505</v>
      </c>
      <c r="BJ190" s="82">
        <f t="shared" si="233"/>
        <v>0.25194676389838511</v>
      </c>
      <c r="BK190" s="92">
        <f t="shared" si="234"/>
        <v>-0.68319684970677719</v>
      </c>
      <c r="BL190" s="92">
        <f t="shared" si="235"/>
        <v>0.32580580716594981</v>
      </c>
      <c r="BM190" s="85">
        <v>0.41263872677894131</v>
      </c>
      <c r="BN190" s="92">
        <f t="shared" si="236"/>
        <v>-0.94160465565614471</v>
      </c>
      <c r="BO190" s="92">
        <f t="shared" si="237"/>
        <v>-0.88518282240315194</v>
      </c>
      <c r="BP190" s="92">
        <f t="shared" si="238"/>
        <v>-0.97815126130786478</v>
      </c>
      <c r="BQ190" s="86"/>
      <c r="BR190" s="86"/>
      <c r="BS190" s="92"/>
      <c r="BT190" s="92"/>
      <c r="BU190" s="92">
        <v>0.60181496541994117</v>
      </c>
      <c r="BV190" s="92">
        <f t="shared" si="170"/>
        <v>-0.55361587244986299</v>
      </c>
      <c r="BW190" s="92">
        <f t="shared" si="171"/>
        <v>-0.50780524733211108</v>
      </c>
      <c r="BX190" s="92">
        <f t="shared" si="172"/>
        <v>-0.55557717862826428</v>
      </c>
      <c r="BY190" s="86">
        <f>(BL190*0.2)+(BP190*0.3)+(BX190*0.5)</f>
        <v>-0.50607280627330153</v>
      </c>
      <c r="BZ190" s="80">
        <v>0.5068248382601348</v>
      </c>
      <c r="CA190" s="80">
        <v>-0.24714489430979772</v>
      </c>
      <c r="CB190" s="80">
        <v>0.55041493025924038</v>
      </c>
      <c r="CC190" s="80">
        <v>-0.18895127714498308</v>
      </c>
      <c r="CD190" s="80">
        <v>0.47110603165752502</v>
      </c>
      <c r="CE190" s="82">
        <f t="shared" si="218"/>
        <v>-0.26135821215774374</v>
      </c>
      <c r="CF190" s="80">
        <f t="shared" si="224"/>
        <v>-0.23679346808432633</v>
      </c>
      <c r="CG190" s="84">
        <f t="shared" si="173"/>
        <v>-0.16568218829822906</v>
      </c>
      <c r="CH190" s="84">
        <f>VLOOKUP(A190,'CALCULO FINAL'!A:L,7,FALSE)</f>
        <v>36.538461538461533</v>
      </c>
      <c r="CI190" s="84">
        <f>VLOOKUP(A190,'CALCULO FINAL'!A:L,10,FALSE)</f>
        <v>69.696969696969703</v>
      </c>
      <c r="CJ190" s="84">
        <f>VLOOKUP(A190,'CALCULO FINAL'!A:L,8,FALSE)</f>
        <v>58.536585365853654</v>
      </c>
      <c r="CK190" s="84">
        <f>VLOOKUP(A190,'CALCULO FINAL'!A:L,9,FALSE)</f>
        <v>48.837209302325576</v>
      </c>
      <c r="CL190" s="84">
        <f>VLOOKUP(A190,'CALCULO FINAL'!A:L,11,FALSE)</f>
        <v>7.6106744721430114E-2</v>
      </c>
      <c r="CM190" s="84">
        <f>VLOOKUP(A190,'CALCULO FINAL'!A:L,12,FALSE)</f>
        <v>53.021978021978022</v>
      </c>
      <c r="CN190" s="84">
        <f t="shared" si="174"/>
        <v>48.948967698967692</v>
      </c>
      <c r="CO190" s="81">
        <v>189</v>
      </c>
      <c r="CP190" s="81">
        <v>193</v>
      </c>
      <c r="CQ190" s="81">
        <v>276</v>
      </c>
      <c r="CR190" s="81">
        <v>268</v>
      </c>
      <c r="CS190" s="81">
        <v>279</v>
      </c>
      <c r="CT190" s="81">
        <v>190</v>
      </c>
    </row>
    <row r="191" spans="1:98" ht="14.5" customHeight="1">
      <c r="A191" s="79">
        <v>111001028266</v>
      </c>
      <c r="B191" s="80" t="s">
        <v>284</v>
      </c>
      <c r="C191" s="81" t="s">
        <v>460</v>
      </c>
      <c r="D191" s="81" t="s">
        <v>6</v>
      </c>
      <c r="E191" s="81">
        <v>19</v>
      </c>
      <c r="F191" s="82" t="s">
        <v>20</v>
      </c>
      <c r="G191" s="82">
        <v>67</v>
      </c>
      <c r="H191" s="82" t="s">
        <v>223</v>
      </c>
      <c r="I191" s="81">
        <v>19</v>
      </c>
      <c r="J191" s="81">
        <v>1</v>
      </c>
      <c r="K191" s="81">
        <v>1</v>
      </c>
      <c r="L191" s="81">
        <v>952</v>
      </c>
      <c r="M191" s="81">
        <f t="shared" si="214"/>
        <v>1</v>
      </c>
      <c r="N191" s="86">
        <f>VLOOKUP(A191,complejidad!P:V,7,FALSE)</f>
        <v>-1.4952519086589622</v>
      </c>
      <c r="O191" s="81">
        <v>1</v>
      </c>
      <c r="P191" s="87">
        <v>35.21607779578602</v>
      </c>
      <c r="Q191" s="88">
        <v>0.24878281622911699</v>
      </c>
      <c r="R191" s="81">
        <v>912</v>
      </c>
      <c r="S191" s="81">
        <v>123</v>
      </c>
      <c r="T191" s="89">
        <f t="shared" si="160"/>
        <v>0.13486842105263158</v>
      </c>
      <c r="U191" s="90">
        <f>VLOOKUP(A191,socioeconomico!I:P,8,FALSE)</f>
        <v>0.83098532312047779</v>
      </c>
      <c r="V191" s="81">
        <v>2</v>
      </c>
      <c r="W191" s="83">
        <v>0.889922480620155</v>
      </c>
      <c r="X191" s="83">
        <v>0.80876494023904377</v>
      </c>
      <c r="Y191" s="83">
        <v>0.7599039615846338</v>
      </c>
      <c r="Z191" s="83">
        <v>0.7144508670520231</v>
      </c>
      <c r="AA191" s="83">
        <v>0.81457800511508949</v>
      </c>
      <c r="AB191" s="83">
        <v>0.78132387706855788</v>
      </c>
      <c r="AC191" s="91">
        <v>0.78905359179019385</v>
      </c>
      <c r="AD191" s="81">
        <f t="shared" si="215"/>
        <v>0.7781206740434824</v>
      </c>
      <c r="AE191" s="82">
        <f t="shared" si="161"/>
        <v>-1.2064574962325294</v>
      </c>
      <c r="AF191" s="84">
        <v>92.201834862385326</v>
      </c>
      <c r="AG191" s="84">
        <v>90.728476821192046</v>
      </c>
      <c r="AH191" s="84">
        <v>87.429218573046427</v>
      </c>
      <c r="AI191" s="84">
        <v>88.419913419913428</v>
      </c>
      <c r="AJ191" s="84">
        <v>89.110070257611241</v>
      </c>
      <c r="AK191" s="84">
        <v>89.765721331689278</v>
      </c>
      <c r="AL191" s="84">
        <v>89.734717416378317</v>
      </c>
      <c r="AM191" s="84">
        <f t="shared" si="225"/>
        <v>89.189768479649729</v>
      </c>
      <c r="AN191" s="84">
        <f t="shared" si="162"/>
        <v>8.908234663041098E-2</v>
      </c>
      <c r="AO191" s="81"/>
      <c r="AP191" s="82"/>
      <c r="AQ191" s="81"/>
      <c r="AR191" s="82"/>
      <c r="AS191" s="81"/>
      <c r="AT191" s="82"/>
      <c r="AU191" s="81"/>
      <c r="AV191" s="82"/>
      <c r="AW191" s="81"/>
      <c r="AX191" s="82"/>
      <c r="AY191" s="81"/>
      <c r="AZ191" s="82"/>
      <c r="BA191" s="81"/>
      <c r="BB191" s="82">
        <v>3.2199999999999993</v>
      </c>
      <c r="BC191" s="82">
        <v>3.1333333333333333</v>
      </c>
      <c r="BD191" s="82">
        <v>3.313333333333333</v>
      </c>
      <c r="BE191" s="82">
        <v>3.1966666666666668</v>
      </c>
      <c r="BF191" s="81">
        <f t="shared" si="220"/>
        <v>3.2213333333333334</v>
      </c>
      <c r="BG191" s="82">
        <f t="shared" si="217"/>
        <v>-0.12348339325743095</v>
      </c>
      <c r="BH191" s="82">
        <f t="shared" si="169"/>
        <v>-0.12348339325743095</v>
      </c>
      <c r="BI191" s="85"/>
      <c r="BJ191" s="92"/>
      <c r="BK191" s="92"/>
      <c r="BL191" s="92"/>
      <c r="BM191" s="85">
        <v>0.51340286810342362</v>
      </c>
      <c r="BN191" s="92">
        <f t="shared" si="236"/>
        <v>0.29511935915529391</v>
      </c>
      <c r="BO191" s="92">
        <f t="shared" si="237"/>
        <v>-0.66669442407175783</v>
      </c>
      <c r="BP191" s="92">
        <f t="shared" si="238"/>
        <v>0.37986255199699998</v>
      </c>
      <c r="BQ191" s="86"/>
      <c r="BR191" s="86"/>
      <c r="BS191" s="92"/>
      <c r="BT191" s="92"/>
      <c r="BU191" s="92">
        <v>0.64825594979756906</v>
      </c>
      <c r="BV191" s="92">
        <f t="shared" si="170"/>
        <v>0.81894253298729081</v>
      </c>
      <c r="BW191" s="92">
        <f t="shared" si="171"/>
        <v>-0.43346967636010086</v>
      </c>
      <c r="BX191" s="92">
        <f t="shared" si="172"/>
        <v>0.8569540199182043</v>
      </c>
      <c r="BY191" s="86">
        <f>(BP191*0.4)+(BX191*0.6)</f>
        <v>0.66611743274972257</v>
      </c>
      <c r="BZ191" s="80">
        <v>0.504775845525544</v>
      </c>
      <c r="CA191" s="80">
        <v>-0.32105965690736177</v>
      </c>
      <c r="CB191" s="80">
        <v>0.53676077491181662</v>
      </c>
      <c r="CC191" s="80">
        <v>-0.63566311916828022</v>
      </c>
      <c r="CD191" s="80">
        <v>0.44006827592765702</v>
      </c>
      <c r="CE191" s="82">
        <f t="shared" si="218"/>
        <v>-0.63073350172508358</v>
      </c>
      <c r="CF191" s="80">
        <f t="shared" si="224"/>
        <v>-0.57027761799449816</v>
      </c>
      <c r="CG191" s="84">
        <f t="shared" si="173"/>
        <v>-0.18943361348457724</v>
      </c>
      <c r="CH191" s="84">
        <f>VLOOKUP(A191,'CALCULO FINAL'!A:L,7,FALSE)</f>
        <v>34.340659340659343</v>
      </c>
      <c r="CI191" s="84">
        <f>VLOOKUP(A191,'CALCULO FINAL'!A:L,10,FALSE)</f>
        <v>89.189189189189193</v>
      </c>
      <c r="CJ191" s="84">
        <f>VLOOKUP(A191,'CALCULO FINAL'!A:L,8,FALSE)</f>
        <v>53.658536585365859</v>
      </c>
      <c r="CK191" s="84">
        <f>VLOOKUP(A191,'CALCULO FINAL'!A:L,9,FALSE)</f>
        <v>24.285714285714285</v>
      </c>
      <c r="CL191" s="84">
        <f>VLOOKUP(A191,'CALCULO FINAL'!A:L,11,FALSE)</f>
        <v>-0.45563346575497837</v>
      </c>
      <c r="CM191" s="84">
        <f>VLOOKUP(A191,'CALCULO FINAL'!A:L,12,FALSE)</f>
        <v>37.362637362637365</v>
      </c>
      <c r="CN191" s="84">
        <f t="shared" si="174"/>
        <v>48.808286308286313</v>
      </c>
      <c r="CO191" s="81">
        <v>190</v>
      </c>
      <c r="CP191" s="81">
        <v>209</v>
      </c>
      <c r="CQ191" s="81">
        <v>287</v>
      </c>
      <c r="CR191" s="81">
        <v>244</v>
      </c>
      <c r="CS191" s="81">
        <v>217</v>
      </c>
      <c r="CT191" s="81"/>
    </row>
    <row r="192" spans="1:98" ht="14.5" customHeight="1">
      <c r="A192" s="79">
        <v>211001076346</v>
      </c>
      <c r="B192" s="80" t="s">
        <v>396</v>
      </c>
      <c r="C192" s="81" t="s">
        <v>460</v>
      </c>
      <c r="D192" s="81" t="s">
        <v>391</v>
      </c>
      <c r="E192" s="81">
        <v>20</v>
      </c>
      <c r="F192" s="82" t="s">
        <v>397</v>
      </c>
      <c r="G192" s="82" t="s">
        <v>398</v>
      </c>
      <c r="H192" s="82" t="s">
        <v>399</v>
      </c>
      <c r="I192" s="81">
        <v>5</v>
      </c>
      <c r="J192" s="81">
        <v>9</v>
      </c>
      <c r="K192" s="81">
        <v>3</v>
      </c>
      <c r="L192" s="81">
        <v>287</v>
      </c>
      <c r="M192" s="81">
        <f t="shared" si="214"/>
        <v>1</v>
      </c>
      <c r="N192" s="86">
        <f>VLOOKUP(A192,complejidad!P:V,7,FALSE)</f>
        <v>9.2748857072740609E-2</v>
      </c>
      <c r="O192" s="81">
        <v>4</v>
      </c>
      <c r="P192" s="87">
        <v>28.868165680473346</v>
      </c>
      <c r="Q192" s="88">
        <v>0.28235119047619101</v>
      </c>
      <c r="R192" s="81">
        <v>208</v>
      </c>
      <c r="S192" s="81">
        <v>23</v>
      </c>
      <c r="T192" s="89">
        <f t="shared" si="160"/>
        <v>0.11057692307692307</v>
      </c>
      <c r="U192" s="90">
        <f>VLOOKUP(A192,socioeconomico!I:P,8,FALSE)</f>
        <v>1.7238804552217215</v>
      </c>
      <c r="V192" s="81">
        <v>1</v>
      </c>
      <c r="W192" s="83">
        <v>0.90277777777777779</v>
      </c>
      <c r="X192" s="83">
        <v>0.9135338345864662</v>
      </c>
      <c r="Y192" s="83">
        <v>0.93305439330543938</v>
      </c>
      <c r="Z192" s="83">
        <v>0.91341991341991347</v>
      </c>
      <c r="AA192" s="83">
        <v>0.91818181818181821</v>
      </c>
      <c r="AB192" s="83">
        <v>0.92079207920792083</v>
      </c>
      <c r="AC192" s="91">
        <v>0.91044776119402981</v>
      </c>
      <c r="AD192" s="81">
        <f t="shared" si="215"/>
        <v>0.91728713814008378</v>
      </c>
      <c r="AE192" s="82">
        <f t="shared" si="161"/>
        <v>1.5538788077646686</v>
      </c>
      <c r="AF192" s="84">
        <v>80.987654320987659</v>
      </c>
      <c r="AG192" s="84">
        <v>80.172413793103445</v>
      </c>
      <c r="AH192" s="84">
        <v>81.360946745562131</v>
      </c>
      <c r="AI192" s="84">
        <v>79.037800687285227</v>
      </c>
      <c r="AJ192" s="84">
        <v>86.23481781376519</v>
      </c>
      <c r="AK192" s="84">
        <v>88.122605363984675</v>
      </c>
      <c r="AL192" s="84">
        <v>85.433070866141733</v>
      </c>
      <c r="AM192" s="84">
        <f t="shared" si="225"/>
        <v>84.899300941240725</v>
      </c>
      <c r="AN192" s="84">
        <f t="shared" si="162"/>
        <v>-0.83696621404413662</v>
      </c>
      <c r="AO192" s="81">
        <v>3.5</v>
      </c>
      <c r="AP192" s="82">
        <f>((AO192-(AVERAGE(AO$2:AO$384)))/(_xlfn.STDEV.P(AO$2:AO$384)))</f>
        <v>-1.3577995583445217</v>
      </c>
      <c r="AQ192" s="81">
        <v>3.5</v>
      </c>
      <c r="AR192" s="82">
        <f>((AQ192-(AVERAGE(AQ$2:AQ$384)))/(_xlfn.STDEV.P(AQ$2:AQ$384)))</f>
        <v>-1.3981309248788139</v>
      </c>
      <c r="AS192" s="81">
        <v>3.5</v>
      </c>
      <c r="AT192" s="82">
        <f>((AS192-(AVERAGE(AS$2:AS$384)))/(_xlfn.STDEV.P(AS$2:AS$384)))</f>
        <v>-1.594305549084083</v>
      </c>
      <c r="AU192" s="81">
        <v>3.5</v>
      </c>
      <c r="AV192" s="82">
        <f>((AU192-(AVERAGE(AU$2:AU$384)))/(_xlfn.STDEV.P(AU$2:AU$384)))</f>
        <v>-1.6918801936552432</v>
      </c>
      <c r="AW192" s="81">
        <v>3.5</v>
      </c>
      <c r="AX192" s="82">
        <f>((AW192-(AVERAGE(AW$2:AW$384)))/(_xlfn.STDEV.P(AW$2:AW$384)))</f>
        <v>-1.5698251038321778</v>
      </c>
      <c r="AY192" s="81">
        <v>3.5</v>
      </c>
      <c r="AZ192" s="82">
        <f>((AY192-(AVERAGE(AY$2:AY$392)))/(_xlfn.STDEV.P(AY$2:AY$392)))</f>
        <v>-1.2816435770280501</v>
      </c>
      <c r="BA192" s="81">
        <f>(AR192*0.1)+(AT192*0.15)+(AV192*0.2)+(AX192*0.25)+(AZ192*0.3)</f>
        <v>-1.4942843126480019</v>
      </c>
      <c r="BB192" s="82">
        <v>2.9250000000000003</v>
      </c>
      <c r="BC192" s="82">
        <v>3.151666666666666</v>
      </c>
      <c r="BD192" s="82">
        <v>3.3799999999999994</v>
      </c>
      <c r="BE192" s="82">
        <v>3.0999999999999996</v>
      </c>
      <c r="BF192" s="81">
        <f t="shared" si="220"/>
        <v>3.1768333333333327</v>
      </c>
      <c r="BG192" s="82">
        <f t="shared" si="217"/>
        <v>-0.21160374158481868</v>
      </c>
      <c r="BH192" s="82">
        <f t="shared" si="169"/>
        <v>-0.85294402711641026</v>
      </c>
      <c r="BI192" s="85"/>
      <c r="BJ192" s="92"/>
      <c r="BK192" s="92"/>
      <c r="BL192" s="92"/>
      <c r="BM192" s="85"/>
      <c r="BN192" s="92"/>
      <c r="BO192" s="92"/>
      <c r="BP192" s="92"/>
      <c r="BQ192" s="86"/>
      <c r="BR192" s="86"/>
      <c r="BS192" s="92"/>
      <c r="BT192" s="92"/>
      <c r="BU192" s="92">
        <v>0.65470440008698016</v>
      </c>
      <c r="BV192" s="92">
        <f t="shared" si="170"/>
        <v>1.009525802601158</v>
      </c>
      <c r="BW192" s="92">
        <f t="shared" si="171"/>
        <v>-0.42357144278941511</v>
      </c>
      <c r="BX192" s="92">
        <f t="shared" si="172"/>
        <v>1.0450411435693856</v>
      </c>
      <c r="BY192" s="86">
        <f>BX192</f>
        <v>1.0450411435693856</v>
      </c>
      <c r="BZ192" s="80">
        <v>0.49755511464104868</v>
      </c>
      <c r="CA192" s="80">
        <v>-0.58153818379435773</v>
      </c>
      <c r="CB192" s="80">
        <v>0.55955779688418583</v>
      </c>
      <c r="CC192" s="80">
        <v>0.11016841847011888</v>
      </c>
      <c r="CD192" s="80">
        <v>0.50338260240073096</v>
      </c>
      <c r="CE192" s="82">
        <f t="shared" si="218"/>
        <v>0.12276001366615436</v>
      </c>
      <c r="CF192" s="80">
        <f t="shared" si="224"/>
        <v>-2.1877104384758705E-2</v>
      </c>
      <c r="CG192" s="84">
        <f t="shared" si="173"/>
        <v>-0.20896243444506027</v>
      </c>
      <c r="CH192" s="84">
        <f>VLOOKUP(A192,'CALCULO FINAL'!A:L,7,FALSE)</f>
        <v>32.692307692307693</v>
      </c>
      <c r="CI192" s="84">
        <f>VLOOKUP(A192,'CALCULO FINAL'!A:L,10,FALSE)</f>
        <v>89.285714285714292</v>
      </c>
      <c r="CJ192" s="84">
        <f>VLOOKUP(A192,'CALCULO FINAL'!A:L,8,FALSE)</f>
        <v>53.658536585365859</v>
      </c>
      <c r="CK192" s="84">
        <f>VLOOKUP(A192,'CALCULO FINAL'!A:L,9,FALSE)</f>
        <v>31.578947368421051</v>
      </c>
      <c r="CL192" s="84">
        <f>VLOOKUP(A192,'CALCULO FINAL'!A:L,11,FALSE)</f>
        <v>-0.32384852639070133</v>
      </c>
      <c r="CM192" s="84">
        <f>VLOOKUP(A192,'CALCULO FINAL'!A:L,12,FALSE)</f>
        <v>40.109890109890109</v>
      </c>
      <c r="CN192" s="84">
        <f t="shared" si="174"/>
        <v>48.695054945054949</v>
      </c>
      <c r="CO192" s="81">
        <v>191</v>
      </c>
      <c r="CP192" s="81"/>
      <c r="CQ192" s="81"/>
      <c r="CR192" s="81"/>
      <c r="CS192" s="81"/>
      <c r="CT192" s="81"/>
    </row>
    <row r="193" spans="1:98" ht="14.5" customHeight="1">
      <c r="A193" s="79">
        <v>111102000281</v>
      </c>
      <c r="B193" s="80" t="s">
        <v>227</v>
      </c>
      <c r="C193" s="81" t="s">
        <v>460</v>
      </c>
      <c r="D193" s="81" t="s">
        <v>6</v>
      </c>
      <c r="E193" s="81">
        <v>7</v>
      </c>
      <c r="F193" s="82" t="s">
        <v>15</v>
      </c>
      <c r="G193" s="82">
        <v>85</v>
      </c>
      <c r="H193" s="82" t="s">
        <v>16</v>
      </c>
      <c r="I193" s="81">
        <v>7</v>
      </c>
      <c r="J193" s="81">
        <v>2</v>
      </c>
      <c r="K193" s="81">
        <v>2</v>
      </c>
      <c r="L193" s="81">
        <v>3323</v>
      </c>
      <c r="M193" s="81">
        <f t="shared" si="214"/>
        <v>6</v>
      </c>
      <c r="N193" s="86">
        <f>VLOOKUP(A193,complejidad!P:V,7,FALSE)</f>
        <v>1.1704443053249212</v>
      </c>
      <c r="O193" s="81">
        <v>6</v>
      </c>
      <c r="P193" s="87">
        <v>39.06700939745717</v>
      </c>
      <c r="Q193" s="88">
        <v>0.226179298642535</v>
      </c>
      <c r="R193" s="81">
        <v>2878</v>
      </c>
      <c r="S193" s="81">
        <v>330</v>
      </c>
      <c r="T193" s="89">
        <f t="shared" si="160"/>
        <v>0.11466296038915914</v>
      </c>
      <c r="U193" s="90">
        <f>VLOOKUP(A193,socioeconomico!I:P,8,FALSE)</f>
        <v>0.1088000763924926</v>
      </c>
      <c r="V193" s="81">
        <v>5</v>
      </c>
      <c r="W193" s="83">
        <v>0.8705553335996804</v>
      </c>
      <c r="X193" s="83">
        <v>0.89421942587495085</v>
      </c>
      <c r="Y193" s="83">
        <v>0.87149070778964022</v>
      </c>
      <c r="Z193" s="83">
        <v>0.87957074721780604</v>
      </c>
      <c r="AA193" s="83">
        <v>0.8438177874186551</v>
      </c>
      <c r="AB193" s="83">
        <v>0.83644681662218834</v>
      </c>
      <c r="AC193" s="91">
        <v>0.81950672645739908</v>
      </c>
      <c r="AD193" s="81">
        <f t="shared" si="215"/>
        <v>0.84281196243813272</v>
      </c>
      <c r="AE193" s="82">
        <f t="shared" si="161"/>
        <v>7.6680025923333103E-2</v>
      </c>
      <c r="AF193" s="84">
        <v>87.210119465917074</v>
      </c>
      <c r="AG193" s="84">
        <v>86.761406133133875</v>
      </c>
      <c r="AH193" s="84">
        <v>89.872105081230558</v>
      </c>
      <c r="AI193" s="84">
        <v>88.779993240959783</v>
      </c>
      <c r="AJ193" s="84">
        <v>87.022323117669316</v>
      </c>
      <c r="AK193" s="84">
        <v>87.268440552374543</v>
      </c>
      <c r="AL193" s="84">
        <v>89.435215946843854</v>
      </c>
      <c r="AM193" s="84">
        <f t="shared" si="225"/>
        <v>88.356349039947673</v>
      </c>
      <c r="AN193" s="84">
        <f t="shared" si="162"/>
        <v>-9.0801748905823085E-2</v>
      </c>
      <c r="AO193" s="81">
        <v>3.5</v>
      </c>
      <c r="AP193" s="82">
        <f>((AO193-(AVERAGE(AO$2:AO$384)))/(_xlfn.STDEV.P(AO$2:AO$384)))</f>
        <v>-1.3577995583445217</v>
      </c>
      <c r="AQ193" s="81">
        <v>4</v>
      </c>
      <c r="AR193" s="82">
        <f>((AQ193-(AVERAGE(AQ$2:AQ$384)))/(_xlfn.STDEV.P(AQ$2:AQ$384)))</f>
        <v>0.1365178344157767</v>
      </c>
      <c r="AS193" s="81">
        <v>4</v>
      </c>
      <c r="AT193" s="82">
        <f>((AS193-(AVERAGE(AS$2:AS$384)))/(_xlfn.STDEV.P(AS$2:AS$384)))</f>
        <v>-0.10476865036838212</v>
      </c>
      <c r="AU193" s="81">
        <v>4</v>
      </c>
      <c r="AV193" s="82">
        <f>((AU193-(AVERAGE(AU$2:AU$384)))/(_xlfn.STDEV.P(AU$2:AU$384)))</f>
        <v>-0.23979404319523176</v>
      </c>
      <c r="AW193" s="81">
        <v>4</v>
      </c>
      <c r="AX193" s="82">
        <f>((AW193-(AVERAGE(AW$2:AW$384)))/(_xlfn.STDEV.P(AW$2:AW$384)))</f>
        <v>-0.2179191660846721</v>
      </c>
      <c r="AY193" s="81">
        <v>4</v>
      </c>
      <c r="AZ193" s="82">
        <f>((AY193-(AVERAGE(AY$2:AY$392)))/(_xlfn.STDEV.P(AY$2:AY$392)))</f>
        <v>5.8790989771929411E-2</v>
      </c>
      <c r="BA193" s="81">
        <f>(AR193*0.1)+(AT193*0.15)+(AV193*0.2)+(AX193*0.25)+(AZ193*0.3)</f>
        <v>-8.6864817342315201E-2</v>
      </c>
      <c r="BB193" s="82">
        <v>3.34</v>
      </c>
      <c r="BC193" s="82">
        <v>3.4316666666666666</v>
      </c>
      <c r="BD193" s="82">
        <v>3.4216666666666669</v>
      </c>
      <c r="BE193" s="82">
        <v>3.2633333333333332</v>
      </c>
      <c r="BF193" s="81">
        <f t="shared" si="220"/>
        <v>3.3521666666666667</v>
      </c>
      <c r="BG193" s="82">
        <f t="shared" si="217"/>
        <v>0.13559703160024081</v>
      </c>
      <c r="BH193" s="82">
        <f t="shared" si="169"/>
        <v>2.4366107128962804E-2</v>
      </c>
      <c r="BI193" s="85">
        <v>0.53100000000000003</v>
      </c>
      <c r="BJ193" s="82">
        <f>((BI193-(AVERAGE(BI$2:BI$392)))/(_xlfn.STDEV.P(BI$2:BI$392)))</f>
        <v>0.62372343300519451</v>
      </c>
      <c r="BK193" s="92">
        <f>LN(BI193)</f>
        <v>-0.63299325774019821</v>
      </c>
      <c r="BL193" s="92">
        <f>((BK193-(AVERAGE(BK$2:BK$392)))/(_xlfn.STDEV.P(BK$2:BK$392)))</f>
        <v>0.68628531718376795</v>
      </c>
      <c r="BM193" s="85">
        <v>0.49675849289964003</v>
      </c>
      <c r="BN193" s="92">
        <f>((BM193-(AVERAGE(BM$2:BM$392)))/(_xlfn.STDEV.P(BM$2:BM$392)))</f>
        <v>9.0835392106295126E-2</v>
      </c>
      <c r="BO193" s="92">
        <f>LN(BM193)</f>
        <v>-0.69965130076704107</v>
      </c>
      <c r="BP193" s="92">
        <f>((BO193-(AVERAGE(BO$2:BO$392)))/(_xlfn.STDEV.P(BO$2:BO$392)))</f>
        <v>0.1750192095706623</v>
      </c>
      <c r="BQ193" s="86">
        <v>0.61802703639145296</v>
      </c>
      <c r="BR193" s="92">
        <f>((BQ193-(AVERAGE(BQ$2:BQ$392)))/(_xlfn.STDEV.P(BQ$2:BQ$392)))</f>
        <v>0.72039296603560643</v>
      </c>
      <c r="BS193" s="92">
        <f>LN(BQ193)</f>
        <v>-0.48122307427513661</v>
      </c>
      <c r="BT193" s="92">
        <f>((BS193-(AVERAGE(BS$2:BS$392)))/(_xlfn.STDEV.P(BS$2:BS$392)))</f>
        <v>0.73075821721414902</v>
      </c>
      <c r="BU193" s="92">
        <v>0.60729145207072066</v>
      </c>
      <c r="BV193" s="92">
        <f t="shared" si="170"/>
        <v>-0.39175888587804447</v>
      </c>
      <c r="BW193" s="92">
        <f t="shared" si="171"/>
        <v>-0.49874645147698915</v>
      </c>
      <c r="BX193" s="92">
        <f t="shared" si="172"/>
        <v>-0.38344112587041018</v>
      </c>
      <c r="BY193" s="92">
        <f>(BL193*0.1)+(BP193*0.2)+(BT193*0.3)+(BX193*0.4)</f>
        <v>0.16948338844858987</v>
      </c>
      <c r="BZ193" s="80">
        <v>0.48176357169354006</v>
      </c>
      <c r="CA193" s="80">
        <v>-1.1511976697990451</v>
      </c>
      <c r="CB193" s="80">
        <v>0.53847183585156089</v>
      </c>
      <c r="CC193" s="80">
        <v>-0.57968373671958906</v>
      </c>
      <c r="CD193" s="80">
        <v>0.43620427603870698</v>
      </c>
      <c r="CE193" s="82">
        <f t="shared" si="218"/>
        <v>-0.67671833678503646</v>
      </c>
      <c r="CF193" s="80">
        <f t="shared" si="224"/>
        <v>-0.74250382336820397</v>
      </c>
      <c r="CG193" s="84">
        <f t="shared" si="173"/>
        <v>-6.1209716173281609E-2</v>
      </c>
      <c r="CH193" s="84">
        <f>VLOOKUP(A193,'CALCULO FINAL'!A:L,7,FALSE)</f>
        <v>46.153846153846153</v>
      </c>
      <c r="CI193" s="84">
        <f>VLOOKUP(A193,'CALCULO FINAL'!A:L,10,FALSE)</f>
        <v>60.526315789473685</v>
      </c>
      <c r="CJ193" s="84">
        <f>VLOOKUP(A193,'CALCULO FINAL'!A:L,8,FALSE)</f>
        <v>40.625</v>
      </c>
      <c r="CK193" s="84">
        <f>VLOOKUP(A193,'CALCULO FINAL'!A:L,9,FALSE)</f>
        <v>47.945205479452049</v>
      </c>
      <c r="CL193" s="84">
        <f>VLOOKUP(A193,'CALCULO FINAL'!A:L,11,FALSE)</f>
        <v>-0.26353076577602691</v>
      </c>
      <c r="CM193" s="84">
        <f>VLOOKUP(A193,'CALCULO FINAL'!A:L,12,FALSE)</f>
        <v>41.758241758241759</v>
      </c>
      <c r="CN193" s="84">
        <f t="shared" si="174"/>
        <v>48.648062463851943</v>
      </c>
      <c r="CO193" s="81">
        <v>192</v>
      </c>
      <c r="CP193" s="81">
        <v>175</v>
      </c>
      <c r="CQ193" s="81">
        <v>161</v>
      </c>
      <c r="CR193" s="81">
        <v>150</v>
      </c>
      <c r="CS193" s="81">
        <v>180</v>
      </c>
      <c r="CT193" s="81">
        <v>128</v>
      </c>
    </row>
    <row r="194" spans="1:98" ht="14.5" customHeight="1">
      <c r="A194" s="79">
        <v>111001102172</v>
      </c>
      <c r="B194" s="80" t="s">
        <v>137</v>
      </c>
      <c r="C194" s="81" t="s">
        <v>460</v>
      </c>
      <c r="D194" s="81" t="s">
        <v>6</v>
      </c>
      <c r="E194" s="81">
        <v>16</v>
      </c>
      <c r="F194" s="82" t="s">
        <v>23</v>
      </c>
      <c r="G194" s="82">
        <v>41</v>
      </c>
      <c r="H194" s="82" t="s">
        <v>76</v>
      </c>
      <c r="I194" s="81">
        <v>16</v>
      </c>
      <c r="J194" s="81">
        <v>3</v>
      </c>
      <c r="K194" s="81">
        <v>3</v>
      </c>
      <c r="L194" s="81">
        <v>1799</v>
      </c>
      <c r="M194" s="81">
        <f t="shared" si="214"/>
        <v>3</v>
      </c>
      <c r="N194" s="86">
        <f>VLOOKUP(A194,complejidad!P:V,7,FALSE)</f>
        <v>0.97270306365541048</v>
      </c>
      <c r="O194" s="81">
        <v>5</v>
      </c>
      <c r="P194" s="87">
        <v>38.580753588516671</v>
      </c>
      <c r="Q194" s="88">
        <v>0.175160366552119</v>
      </c>
      <c r="R194" s="81">
        <v>1668</v>
      </c>
      <c r="S194" s="81">
        <v>286</v>
      </c>
      <c r="T194" s="89">
        <f t="shared" ref="T194:T257" si="239">S194/R194</f>
        <v>0.17146282973621102</v>
      </c>
      <c r="U194" s="90">
        <f>VLOOKUP(A194,socioeconomico!I:P,8,FALSE)</f>
        <v>-8.5192387219092502E-2</v>
      </c>
      <c r="V194" s="81">
        <v>6</v>
      </c>
      <c r="W194" s="83">
        <v>0.86194257788637751</v>
      </c>
      <c r="X194" s="83">
        <v>0.84437299035369773</v>
      </c>
      <c r="Y194" s="83">
        <v>0.80758807588075876</v>
      </c>
      <c r="Z194" s="83">
        <v>0.83810792804796808</v>
      </c>
      <c r="AA194" s="83">
        <v>0.79935064935064937</v>
      </c>
      <c r="AB194" s="83">
        <v>0.79019607843137252</v>
      </c>
      <c r="AC194" s="91">
        <v>0.82530507385998719</v>
      </c>
      <c r="AD194" s="81">
        <f t="shared" si="215"/>
        <v>0.81148566843124026</v>
      </c>
      <c r="AE194" s="82">
        <f t="shared" ref="AE194:AE257" si="240">((AD194-(AVERAGE($AD$2:$AD$392)))/(_xlfn.STDEV.P($AD$2:$AD$392)))</f>
        <v>-0.54467014761338783</v>
      </c>
      <c r="AF194" s="84"/>
      <c r="AG194" s="84"/>
      <c r="AH194" s="84">
        <v>85.927152317880797</v>
      </c>
      <c r="AI194" s="84">
        <v>91.43532191376255</v>
      </c>
      <c r="AJ194" s="84">
        <v>94.329268292682926</v>
      </c>
      <c r="AK194" s="84">
        <v>94.495412844036693</v>
      </c>
      <c r="AL194" s="84">
        <v>89.575497044599672</v>
      </c>
      <c r="AM194" s="84">
        <f t="shared" si="225"/>
        <v>91.670369501778111</v>
      </c>
      <c r="AN194" s="84">
        <f t="shared" ref="AN194:AN257" si="241">((AM194-(AVERAGE(AM$2:AM$392)))/(_xlfn.STDEV.P(AM$2:AM$392)))</f>
        <v>0.62449182953297477</v>
      </c>
      <c r="AO194" s="81">
        <v>4</v>
      </c>
      <c r="AP194" s="82">
        <f>((AO194-(AVERAGE(AO$2:AO$384)))/(_xlfn.STDEV.P(AO$2:AO$384)))</f>
        <v>0.23005906138063265</v>
      </c>
      <c r="AQ194" s="81">
        <v>4</v>
      </c>
      <c r="AR194" s="82">
        <f>((AQ194-(AVERAGE(AQ$2:AQ$384)))/(_xlfn.STDEV.P(AQ$2:AQ$384)))</f>
        <v>0.1365178344157767</v>
      </c>
      <c r="AS194" s="81">
        <v>4</v>
      </c>
      <c r="AT194" s="82">
        <f>((AS194-(AVERAGE(AS$2:AS$384)))/(_xlfn.STDEV.P(AS$2:AS$384)))</f>
        <v>-0.10476865036838212</v>
      </c>
      <c r="AU194" s="81">
        <v>4</v>
      </c>
      <c r="AV194" s="82">
        <f>((AU194-(AVERAGE(AU$2:AU$384)))/(_xlfn.STDEV.P(AU$2:AU$384)))</f>
        <v>-0.23979404319523176</v>
      </c>
      <c r="AW194" s="81">
        <v>4</v>
      </c>
      <c r="AX194" s="82">
        <f>((AW194-(AVERAGE(AW$2:AW$384)))/(_xlfn.STDEV.P(AW$2:AW$384)))</f>
        <v>-0.2179191660846721</v>
      </c>
      <c r="AY194" s="81">
        <v>4</v>
      </c>
      <c r="AZ194" s="82">
        <f>((AY194-(AVERAGE(AY$2:AY$392)))/(_xlfn.STDEV.P(AY$2:AY$392)))</f>
        <v>5.8790989771929411E-2</v>
      </c>
      <c r="BA194" s="81">
        <f>(AR194*0.1)+(AT194*0.15)+(AV194*0.2)+(AX194*0.25)+(AZ194*0.3)</f>
        <v>-8.6864817342315201E-2</v>
      </c>
      <c r="BB194" s="82">
        <v>3.605</v>
      </c>
      <c r="BC194" s="82">
        <v>3.56</v>
      </c>
      <c r="BD194" s="82">
        <v>3.4433333333333334</v>
      </c>
      <c r="BE194" s="82">
        <v>3.44</v>
      </c>
      <c r="BF194" s="81">
        <f t="shared" si="220"/>
        <v>3.4815000000000005</v>
      </c>
      <c r="BG194" s="82">
        <f t="shared" si="217"/>
        <v>0.39170710763788907</v>
      </c>
      <c r="BH194" s="82">
        <f t="shared" ref="BH194:BH257" si="242">AVERAGE(BA194,BG194)</f>
        <v>0.15242114514778693</v>
      </c>
      <c r="BI194" s="85">
        <v>0.50700000000000001</v>
      </c>
      <c r="BJ194" s="82">
        <f>((BI194-(AVERAGE(BI$2:BI$392)))/(_xlfn.STDEV.P(BI$2:BI$392)))</f>
        <v>0.28054496921429356</v>
      </c>
      <c r="BK194" s="92">
        <f>LN(BI194)</f>
        <v>-0.67924427539095389</v>
      </c>
      <c r="BL194" s="92">
        <f>((BK194-(AVERAGE(BK$2:BK$392)))/(_xlfn.STDEV.P(BK$2:BK$392)))</f>
        <v>0.35418668584143409</v>
      </c>
      <c r="BM194" s="85"/>
      <c r="BN194" s="92"/>
      <c r="BO194" s="92"/>
      <c r="BP194" s="92"/>
      <c r="BQ194" s="86">
        <v>0.57840974232177</v>
      </c>
      <c r="BR194" s="92">
        <f>((BQ194-(AVERAGE(BQ$2:BQ$392)))/(_xlfn.STDEV.P(BQ$2:BQ$392)))</f>
        <v>-0.33795480390305505</v>
      </c>
      <c r="BS194" s="92">
        <f>LN(BQ194)</f>
        <v>-0.54747276470790862</v>
      </c>
      <c r="BT194" s="92">
        <f>((BS194-(AVERAGE(BS$2:BS$392)))/(_xlfn.STDEV.P(BS$2:BS$392)))</f>
        <v>-0.30732061025547125</v>
      </c>
      <c r="BU194" s="92">
        <v>0.60298803284021385</v>
      </c>
      <c r="BV194" s="92">
        <f t="shared" ref="BV194:BV257" si="243">((BU194-(AVERAGE(BU$2:BU$392)))/(_xlfn.STDEV.P(BU$2:BU$392)))</f>
        <v>-0.51894598830728267</v>
      </c>
      <c r="BW194" s="92">
        <f t="shared" ref="BW194:BW257" si="244">LN(BU194)</f>
        <v>-0.50585792848801636</v>
      </c>
      <c r="BX194" s="92">
        <f t="shared" ref="BX194:BX257" si="245">((BW194-(AVERAGE(BW$2:BW$392)))/(_xlfn.STDEV.P(BW$2:BW$392)))</f>
        <v>-0.51857405098918363</v>
      </c>
      <c r="BY194" s="86">
        <f>(BL194*0.2)+(BT194*0.3)+(BX194*0.5)</f>
        <v>-0.28064587140294639</v>
      </c>
      <c r="BZ194" s="80">
        <v>0.51562859691141971</v>
      </c>
      <c r="CA194" s="80">
        <v>7.0439311671259053E-2</v>
      </c>
      <c r="CB194" s="80">
        <v>0.55621614386495355</v>
      </c>
      <c r="CC194" s="80">
        <v>8.422875128043999E-4</v>
      </c>
      <c r="CD194" s="80">
        <v>0.41416713692989299</v>
      </c>
      <c r="CE194" s="82">
        <f t="shared" si="218"/>
        <v>-0.9389787498896065</v>
      </c>
      <c r="CF194" s="80">
        <f t="shared" si="224"/>
        <v>-0.45514882635671011</v>
      </c>
      <c r="CG194" s="84">
        <f t="shared" ref="CG194:CG257" si="246">(BH194*0.5)+(AE194*0.125)+(AN194*0.125)+(BY194*0.125)+(CF194*0.125)</f>
        <v>-5.7860544061152305E-3</v>
      </c>
      <c r="CH194" s="84">
        <f>VLOOKUP(A194,'CALCULO FINAL'!A:L,7,FALSE)</f>
        <v>50.549450549450547</v>
      </c>
      <c r="CI194" s="84">
        <f>VLOOKUP(A194,'CALCULO FINAL'!A:L,10,FALSE)</f>
        <v>47.368421052631575</v>
      </c>
      <c r="CJ194" s="84">
        <f>VLOOKUP(A194,'CALCULO FINAL'!A:L,8,FALSE)</f>
        <v>33.333333333333329</v>
      </c>
      <c r="CK194" s="84">
        <f>VLOOKUP(A194,'CALCULO FINAL'!A:L,9,FALSE)</f>
        <v>60.465116279069761</v>
      </c>
      <c r="CL194" s="84">
        <f>VLOOKUP(A194,'CALCULO FINAL'!A:L,11,FALSE)</f>
        <v>-0.16900472064048255</v>
      </c>
      <c r="CM194" s="84">
        <f>VLOOKUP(A194,'CALCULO FINAL'!A:L,12,FALSE)</f>
        <v>45.879120879120876</v>
      </c>
      <c r="CN194" s="84">
        <f t="shared" ref="CN194:CN257" si="247">(CH194*0.5)+(CM194*0.25)+(CI194*0.25)</f>
        <v>48.586610757663379</v>
      </c>
      <c r="CO194" s="81">
        <v>193</v>
      </c>
      <c r="CP194" s="81">
        <v>131</v>
      </c>
      <c r="CQ194" s="81">
        <v>103</v>
      </c>
      <c r="CR194" s="81">
        <v>99</v>
      </c>
      <c r="CS194" s="81">
        <v>80</v>
      </c>
      <c r="CT194" s="81">
        <v>50</v>
      </c>
    </row>
    <row r="195" spans="1:98" ht="14.5" customHeight="1">
      <c r="A195" s="79">
        <v>111001102121</v>
      </c>
      <c r="B195" s="80" t="s">
        <v>403</v>
      </c>
      <c r="C195" s="81" t="s">
        <v>460</v>
      </c>
      <c r="D195" s="81" t="s">
        <v>6</v>
      </c>
      <c r="E195" s="81">
        <v>19</v>
      </c>
      <c r="F195" s="82" t="s">
        <v>20</v>
      </c>
      <c r="G195" s="82">
        <v>67</v>
      </c>
      <c r="H195" s="82" t="s">
        <v>223</v>
      </c>
      <c r="I195" s="81">
        <v>19</v>
      </c>
      <c r="J195" s="81">
        <v>2</v>
      </c>
      <c r="K195" s="81">
        <v>2</v>
      </c>
      <c r="L195" s="81">
        <v>567</v>
      </c>
      <c r="M195" s="81">
        <f t="shared" si="214"/>
        <v>1</v>
      </c>
      <c r="N195" s="86">
        <f>VLOOKUP(A195,complejidad!P:V,7,FALSE)</f>
        <v>-0.70365913093842003</v>
      </c>
      <c r="O195" s="81">
        <v>2</v>
      </c>
      <c r="P195" s="87">
        <v>34.861401098901048</v>
      </c>
      <c r="Q195" s="88">
        <v>0.25368571428571401</v>
      </c>
      <c r="R195" s="81">
        <v>527</v>
      </c>
      <c r="S195" s="81">
        <v>88</v>
      </c>
      <c r="T195" s="89">
        <f t="shared" si="239"/>
        <v>0.16698292220113853</v>
      </c>
      <c r="U195" s="90">
        <f>VLOOKUP(A195,socioeconomico!I:P,8,FALSE)</f>
        <v>1.0624914060201949</v>
      </c>
      <c r="V195" s="81">
        <v>2</v>
      </c>
      <c r="W195" s="83">
        <v>0.90750670241286868</v>
      </c>
      <c r="X195" s="83">
        <v>0.89546079779917465</v>
      </c>
      <c r="Y195" s="83">
        <v>0.83028720626631858</v>
      </c>
      <c r="Z195" s="83">
        <v>0.71814671814671815</v>
      </c>
      <c r="AA195" s="83">
        <v>0.80592105263157898</v>
      </c>
      <c r="AB195" s="83">
        <v>0.75398230088495577</v>
      </c>
      <c r="AC195" s="91">
        <v>0.76528599605522685</v>
      </c>
      <c r="AD195" s="81">
        <f t="shared" si="215"/>
        <v>0.7700163129127624</v>
      </c>
      <c r="AE195" s="82">
        <f t="shared" si="240"/>
        <v>-1.3672057224309164</v>
      </c>
      <c r="AF195" s="84"/>
      <c r="AG195" s="84"/>
      <c r="AH195" s="84">
        <v>93.20083682008368</v>
      </c>
      <c r="AI195" s="84">
        <v>86.062717770034851</v>
      </c>
      <c r="AJ195" s="84">
        <v>86.020151133501258</v>
      </c>
      <c r="AK195" s="84">
        <v>83.870967741935488</v>
      </c>
      <c r="AL195" s="84">
        <v>90.316901408450704</v>
      </c>
      <c r="AM195" s="84">
        <f t="shared" si="225"/>
        <v>87.496333932232929</v>
      </c>
      <c r="AN195" s="84">
        <f t="shared" si="241"/>
        <v>-0.27642621652571631</v>
      </c>
      <c r="AO195" s="81"/>
      <c r="AP195" s="82"/>
      <c r="AQ195" s="81"/>
      <c r="AR195" s="82"/>
      <c r="AS195" s="81"/>
      <c r="AT195" s="82"/>
      <c r="AU195" s="81"/>
      <c r="AV195" s="82"/>
      <c r="AW195" s="81"/>
      <c r="AX195" s="82"/>
      <c r="AY195" s="81"/>
      <c r="AZ195" s="82"/>
      <c r="BA195" s="81"/>
      <c r="BB195" s="82">
        <v>3.16</v>
      </c>
      <c r="BC195" s="82">
        <v>3.0266666666666668</v>
      </c>
      <c r="BD195" s="82">
        <v>3.125</v>
      </c>
      <c r="BE195" s="82">
        <v>3.1266666666666665</v>
      </c>
      <c r="BF195" s="81">
        <f t="shared" si="220"/>
        <v>3.1095000000000002</v>
      </c>
      <c r="BG195" s="82">
        <f t="shared" si="217"/>
        <v>-0.34493939972812848</v>
      </c>
      <c r="BH195" s="82">
        <f t="shared" si="242"/>
        <v>-0.34493939972812848</v>
      </c>
      <c r="BI195" s="85"/>
      <c r="BJ195" s="92"/>
      <c r="BK195" s="92"/>
      <c r="BL195" s="92"/>
      <c r="BM195" s="85"/>
      <c r="BN195" s="92"/>
      <c r="BO195" s="92"/>
      <c r="BP195" s="92"/>
      <c r="BQ195" s="86"/>
      <c r="BR195" s="86"/>
      <c r="BS195" s="92"/>
      <c r="BT195" s="92"/>
      <c r="BU195" s="92">
        <v>0.67152764526450848</v>
      </c>
      <c r="BV195" s="92">
        <f t="shared" si="243"/>
        <v>1.5067350432017981</v>
      </c>
      <c r="BW195" s="92">
        <f t="shared" si="244"/>
        <v>-0.3982000944478033</v>
      </c>
      <c r="BX195" s="92">
        <f t="shared" si="245"/>
        <v>1.5271497843331863</v>
      </c>
      <c r="BY195" s="86">
        <f>BX195</f>
        <v>1.5271497843331863</v>
      </c>
      <c r="BZ195" s="80">
        <v>0.50083106194375926</v>
      </c>
      <c r="CA195" s="80">
        <v>-0.46336262217610741</v>
      </c>
      <c r="CB195" s="80">
        <v>0.54863477007785966</v>
      </c>
      <c r="CC195" s="80">
        <v>-0.24719132301286229</v>
      </c>
      <c r="CD195" s="80">
        <v>0.49573164985287399</v>
      </c>
      <c r="CE195" s="82">
        <f t="shared" si="218"/>
        <v>3.1707270116430451E-2</v>
      </c>
      <c r="CF195" s="80">
        <f t="shared" si="224"/>
        <v>-0.15097628628086496</v>
      </c>
      <c r="CG195" s="84">
        <f t="shared" si="246"/>
        <v>-0.20590200497710315</v>
      </c>
      <c r="CH195" s="84">
        <f>VLOOKUP(A195,'CALCULO FINAL'!A:L,7,FALSE)</f>
        <v>33.516483516483511</v>
      </c>
      <c r="CI195" s="84">
        <f>VLOOKUP(A195,'CALCULO FINAL'!A:L,10,FALSE)</f>
        <v>86.486486486486484</v>
      </c>
      <c r="CJ195" s="84">
        <f>VLOOKUP(A195,'CALCULO FINAL'!A:L,8,FALSE)</f>
        <v>51.219512195121951</v>
      </c>
      <c r="CK195" s="84">
        <f>VLOOKUP(A195,'CALCULO FINAL'!A:L,9,FALSE)</f>
        <v>33.333333333333329</v>
      </c>
      <c r="CL195" s="84">
        <f>VLOOKUP(A195,'CALCULO FINAL'!A:L,11,FALSE)</f>
        <v>-0.33620139612125816</v>
      </c>
      <c r="CM195" s="84">
        <f>VLOOKUP(A195,'CALCULO FINAL'!A:L,12,FALSE)</f>
        <v>39.285714285714285</v>
      </c>
      <c r="CN195" s="84">
        <f t="shared" si="247"/>
        <v>48.20129195129195</v>
      </c>
      <c r="CO195" s="81">
        <v>194</v>
      </c>
      <c r="CP195" s="81"/>
      <c r="CQ195" s="81"/>
      <c r="CR195" s="81"/>
      <c r="CS195" s="81"/>
      <c r="CT195" s="81"/>
    </row>
    <row r="196" spans="1:98" ht="14.5" customHeight="1">
      <c r="A196" s="79">
        <v>111001107875</v>
      </c>
      <c r="B196" s="80" t="s">
        <v>598</v>
      </c>
      <c r="C196" s="81" t="s">
        <v>460</v>
      </c>
      <c r="D196" s="81" t="s">
        <v>6</v>
      </c>
      <c r="E196" s="81">
        <v>7</v>
      </c>
      <c r="F196" s="82" t="s">
        <v>15</v>
      </c>
      <c r="G196" s="82">
        <v>86</v>
      </c>
      <c r="H196" s="82" t="s">
        <v>73</v>
      </c>
      <c r="I196" s="81">
        <v>7</v>
      </c>
      <c r="J196" s="81">
        <v>1</v>
      </c>
      <c r="K196" s="81">
        <v>1</v>
      </c>
      <c r="L196" s="81">
        <v>6687</v>
      </c>
      <c r="M196" s="81">
        <f t="shared" si="214"/>
        <v>6</v>
      </c>
      <c r="N196" s="86">
        <f>VLOOKUP(A196,complejidad!P:V,7,FALSE)</f>
        <v>0.37885152760437879</v>
      </c>
      <c r="O196" s="81">
        <v>4</v>
      </c>
      <c r="P196" s="87">
        <v>43.280905615292689</v>
      </c>
      <c r="Q196" s="88">
        <v>0.176137094416839</v>
      </c>
      <c r="R196" s="81">
        <v>6275</v>
      </c>
      <c r="S196" s="81">
        <v>875</v>
      </c>
      <c r="T196" s="89">
        <f t="shared" si="239"/>
        <v>0.1394422310756972</v>
      </c>
      <c r="U196" s="90">
        <f>VLOOKUP(A196,socioeconomico!I:P,8,FALSE)</f>
        <v>-0.71837160720069781</v>
      </c>
      <c r="V196" s="81">
        <v>8</v>
      </c>
      <c r="W196" s="83">
        <v>0.92589602841459473</v>
      </c>
      <c r="X196" s="83">
        <v>0.90347293156281916</v>
      </c>
      <c r="Y196" s="83">
        <v>0.89169798428425007</v>
      </c>
      <c r="Z196" s="83">
        <v>0.87087192032150973</v>
      </c>
      <c r="AA196" s="83">
        <v>0.90285039635688991</v>
      </c>
      <c r="AB196" s="83">
        <v>0.88560123860313089</v>
      </c>
      <c r="AC196" s="91">
        <v>0.8724244505494505</v>
      </c>
      <c r="AD196" s="81">
        <f t="shared" si="215"/>
        <v>0.88349831056364736</v>
      </c>
      <c r="AE196" s="82">
        <f t="shared" si="240"/>
        <v>0.8836848207708089</v>
      </c>
      <c r="AF196" s="84">
        <v>84.322508398656211</v>
      </c>
      <c r="AG196" s="84">
        <v>82.75810770603988</v>
      </c>
      <c r="AH196" s="84">
        <v>84.742755765819041</v>
      </c>
      <c r="AI196" s="84">
        <v>88.151142901570523</v>
      </c>
      <c r="AJ196" s="84">
        <v>86.490316485592828</v>
      </c>
      <c r="AK196" s="84">
        <v>82.628690105325617</v>
      </c>
      <c r="AL196" s="84">
        <v>92.347403583358641</v>
      </c>
      <c r="AM196" s="84">
        <f t="shared" si="225"/>
        <v>87.356403910275048</v>
      </c>
      <c r="AN196" s="84">
        <f t="shared" si="241"/>
        <v>-0.30662851831898541</v>
      </c>
      <c r="AO196" s="81">
        <v>4</v>
      </c>
      <c r="AP196" s="82">
        <f t="shared" ref="AP196:AP201" si="248">((AO196-(AVERAGE(AO$2:AO$384)))/(_xlfn.STDEV.P(AO$2:AO$384)))</f>
        <v>0.23005906138063265</v>
      </c>
      <c r="AQ196" s="81">
        <v>4</v>
      </c>
      <c r="AR196" s="82">
        <f t="shared" ref="AR196:AR201" si="249">((AQ196-(AVERAGE(AQ$2:AQ$384)))/(_xlfn.STDEV.P(AQ$2:AQ$384)))</f>
        <v>0.1365178344157767</v>
      </c>
      <c r="AS196" s="81">
        <v>4</v>
      </c>
      <c r="AT196" s="82">
        <f t="shared" ref="AT196:AT201" si="250">((AS196-(AVERAGE(AS$2:AS$384)))/(_xlfn.STDEV.P(AS$2:AS$384)))</f>
        <v>-0.10476865036838212</v>
      </c>
      <c r="AU196" s="81">
        <v>4</v>
      </c>
      <c r="AV196" s="82">
        <f t="shared" ref="AV196:AV201" si="251">((AU196-(AVERAGE(AU$2:AU$384)))/(_xlfn.STDEV.P(AU$2:AU$384)))</f>
        <v>-0.23979404319523176</v>
      </c>
      <c r="AW196" s="81">
        <v>4</v>
      </c>
      <c r="AX196" s="82">
        <f t="shared" ref="AX196:AX201" si="252">((AW196-(AVERAGE(AW$2:AW$384)))/(_xlfn.STDEV.P(AW$2:AW$384)))</f>
        <v>-0.2179191660846721</v>
      </c>
      <c r="AY196" s="81">
        <v>4</v>
      </c>
      <c r="AZ196" s="82">
        <f t="shared" ref="AZ196:AZ208" si="253">((AY196-(AVERAGE(AY$2:AY$392)))/(_xlfn.STDEV.P(AY$2:AY$392)))</f>
        <v>5.8790989771929411E-2</v>
      </c>
      <c r="BA196" s="81">
        <f t="shared" ref="BA196:BA201" si="254">(AR196*0.1)+(AT196*0.15)+(AV196*0.2)+(AX196*0.25)+(AZ196*0.3)</f>
        <v>-8.6864817342315201E-2</v>
      </c>
      <c r="BB196" s="82">
        <v>3.3383333333333334</v>
      </c>
      <c r="BC196" s="82">
        <v>3.4133333333333336</v>
      </c>
      <c r="BD196" s="82">
        <v>3.4350000000000001</v>
      </c>
      <c r="BE196" s="82">
        <v>3.2966666666666669</v>
      </c>
      <c r="BF196" s="81">
        <f t="shared" si="220"/>
        <v>3.3656666666666668</v>
      </c>
      <c r="BG196" s="82">
        <f t="shared" si="217"/>
        <v>0.16233017098045929</v>
      </c>
      <c r="BH196" s="82">
        <f t="shared" si="242"/>
        <v>3.7732676819072046E-2</v>
      </c>
      <c r="BI196" s="85">
        <v>0.437</v>
      </c>
      <c r="BJ196" s="82">
        <f t="shared" ref="BJ196:BJ201" si="255">((BI196-(AVERAGE(BI$2:BI$392)))/(_xlfn.STDEV.P(BI$2:BI$392)))</f>
        <v>-0.72039221684250021</v>
      </c>
      <c r="BK196" s="92">
        <f t="shared" ref="BK196:BK201" si="256">LN(BI196)</f>
        <v>-0.82782208388654688</v>
      </c>
      <c r="BL196" s="92">
        <f t="shared" ref="BL196:BL201" si="257">((BK196-(AVERAGE(BK$2:BK$392)))/(_xlfn.STDEV.P(BK$2:BK$392)))</f>
        <v>-0.71265442070065355</v>
      </c>
      <c r="BM196" s="85">
        <v>0.50767100660918907</v>
      </c>
      <c r="BN196" s="92">
        <f t="shared" ref="BN196:BN225" si="258">((BM196-(AVERAGE(BM$2:BM$392)))/(_xlfn.STDEV.P(BM$2:BM$392)))</f>
        <v>0.22476962296625025</v>
      </c>
      <c r="BO196" s="92">
        <f t="shared" ref="BO196:BO225" si="259">LN(BM196)</f>
        <v>-0.677921665988233</v>
      </c>
      <c r="BP196" s="92">
        <f t="shared" ref="BP196:BP225" si="260">((BO196-(AVERAGE(BO$2:BO$392)))/(_xlfn.STDEV.P(BO$2:BO$392)))</f>
        <v>0.31007967233689543</v>
      </c>
      <c r="BQ196" s="86">
        <v>0.56092512738358447</v>
      </c>
      <c r="BR196" s="92">
        <f>((BQ196-(AVERAGE(BQ$2:BQ$392)))/(_xlfn.STDEV.P(BQ$2:BQ$392)))</f>
        <v>-0.8050438280932668</v>
      </c>
      <c r="BS196" s="92">
        <f>LN(BQ196)</f>
        <v>-0.57816784514074859</v>
      </c>
      <c r="BT196" s="92">
        <f>((BS196-(AVERAGE(BS$2:BS$392)))/(_xlfn.STDEV.P(BS$2:BS$392)))</f>
        <v>-0.78828758378635355</v>
      </c>
      <c r="BU196" s="92">
        <v>0.62897124617598743</v>
      </c>
      <c r="BV196" s="92">
        <f t="shared" si="243"/>
        <v>0.24898514713744777</v>
      </c>
      <c r="BW196" s="92">
        <f t="shared" si="244"/>
        <v>-0.46366973687828206</v>
      </c>
      <c r="BX196" s="92">
        <f t="shared" si="245"/>
        <v>0.28308975652289514</v>
      </c>
      <c r="BY196" s="92">
        <f>(BL196*0.1)+(BP196*0.2)+(BT196*0.3)+(BX196*0.4)</f>
        <v>-0.13249988012943426</v>
      </c>
      <c r="BZ196" s="80">
        <v>0.47798597165946388</v>
      </c>
      <c r="CA196" s="80">
        <v>-1.2874697048304689</v>
      </c>
      <c r="CB196" s="80">
        <v>0.57284006722005709</v>
      </c>
      <c r="CC196" s="80">
        <v>0.5447136024831265</v>
      </c>
      <c r="CD196" s="80">
        <v>0.48449881578241799</v>
      </c>
      <c r="CE196" s="82">
        <f t="shared" si="218"/>
        <v>-0.10197286363898173</v>
      </c>
      <c r="CF196" s="80">
        <f t="shared" si="224"/>
        <v>-0.14506629204064672</v>
      </c>
      <c r="CG196" s="84">
        <f t="shared" si="246"/>
        <v>5.630260469475383E-2</v>
      </c>
      <c r="CH196" s="84">
        <f>VLOOKUP(A196,'CALCULO FINAL'!A:L,7,FALSE)</f>
        <v>57.692307692307686</v>
      </c>
      <c r="CI196" s="84">
        <f>VLOOKUP(A196,'CALCULO FINAL'!A:L,10,FALSE)</f>
        <v>26.315789473684209</v>
      </c>
      <c r="CJ196" s="84">
        <f>VLOOKUP(A196,'CALCULO FINAL'!A:L,8,FALSE)</f>
        <v>46.875</v>
      </c>
      <c r="CK196" s="84">
        <f>VLOOKUP(A196,'CALCULO FINAL'!A:L,9,FALSE)</f>
        <v>53.94736842105263</v>
      </c>
      <c r="CL196" s="84">
        <f>VLOOKUP(A196,'CALCULO FINAL'!A:L,11,FALSE)</f>
        <v>-4.2187151513916672E-2</v>
      </c>
      <c r="CM196" s="84">
        <f>VLOOKUP(A196,'CALCULO FINAL'!A:L,12,FALSE)</f>
        <v>49.450549450549453</v>
      </c>
      <c r="CN196" s="84">
        <f t="shared" si="247"/>
        <v>47.787738577212259</v>
      </c>
      <c r="CO196" s="81">
        <v>195</v>
      </c>
      <c r="CP196" s="81">
        <v>187</v>
      </c>
      <c r="CQ196" s="81">
        <v>120</v>
      </c>
      <c r="CR196" s="81">
        <v>154</v>
      </c>
      <c r="CS196" s="81">
        <v>204</v>
      </c>
      <c r="CT196" s="81">
        <v>292</v>
      </c>
    </row>
    <row r="197" spans="1:98" ht="14.5" customHeight="1">
      <c r="A197" s="79">
        <v>111279000168</v>
      </c>
      <c r="B197" s="80" t="s">
        <v>141</v>
      </c>
      <c r="C197" s="81" t="s">
        <v>460</v>
      </c>
      <c r="D197" s="81" t="s">
        <v>6</v>
      </c>
      <c r="E197" s="81">
        <v>9</v>
      </c>
      <c r="F197" s="82" t="s">
        <v>50</v>
      </c>
      <c r="G197" s="82">
        <v>75</v>
      </c>
      <c r="H197" s="82" t="s">
        <v>50</v>
      </c>
      <c r="I197" s="81">
        <v>9</v>
      </c>
      <c r="J197" s="81">
        <v>1</v>
      </c>
      <c r="K197" s="81">
        <v>1</v>
      </c>
      <c r="L197" s="81">
        <v>3106</v>
      </c>
      <c r="M197" s="81">
        <f t="shared" si="214"/>
        <v>6</v>
      </c>
      <c r="N197" s="86">
        <f>VLOOKUP(A197,complejidad!P:V,7,FALSE)</f>
        <v>0.37885152760437879</v>
      </c>
      <c r="O197" s="81">
        <v>4</v>
      </c>
      <c r="P197" s="87">
        <v>37.877660332541438</v>
      </c>
      <c r="Q197" s="88">
        <v>0.16691454664057301</v>
      </c>
      <c r="R197" s="81">
        <v>3032</v>
      </c>
      <c r="S197" s="81">
        <v>196</v>
      </c>
      <c r="T197" s="89">
        <f t="shared" si="239"/>
        <v>6.464379947229551E-2</v>
      </c>
      <c r="U197" s="90">
        <f>VLOOKUP(A197,socioeconomico!I:P,8,FALSE)</f>
        <v>-0.57639813695542919</v>
      </c>
      <c r="V197" s="81">
        <v>8</v>
      </c>
      <c r="W197" s="83">
        <v>0.91917483936422051</v>
      </c>
      <c r="X197" s="83">
        <v>0.89107204412271634</v>
      </c>
      <c r="Y197" s="83">
        <v>0.89375000000000004</v>
      </c>
      <c r="Z197" s="83">
        <v>0.87870139136639314</v>
      </c>
      <c r="AA197" s="83">
        <v>0.85576923076923073</v>
      </c>
      <c r="AB197" s="83">
        <v>0.85048112509252405</v>
      </c>
      <c r="AC197" s="91">
        <v>0.82858148539246745</v>
      </c>
      <c r="AD197" s="81">
        <f t="shared" si="215"/>
        <v>0.85352878174967639</v>
      </c>
      <c r="AE197" s="82">
        <f t="shared" si="240"/>
        <v>0.28924578737357803</v>
      </c>
      <c r="AF197" s="84">
        <v>90.749917409976874</v>
      </c>
      <c r="AG197" s="84">
        <v>88.382687927107057</v>
      </c>
      <c r="AH197" s="84">
        <v>87.148315387287255</v>
      </c>
      <c r="AI197" s="84">
        <v>87.240455458807759</v>
      </c>
      <c r="AJ197" s="84">
        <v>85.62136254707292</v>
      </c>
      <c r="AK197" s="84">
        <v>87.625418060200673</v>
      </c>
      <c r="AL197" s="84">
        <v>88.398988073726059</v>
      </c>
      <c r="AM197" s="84">
        <f t="shared" si="225"/>
        <v>87.351223304132461</v>
      </c>
      <c r="AN197" s="84">
        <f t="shared" si="241"/>
        <v>-0.30774669316096176</v>
      </c>
      <c r="AO197" s="81">
        <v>4</v>
      </c>
      <c r="AP197" s="82">
        <f t="shared" si="248"/>
        <v>0.23005906138063265</v>
      </c>
      <c r="AQ197" s="81">
        <v>4</v>
      </c>
      <c r="AR197" s="82">
        <f t="shared" si="249"/>
        <v>0.1365178344157767</v>
      </c>
      <c r="AS197" s="81">
        <v>4</v>
      </c>
      <c r="AT197" s="82">
        <f t="shared" si="250"/>
        <v>-0.10476865036838212</v>
      </c>
      <c r="AU197" s="81">
        <v>4</v>
      </c>
      <c r="AV197" s="82">
        <f t="shared" si="251"/>
        <v>-0.23979404319523176</v>
      </c>
      <c r="AW197" s="81">
        <v>4</v>
      </c>
      <c r="AX197" s="82">
        <f t="shared" si="252"/>
        <v>-0.2179191660846721</v>
      </c>
      <c r="AY197" s="81">
        <v>4</v>
      </c>
      <c r="AZ197" s="82">
        <f t="shared" si="253"/>
        <v>5.8790989771929411E-2</v>
      </c>
      <c r="BA197" s="81">
        <f t="shared" si="254"/>
        <v>-8.6864817342315201E-2</v>
      </c>
      <c r="BB197" s="82">
        <v>3.5016666666666665</v>
      </c>
      <c r="BC197" s="82">
        <v>3.4133333333333336</v>
      </c>
      <c r="BD197" s="82">
        <v>3.42</v>
      </c>
      <c r="BE197" s="82">
        <v>3.1999999999999997</v>
      </c>
      <c r="BF197" s="81">
        <f t="shared" si="220"/>
        <v>3.3388333333333335</v>
      </c>
      <c r="BG197" s="82">
        <f t="shared" si="217"/>
        <v>0.10919393097780321</v>
      </c>
      <c r="BH197" s="82">
        <f t="shared" si="242"/>
        <v>1.1164556817744004E-2</v>
      </c>
      <c r="BI197" s="85">
        <v>0.48899999999999999</v>
      </c>
      <c r="BJ197" s="82">
        <f t="shared" si="255"/>
        <v>2.3161121371117806E-2</v>
      </c>
      <c r="BK197" s="92">
        <f t="shared" si="256"/>
        <v>-0.71539278950726504</v>
      </c>
      <c r="BL197" s="92">
        <f t="shared" si="257"/>
        <v>9.4627595623452174E-2</v>
      </c>
      <c r="BM197" s="85">
        <v>0.48399261088839479</v>
      </c>
      <c r="BN197" s="92">
        <f t="shared" si="258"/>
        <v>-6.5846068639903915E-2</v>
      </c>
      <c r="BO197" s="92">
        <f t="shared" si="259"/>
        <v>-0.72568563914155837</v>
      </c>
      <c r="BP197" s="92">
        <f t="shared" si="260"/>
        <v>1.3202877889643565E-2</v>
      </c>
      <c r="BQ197" s="86">
        <v>0.55453461635925261</v>
      </c>
      <c r="BR197" s="92">
        <f>((BQ197-(AVERAGE(BQ$2:BQ$392)))/(_xlfn.STDEV.P(BQ$2:BQ$392)))</f>
        <v>-0.97576177464140612</v>
      </c>
      <c r="BS197" s="92">
        <f>LN(BQ197)</f>
        <v>-0.5896260460802969</v>
      </c>
      <c r="BT197" s="92">
        <f>((BS197-(AVERAGE(BS$2:BS$392)))/(_xlfn.STDEV.P(BS$2:BS$392)))</f>
        <v>-0.96782828380377872</v>
      </c>
      <c r="BU197" s="92">
        <v>0.61636182869742595</v>
      </c>
      <c r="BV197" s="92">
        <f t="shared" si="243"/>
        <v>-0.12368485931924429</v>
      </c>
      <c r="BW197" s="92">
        <f t="shared" si="244"/>
        <v>-0.48392110364215379</v>
      </c>
      <c r="BX197" s="92">
        <f t="shared" si="245"/>
        <v>-0.1017285342782456</v>
      </c>
      <c r="BY197" s="92">
        <f>(BL197*0.1)+(BP197*0.2)+(BT197*0.3)+(BX197*0.4)</f>
        <v>-0.31893656371215789</v>
      </c>
      <c r="BZ197" s="80">
        <v>0.53235207734388645</v>
      </c>
      <c r="CA197" s="80">
        <v>0.67371723701619479</v>
      </c>
      <c r="CB197" s="80">
        <v>0.56633145074535129</v>
      </c>
      <c r="CC197" s="80">
        <v>0.33177651626581001</v>
      </c>
      <c r="CD197" s="80">
        <v>0.55148267072332802</v>
      </c>
      <c r="CE197" s="82">
        <f t="shared" si="218"/>
        <v>0.6951911140169682</v>
      </c>
      <c r="CF197" s="80">
        <f t="shared" si="224"/>
        <v>0.58187195929146607</v>
      </c>
      <c r="CG197" s="84">
        <f t="shared" si="246"/>
        <v>3.6136589632862558E-2</v>
      </c>
      <c r="CH197" s="84">
        <f>VLOOKUP(A197,'CALCULO FINAL'!A:L,7,FALSE)</f>
        <v>55.769230769230774</v>
      </c>
      <c r="CI197" s="84">
        <f>VLOOKUP(A197,'CALCULO FINAL'!A:L,10,FALSE)</f>
        <v>23.684210526315788</v>
      </c>
      <c r="CJ197" s="84">
        <f>VLOOKUP(A197,'CALCULO FINAL'!A:L,8,FALSE)</f>
        <v>60</v>
      </c>
      <c r="CK197" s="84">
        <f>VLOOKUP(A197,'CALCULO FINAL'!A:L,9,FALSE)</f>
        <v>52.631578947368418</v>
      </c>
      <c r="CL197" s="84">
        <f>VLOOKUP(A197,'CALCULO FINAL'!A:L,11,FALSE)</f>
        <v>0.17110126490974653</v>
      </c>
      <c r="CM197" s="84">
        <f>VLOOKUP(A197,'CALCULO FINAL'!A:L,12,FALSE)</f>
        <v>54.945054945054949</v>
      </c>
      <c r="CN197" s="84">
        <f t="shared" si="247"/>
        <v>47.541931752458069</v>
      </c>
      <c r="CO197" s="81">
        <v>196</v>
      </c>
      <c r="CP197" s="81">
        <v>202</v>
      </c>
      <c r="CQ197" s="81">
        <v>125</v>
      </c>
      <c r="CR197" s="81">
        <v>113</v>
      </c>
      <c r="CS197" s="81">
        <v>102</v>
      </c>
      <c r="CT197" s="81">
        <v>85</v>
      </c>
    </row>
    <row r="198" spans="1:98" ht="14.5" customHeight="1">
      <c r="A198" s="79">
        <v>111001016314</v>
      </c>
      <c r="B198" s="80" t="s">
        <v>264</v>
      </c>
      <c r="C198" s="81" t="s">
        <v>460</v>
      </c>
      <c r="D198" s="81" t="s">
        <v>6</v>
      </c>
      <c r="E198" s="81">
        <v>2</v>
      </c>
      <c r="F198" s="82" t="s">
        <v>265</v>
      </c>
      <c r="G198" s="82">
        <v>90</v>
      </c>
      <c r="H198" s="82" t="s">
        <v>266</v>
      </c>
      <c r="I198" s="81">
        <v>2</v>
      </c>
      <c r="J198" s="81">
        <v>3</v>
      </c>
      <c r="K198" s="81">
        <v>3</v>
      </c>
      <c r="L198" s="81">
        <v>921</v>
      </c>
      <c r="M198" s="81">
        <f t="shared" si="214"/>
        <v>1</v>
      </c>
      <c r="N198" s="86">
        <f>VLOOKUP(A198,complejidad!P:V,7,FALSE)</f>
        <v>9.2748857072740609E-2</v>
      </c>
      <c r="O198" s="81">
        <v>4</v>
      </c>
      <c r="P198" s="87">
        <v>36.615530085959819</v>
      </c>
      <c r="Q198" s="88">
        <v>0.19033878504672899</v>
      </c>
      <c r="R198" s="81">
        <v>859</v>
      </c>
      <c r="S198" s="81">
        <v>78</v>
      </c>
      <c r="T198" s="89">
        <f t="shared" si="239"/>
        <v>9.0803259604190917E-2</v>
      </c>
      <c r="U198" s="90">
        <f>VLOOKUP(A198,socioeconomico!I:P,8,FALSE)</f>
        <v>-9.320842583097845E-2</v>
      </c>
      <c r="V198" s="81">
        <v>6</v>
      </c>
      <c r="W198" s="83">
        <v>0.76662908680947017</v>
      </c>
      <c r="X198" s="83">
        <v>0.82405063291139236</v>
      </c>
      <c r="Y198" s="83">
        <v>0.85101010101010099</v>
      </c>
      <c r="Z198" s="83">
        <v>0.78491965389369589</v>
      </c>
      <c r="AA198" s="83">
        <v>0.82810368349249663</v>
      </c>
      <c r="AB198" s="83">
        <v>0.782258064516129</v>
      </c>
      <c r="AC198" s="91">
        <v>0.7731196054254007</v>
      </c>
      <c r="AD198" s="81">
        <f t="shared" si="215"/>
        <v>0.79596009264021617</v>
      </c>
      <c r="AE198" s="82">
        <f t="shared" si="240"/>
        <v>-0.85261653954496541</v>
      </c>
      <c r="AF198" s="84">
        <v>90.592783505154642</v>
      </c>
      <c r="AG198" s="84">
        <v>93.226176808266359</v>
      </c>
      <c r="AH198" s="84">
        <v>90.18143009605123</v>
      </c>
      <c r="AI198" s="84">
        <v>95.662100456621005</v>
      </c>
      <c r="AJ198" s="84">
        <v>91.527313266443699</v>
      </c>
      <c r="AK198" s="84">
        <v>91.879350348027842</v>
      </c>
      <c r="AL198" s="84">
        <v>90.56152927120668</v>
      </c>
      <c r="AM198" s="84">
        <f t="shared" si="225"/>
        <v>91.811217099755979</v>
      </c>
      <c r="AN198" s="84">
        <f t="shared" si="241"/>
        <v>0.65489217966130553</v>
      </c>
      <c r="AO198" s="81">
        <v>4</v>
      </c>
      <c r="AP198" s="82">
        <f t="shared" si="248"/>
        <v>0.23005906138063265</v>
      </c>
      <c r="AQ198" s="81">
        <v>4</v>
      </c>
      <c r="AR198" s="82">
        <f t="shared" si="249"/>
        <v>0.1365178344157767</v>
      </c>
      <c r="AS198" s="81">
        <v>4</v>
      </c>
      <c r="AT198" s="82">
        <f t="shared" si="250"/>
        <v>-0.10476865036838212</v>
      </c>
      <c r="AU198" s="81">
        <v>4</v>
      </c>
      <c r="AV198" s="82">
        <f t="shared" si="251"/>
        <v>-0.23979404319523176</v>
      </c>
      <c r="AW198" s="81">
        <v>4</v>
      </c>
      <c r="AX198" s="82">
        <f t="shared" si="252"/>
        <v>-0.2179191660846721</v>
      </c>
      <c r="AY198" s="81">
        <v>4</v>
      </c>
      <c r="AZ198" s="82">
        <f t="shared" si="253"/>
        <v>5.8790989771929411E-2</v>
      </c>
      <c r="BA198" s="81">
        <f t="shared" si="254"/>
        <v>-8.6864817342315201E-2</v>
      </c>
      <c r="BB198" s="82">
        <v>3.1983333333333337</v>
      </c>
      <c r="BC198" s="82">
        <v>3.2349999999999999</v>
      </c>
      <c r="BD198" s="82">
        <v>3.2949999999999999</v>
      </c>
      <c r="BE198" s="82">
        <v>3.063333333333333</v>
      </c>
      <c r="BF198" s="81">
        <f t="shared" si="220"/>
        <v>3.1806666666666668</v>
      </c>
      <c r="BG198" s="82">
        <f t="shared" si="217"/>
        <v>-0.20401285015586643</v>
      </c>
      <c r="BH198" s="82">
        <f t="shared" si="242"/>
        <v>-0.14543883374909081</v>
      </c>
      <c r="BI198" s="85">
        <v>0.44900000000000001</v>
      </c>
      <c r="BJ198" s="82">
        <f t="shared" si="255"/>
        <v>-0.54880298494704971</v>
      </c>
      <c r="BK198" s="92">
        <f t="shared" si="256"/>
        <v>-0.80073239123988271</v>
      </c>
      <c r="BL198" s="92">
        <f t="shared" si="257"/>
        <v>-0.51814086600712417</v>
      </c>
      <c r="BM198" s="85">
        <v>0.42990920543572148</v>
      </c>
      <c r="BN198" s="92">
        <f t="shared" si="258"/>
        <v>-0.72963623691729562</v>
      </c>
      <c r="BO198" s="92">
        <f t="shared" si="259"/>
        <v>-0.84418124273934525</v>
      </c>
      <c r="BP198" s="92">
        <f t="shared" si="260"/>
        <v>-0.72330609801312951</v>
      </c>
      <c r="BQ198" s="86">
        <v>0.57653812936357429</v>
      </c>
      <c r="BR198" s="92">
        <f>((BQ198-(AVERAGE(BQ$2:BQ$392)))/(_xlfn.STDEV.P(BQ$2:BQ$392)))</f>
        <v>-0.38795360990456207</v>
      </c>
      <c r="BS198" s="92">
        <f>LN(BQ198)</f>
        <v>-0.55071380206104881</v>
      </c>
      <c r="BT198" s="92">
        <f>((BS198-(AVERAGE(BS$2:BS$392)))/(_xlfn.STDEV.P(BS$2:BS$392)))</f>
        <v>-0.35810503254265369</v>
      </c>
      <c r="BU198" s="92">
        <v>0.59009795931942244</v>
      </c>
      <c r="BV198" s="92">
        <f t="shared" si="243"/>
        <v>-0.89991075455345482</v>
      </c>
      <c r="BW198" s="92">
        <f t="shared" si="244"/>
        <v>-0.52746672311949883</v>
      </c>
      <c r="BX198" s="92">
        <f t="shared" si="245"/>
        <v>-0.92918630809346248</v>
      </c>
      <c r="BY198" s="92">
        <f>(BL198*0.1)+(BP198*0.2)+(BT198*0.3)+(BX198*0.4)</f>
        <v>-0.67558133920351948</v>
      </c>
      <c r="BZ198" s="80">
        <v>0.52335775079067337</v>
      </c>
      <c r="CA198" s="80">
        <v>0.34925854046621474</v>
      </c>
      <c r="CB198" s="80">
        <v>0.53918131444173101</v>
      </c>
      <c r="CC198" s="80">
        <v>-0.5564723054866213</v>
      </c>
      <c r="CD198" s="80">
        <v>0.67971602586904101</v>
      </c>
      <c r="CE198" s="82">
        <f t="shared" si="218"/>
        <v>2.2212754450292835</v>
      </c>
      <c r="CF198" s="80">
        <f t="shared" si="224"/>
        <v>1.0135477389618983</v>
      </c>
      <c r="CG198" s="84">
        <f t="shared" si="246"/>
        <v>-5.5189161890205563E-2</v>
      </c>
      <c r="CH198" s="84">
        <f>VLOOKUP(A198,'CALCULO FINAL'!A:L,7,FALSE)</f>
        <v>46.978021978021978</v>
      </c>
      <c r="CI198" s="84">
        <f>VLOOKUP(A198,'CALCULO FINAL'!A:L,10,FALSE)</f>
        <v>44.736842105263158</v>
      </c>
      <c r="CJ198" s="84">
        <f>VLOOKUP(A198,'CALCULO FINAL'!A:L,8,FALSE)</f>
        <v>60</v>
      </c>
      <c r="CK198" s="84">
        <f>VLOOKUP(A198,'CALCULO FINAL'!A:L,9,FALSE)</f>
        <v>44.736842105263158</v>
      </c>
      <c r="CL198" s="84">
        <f>VLOOKUP(A198,'CALCULO FINAL'!A:L,11,FALSE)</f>
        <v>2.8447464566972419E-2</v>
      </c>
      <c r="CM198" s="84">
        <f>VLOOKUP(A198,'CALCULO FINAL'!A:L,12,FALSE)</f>
        <v>51.373626373626365</v>
      </c>
      <c r="CN198" s="84">
        <f t="shared" si="247"/>
        <v>47.516628108733364</v>
      </c>
      <c r="CO198" s="81">
        <v>197</v>
      </c>
      <c r="CP198" s="81">
        <v>234</v>
      </c>
      <c r="CQ198" s="81">
        <v>230</v>
      </c>
      <c r="CR198" s="81">
        <v>221</v>
      </c>
      <c r="CS198" s="81">
        <v>237</v>
      </c>
      <c r="CT198" s="81">
        <v>192</v>
      </c>
    </row>
    <row r="199" spans="1:98" ht="14.5" customHeight="1">
      <c r="A199" s="79">
        <v>111001014001</v>
      </c>
      <c r="B199" s="80" t="s">
        <v>248</v>
      </c>
      <c r="C199" s="81" t="s">
        <v>460</v>
      </c>
      <c r="D199" s="81" t="s">
        <v>6</v>
      </c>
      <c r="E199" s="81">
        <v>14</v>
      </c>
      <c r="F199" s="82" t="s">
        <v>13</v>
      </c>
      <c r="G199" s="82">
        <v>37</v>
      </c>
      <c r="H199" s="82" t="s">
        <v>14</v>
      </c>
      <c r="I199" s="81">
        <v>14</v>
      </c>
      <c r="J199" s="81">
        <v>2</v>
      </c>
      <c r="K199" s="81">
        <v>2</v>
      </c>
      <c r="L199" s="81">
        <v>1346</v>
      </c>
      <c r="M199" s="81">
        <f t="shared" si="214"/>
        <v>2</v>
      </c>
      <c r="N199" s="86">
        <f>VLOOKUP(A199,complejidad!P:V,7,FALSE)</f>
        <v>-0.28055686710520772</v>
      </c>
      <c r="O199" s="81">
        <v>3</v>
      </c>
      <c r="P199" s="87">
        <v>36.556228668941912</v>
      </c>
      <c r="Q199" s="88">
        <v>0.20564050972501599</v>
      </c>
      <c r="R199" s="81">
        <v>1184</v>
      </c>
      <c r="S199" s="81">
        <v>132</v>
      </c>
      <c r="T199" s="89">
        <f t="shared" si="239"/>
        <v>0.11148648648648649</v>
      </c>
      <c r="U199" s="90">
        <f>VLOOKUP(A199,socioeconomico!I:P,8,FALSE)</f>
        <v>0.15771983608996265</v>
      </c>
      <c r="V199" s="81">
        <v>5</v>
      </c>
      <c r="W199" s="83">
        <v>0.84857801691006918</v>
      </c>
      <c r="X199" s="83">
        <v>0.81831831831831836</v>
      </c>
      <c r="Y199" s="83">
        <v>0.78903903903903905</v>
      </c>
      <c r="Z199" s="83">
        <v>0.78303303303303307</v>
      </c>
      <c r="AA199" s="83">
        <v>0.72936507936507933</v>
      </c>
      <c r="AB199" s="83">
        <v>0.80151387720773759</v>
      </c>
      <c r="AC199" s="91">
        <v>0.76721883173496075</v>
      </c>
      <c r="AD199" s="81">
        <f t="shared" ref="AD199:AD230" si="261">(Y199*0.1)+(Z199*0.15)+(AA199*0.2)+(AB199*0.25)+(AC199*0.3)</f>
        <v>0.77277599355429738</v>
      </c>
      <c r="AE199" s="82">
        <f t="shared" si="240"/>
        <v>-1.3124680619484346</v>
      </c>
      <c r="AF199" s="84">
        <v>81.904761904761898</v>
      </c>
      <c r="AG199" s="84">
        <v>80.798348245010317</v>
      </c>
      <c r="AH199" s="84">
        <v>92.307692307692307</v>
      </c>
      <c r="AI199" s="84">
        <v>84.394904458598731</v>
      </c>
      <c r="AJ199" s="84">
        <v>90.156143923964692</v>
      </c>
      <c r="AK199" s="84">
        <v>83.214285714285722</v>
      </c>
      <c r="AL199" s="84">
        <v>99.373040752351088</v>
      </c>
      <c r="AM199" s="84">
        <f t="shared" si="225"/>
        <v>90.536717338628733</v>
      </c>
      <c r="AN199" s="84">
        <f t="shared" si="241"/>
        <v>0.37980591952621512</v>
      </c>
      <c r="AO199" s="81">
        <v>4</v>
      </c>
      <c r="AP199" s="82">
        <f t="shared" si="248"/>
        <v>0.23005906138063265</v>
      </c>
      <c r="AQ199" s="81">
        <v>4</v>
      </c>
      <c r="AR199" s="82">
        <f t="shared" si="249"/>
        <v>0.1365178344157767</v>
      </c>
      <c r="AS199" s="81">
        <v>4.5</v>
      </c>
      <c r="AT199" s="82">
        <f t="shared" si="250"/>
        <v>1.3847682483473189</v>
      </c>
      <c r="AU199" s="81">
        <v>4.5</v>
      </c>
      <c r="AV199" s="82">
        <f t="shared" si="251"/>
        <v>1.2122921072647797</v>
      </c>
      <c r="AW199" s="81">
        <v>4</v>
      </c>
      <c r="AX199" s="82">
        <f t="shared" si="252"/>
        <v>-0.2179191660846721</v>
      </c>
      <c r="AY199" s="81">
        <v>4</v>
      </c>
      <c r="AZ199" s="82">
        <f t="shared" si="253"/>
        <v>5.8790989771929411E-2</v>
      </c>
      <c r="BA199" s="81">
        <f t="shared" si="254"/>
        <v>0.4269829475570423</v>
      </c>
      <c r="BB199" s="82">
        <v>3.5733333333333337</v>
      </c>
      <c r="BC199" s="82">
        <v>3.4499999999999997</v>
      </c>
      <c r="BD199" s="82">
        <v>3.4983333333333331</v>
      </c>
      <c r="BE199" s="82">
        <v>3.28</v>
      </c>
      <c r="BF199" s="81">
        <f t="shared" si="220"/>
        <v>3.4088333333333338</v>
      </c>
      <c r="BG199" s="82">
        <f t="shared" si="217"/>
        <v>0.24781020924560265</v>
      </c>
      <c r="BH199" s="82">
        <f t="shared" si="242"/>
        <v>0.33739657840132248</v>
      </c>
      <c r="BI199" s="85">
        <v>0.41099999999999998</v>
      </c>
      <c r="BJ199" s="82">
        <f t="shared" si="255"/>
        <v>-1.0921688859493095</v>
      </c>
      <c r="BK199" s="92">
        <f t="shared" si="256"/>
        <v>-0.88916206448590251</v>
      </c>
      <c r="BL199" s="92">
        <f t="shared" si="257"/>
        <v>-1.1530971317655956</v>
      </c>
      <c r="BM199" s="85">
        <v>0.38286445526997104</v>
      </c>
      <c r="BN199" s="92">
        <f t="shared" si="258"/>
        <v>-1.3070377960039889</v>
      </c>
      <c r="BO199" s="92">
        <f t="shared" si="259"/>
        <v>-0.96007425512919753</v>
      </c>
      <c r="BP199" s="92">
        <f t="shared" si="260"/>
        <v>-1.4436386781083768</v>
      </c>
      <c r="BQ199" s="86">
        <v>0.57432828436793726</v>
      </c>
      <c r="BR199" s="92">
        <f>((BQ199-(AVERAGE(BQ$2:BQ$392)))/(_xlfn.STDEV.P(BQ$2:BQ$392)))</f>
        <v>-0.44698804367807704</v>
      </c>
      <c r="BS199" s="92">
        <f>LN(BQ199)</f>
        <v>-0.55455412216280864</v>
      </c>
      <c r="BT199" s="92">
        <f>((BS199-(AVERAGE(BS$2:BS$392)))/(_xlfn.STDEV.P(BS$2:BS$392)))</f>
        <v>-0.4182797286401137</v>
      </c>
      <c r="BU199" s="92">
        <v>0.57699615846008934</v>
      </c>
      <c r="BV199" s="92">
        <f t="shared" si="243"/>
        <v>-1.2871331000062431</v>
      </c>
      <c r="BW199" s="92">
        <f t="shared" si="244"/>
        <v>-0.54991967027767485</v>
      </c>
      <c r="BX199" s="92">
        <f t="shared" si="245"/>
        <v>-1.355839227355774</v>
      </c>
      <c r="BY199" s="92">
        <f>(BL199*0.1)+(BP199*0.2)+(BT199*0.3)+(BX199*0.4)</f>
        <v>-1.0718570583325786</v>
      </c>
      <c r="BZ199" s="80">
        <v>0.50595309964474533</v>
      </c>
      <c r="CA199" s="80">
        <v>-0.27859173729555869</v>
      </c>
      <c r="CB199" s="80">
        <v>0.54983886809767568</v>
      </c>
      <c r="CC199" s="80">
        <v>-0.20779783211412953</v>
      </c>
      <c r="CD199" s="80"/>
      <c r="CE199" s="82"/>
      <c r="CF199" s="80">
        <f>(CA199*0.4)+(CC199*0.6)</f>
        <v>-0.23611539418670119</v>
      </c>
      <c r="CG199" s="84">
        <f t="shared" si="246"/>
        <v>-0.11138103516702616</v>
      </c>
      <c r="CH199" s="84">
        <f>VLOOKUP(A199,'CALCULO FINAL'!A:L,7,FALSE)</f>
        <v>41.758241758241759</v>
      </c>
      <c r="CI199" s="84">
        <f>VLOOKUP(A199,'CALCULO FINAL'!A:L,10,FALSE)</f>
        <v>52.631578947368418</v>
      </c>
      <c r="CJ199" s="84">
        <f>VLOOKUP(A199,'CALCULO FINAL'!A:L,8,FALSE)</f>
        <v>62.5</v>
      </c>
      <c r="CK199" s="84">
        <f>VLOOKUP(A199,'CALCULO FINAL'!A:L,9,FALSE)</f>
        <v>44.444444444444443</v>
      </c>
      <c r="CL199" s="84">
        <f>VLOOKUP(A199,'CALCULO FINAL'!A:L,11,FALSE)</f>
        <v>6.8319047587655474E-2</v>
      </c>
      <c r="CM199" s="84">
        <f>VLOOKUP(A199,'CALCULO FINAL'!A:L,12,FALSE)</f>
        <v>52.747252747252752</v>
      </c>
      <c r="CN199" s="84">
        <f t="shared" si="247"/>
        <v>47.223828802776168</v>
      </c>
      <c r="CO199" s="81">
        <v>198</v>
      </c>
      <c r="CP199" s="81">
        <v>217</v>
      </c>
      <c r="CQ199" s="81">
        <v>265</v>
      </c>
      <c r="CR199" s="81">
        <v>208</v>
      </c>
      <c r="CS199" s="81">
        <v>220</v>
      </c>
      <c r="CT199" s="81">
        <v>215</v>
      </c>
    </row>
    <row r="200" spans="1:98" ht="14.5" customHeight="1">
      <c r="A200" s="79">
        <v>111001000078</v>
      </c>
      <c r="B200" s="80" t="s">
        <v>146</v>
      </c>
      <c r="C200" s="81" t="s">
        <v>460</v>
      </c>
      <c r="D200" s="81" t="s">
        <v>6</v>
      </c>
      <c r="E200" s="81">
        <v>16</v>
      </c>
      <c r="F200" s="82" t="s">
        <v>23</v>
      </c>
      <c r="G200" s="82">
        <v>40</v>
      </c>
      <c r="H200" s="82" t="s">
        <v>29</v>
      </c>
      <c r="I200" s="81">
        <v>16</v>
      </c>
      <c r="J200" s="81">
        <v>3</v>
      </c>
      <c r="K200" s="81">
        <v>3</v>
      </c>
      <c r="L200" s="81">
        <v>1291</v>
      </c>
      <c r="M200" s="81">
        <f t="shared" si="214"/>
        <v>2</v>
      </c>
      <c r="N200" s="86">
        <f>VLOOKUP(A200,complejidad!P:V,7,FALSE)</f>
        <v>0.51585112090595309</v>
      </c>
      <c r="O200" s="81">
        <v>5</v>
      </c>
      <c r="P200" s="87">
        <v>40.930737864077607</v>
      </c>
      <c r="Q200" s="88">
        <v>0.15083993660855799</v>
      </c>
      <c r="R200" s="81">
        <v>1220</v>
      </c>
      <c r="S200" s="81">
        <v>91</v>
      </c>
      <c r="T200" s="89">
        <f t="shared" si="239"/>
        <v>7.4590163934426232E-2</v>
      </c>
      <c r="U200" s="90">
        <f>VLOOKUP(A200,socioeconomico!I:P,8,FALSE)</f>
        <v>-1.0130244513736022</v>
      </c>
      <c r="V200" s="81">
        <v>9</v>
      </c>
      <c r="W200" s="83">
        <v>0.85319516407599305</v>
      </c>
      <c r="X200" s="83">
        <v>0.81421800947867295</v>
      </c>
      <c r="Y200" s="83">
        <v>0.84237461617195497</v>
      </c>
      <c r="Z200" s="83">
        <v>0.77558348294434465</v>
      </c>
      <c r="AA200" s="83">
        <v>0.81704980842911878</v>
      </c>
      <c r="AB200" s="83">
        <v>0.785375118708452</v>
      </c>
      <c r="AC200" s="91">
        <v>0.77911275415896486</v>
      </c>
      <c r="AD200" s="81">
        <f t="shared" si="261"/>
        <v>0.79406255166947348</v>
      </c>
      <c r="AE200" s="82">
        <f t="shared" si="240"/>
        <v>-0.89025384867590152</v>
      </c>
      <c r="AF200" s="84">
        <v>89.808481532147738</v>
      </c>
      <c r="AG200" s="84">
        <v>89.399293286219077</v>
      </c>
      <c r="AH200" s="84">
        <v>85.343511450381683</v>
      </c>
      <c r="AI200" s="84">
        <v>95.388556789069199</v>
      </c>
      <c r="AJ200" s="84">
        <v>94.319880418535135</v>
      </c>
      <c r="AK200" s="84">
        <v>94.815465729349739</v>
      </c>
      <c r="AL200" s="84">
        <v>93.025141930251422</v>
      </c>
      <c r="AM200" s="84">
        <f t="shared" si="225"/>
        <v>93.318019758518432</v>
      </c>
      <c r="AN200" s="84">
        <f t="shared" si="241"/>
        <v>0.98011837491297371</v>
      </c>
      <c r="AO200" s="81">
        <v>4</v>
      </c>
      <c r="AP200" s="82">
        <f t="shared" si="248"/>
        <v>0.23005906138063265</v>
      </c>
      <c r="AQ200" s="81">
        <v>4</v>
      </c>
      <c r="AR200" s="82">
        <f t="shared" si="249"/>
        <v>0.1365178344157767</v>
      </c>
      <c r="AS200" s="81">
        <v>4</v>
      </c>
      <c r="AT200" s="82">
        <f t="shared" si="250"/>
        <v>-0.10476865036838212</v>
      </c>
      <c r="AU200" s="81">
        <v>4</v>
      </c>
      <c r="AV200" s="82">
        <f t="shared" si="251"/>
        <v>-0.23979404319523176</v>
      </c>
      <c r="AW200" s="81">
        <v>4</v>
      </c>
      <c r="AX200" s="82">
        <f t="shared" si="252"/>
        <v>-0.2179191660846721</v>
      </c>
      <c r="AY200" s="81">
        <v>4</v>
      </c>
      <c r="AZ200" s="82">
        <f t="shared" si="253"/>
        <v>5.8790989771929411E-2</v>
      </c>
      <c r="BA200" s="81">
        <f t="shared" si="254"/>
        <v>-8.6864817342315201E-2</v>
      </c>
      <c r="BB200" s="82">
        <v>3.76</v>
      </c>
      <c r="BC200" s="82">
        <v>3.5249999999999999</v>
      </c>
      <c r="BD200" s="82">
        <v>3.7750000000000004</v>
      </c>
      <c r="BE200" s="82">
        <v>3.645</v>
      </c>
      <c r="BF200" s="81">
        <f t="shared" si="220"/>
        <v>3.6715</v>
      </c>
      <c r="BG200" s="82">
        <f t="shared" si="217"/>
        <v>0.76795129150762798</v>
      </c>
      <c r="BH200" s="82">
        <f t="shared" si="242"/>
        <v>0.34054323708265638</v>
      </c>
      <c r="BI200" s="85">
        <v>0.49299999999999999</v>
      </c>
      <c r="BJ200" s="82">
        <f t="shared" si="255"/>
        <v>8.0357532002934634E-2</v>
      </c>
      <c r="BK200" s="92">
        <f t="shared" si="256"/>
        <v>-0.70724610493944695</v>
      </c>
      <c r="BL200" s="92">
        <f t="shared" si="257"/>
        <v>0.15312366624787646</v>
      </c>
      <c r="BM200" s="85">
        <v>0.46541449697294196</v>
      </c>
      <c r="BN200" s="92">
        <f t="shared" si="258"/>
        <v>-0.29386368807413693</v>
      </c>
      <c r="BO200" s="92">
        <f t="shared" si="259"/>
        <v>-0.76482687910844505</v>
      </c>
      <c r="BP200" s="92">
        <f t="shared" si="260"/>
        <v>-0.23007935105639987</v>
      </c>
      <c r="BQ200" s="86">
        <v>0.41884973755878979</v>
      </c>
      <c r="BR200" s="92">
        <f>((BQ200-(AVERAGE(BQ$2:BQ$392)))/(_xlfn.STDEV.P(BQ$2:BQ$392)))</f>
        <v>-4.6004865890188311</v>
      </c>
      <c r="BS200" s="92">
        <f>LN(BQ200)</f>
        <v>-0.87024304495816296</v>
      </c>
      <c r="BT200" s="92">
        <f>((BS200-(AVERAGE(BS$2:BS$392)))/(_xlfn.STDEV.P(BS$2:BS$392)))</f>
        <v>-5.3648686814307398</v>
      </c>
      <c r="BU200" s="92">
        <v>0.63226911158589216</v>
      </c>
      <c r="BV200" s="92">
        <f t="shared" si="243"/>
        <v>0.34645321223181624</v>
      </c>
      <c r="BW200" s="92">
        <f t="shared" si="244"/>
        <v>-0.45844016599505738</v>
      </c>
      <c r="BX200" s="92">
        <f t="shared" si="245"/>
        <v>0.38246253231480359</v>
      </c>
      <c r="BY200" s="92">
        <f>(BL200*0.1)+(BP200*0.2)+(BT200*0.3)+(BX200*0.4)</f>
        <v>-1.487179095089793</v>
      </c>
      <c r="BZ200" s="80">
        <v>0.4904365574796461</v>
      </c>
      <c r="CA200" s="80">
        <v>-0.83833092577903823</v>
      </c>
      <c r="CB200" s="80">
        <v>0.56009871221796492</v>
      </c>
      <c r="CC200" s="80">
        <v>0.12786510339737037</v>
      </c>
      <c r="CD200" s="80">
        <v>0.58516756288608696</v>
      </c>
      <c r="CE200" s="82">
        <f t="shared" ref="CE200:CE206" si="262">((CD200-(AVERAGE(CD$2:CD$392)))/(_xlfn.STDEV.P(CD$2:CD$392)))</f>
        <v>1.0960695443053496</v>
      </c>
      <c r="CF200" s="80">
        <f t="shared" ref="CF200:CF206" si="263">(CA200*0.2)+(CC200*0.3)+(CE200*0.5)</f>
        <v>0.41872811801607823</v>
      </c>
      <c r="CG200" s="84">
        <f t="shared" si="246"/>
        <v>4.7948312186747888E-2</v>
      </c>
      <c r="CH200" s="84">
        <f>VLOOKUP(A200,'CALCULO FINAL'!A:L,7,FALSE)</f>
        <v>57.142857142857139</v>
      </c>
      <c r="CI200" s="84">
        <f>VLOOKUP(A200,'CALCULO FINAL'!A:L,10,FALSE)</f>
        <v>21.052631578947366</v>
      </c>
      <c r="CJ200" s="84">
        <f>VLOOKUP(A200,'CALCULO FINAL'!A:L,8,FALSE)</f>
        <v>40</v>
      </c>
      <c r="CK200" s="84">
        <f>VLOOKUP(A200,'CALCULO FINAL'!A:L,9,FALSE)</f>
        <v>67.441860465116278</v>
      </c>
      <c r="CL200" s="84">
        <f>VLOOKUP(A200,'CALCULO FINAL'!A:L,11,FALSE)</f>
        <v>7.747491411951693E-2</v>
      </c>
      <c r="CM200" s="84">
        <f>VLOOKUP(A200,'CALCULO FINAL'!A:L,12,FALSE)</f>
        <v>53.296703296703299</v>
      </c>
      <c r="CN200" s="84">
        <f t="shared" si="247"/>
        <v>47.158762290341237</v>
      </c>
      <c r="CO200" s="81">
        <v>199</v>
      </c>
      <c r="CP200" s="81">
        <v>261</v>
      </c>
      <c r="CQ200" s="81">
        <v>177</v>
      </c>
      <c r="CR200" s="81">
        <v>162</v>
      </c>
      <c r="CS200" s="81">
        <v>121</v>
      </c>
      <c r="CT200" s="81">
        <v>204</v>
      </c>
    </row>
    <row r="201" spans="1:98" ht="14.5" customHeight="1">
      <c r="A201" s="79">
        <v>111769004188</v>
      </c>
      <c r="B201" s="80" t="s">
        <v>252</v>
      </c>
      <c r="C201" s="81" t="s">
        <v>460</v>
      </c>
      <c r="D201" s="81" t="s">
        <v>6</v>
      </c>
      <c r="E201" s="81">
        <v>11</v>
      </c>
      <c r="F201" s="82" t="s">
        <v>44</v>
      </c>
      <c r="G201" s="82">
        <v>28</v>
      </c>
      <c r="H201" s="82" t="s">
        <v>60</v>
      </c>
      <c r="I201" s="81">
        <v>11</v>
      </c>
      <c r="J201" s="81">
        <v>4</v>
      </c>
      <c r="K201" s="81">
        <v>3</v>
      </c>
      <c r="L201" s="81">
        <v>1757</v>
      </c>
      <c r="M201" s="81">
        <f t="shared" si="214"/>
        <v>3</v>
      </c>
      <c r="N201" s="86">
        <f>VLOOKUP(A201,complejidad!P:V,7,FALSE)</f>
        <v>0.97270306365541048</v>
      </c>
      <c r="O201" s="81">
        <v>5</v>
      </c>
      <c r="P201" s="87">
        <v>37.378513011152371</v>
      </c>
      <c r="Q201" s="88">
        <v>0.220246768507637</v>
      </c>
      <c r="R201" s="81">
        <v>1534</v>
      </c>
      <c r="S201" s="81">
        <v>208</v>
      </c>
      <c r="T201" s="89">
        <f t="shared" si="239"/>
        <v>0.13559322033898305</v>
      </c>
      <c r="U201" s="90">
        <f>VLOOKUP(A201,socioeconomico!I:P,8,FALSE)</f>
        <v>0.32397804525780372</v>
      </c>
      <c r="V201" s="81">
        <v>4</v>
      </c>
      <c r="W201" s="83">
        <v>0.84875690607734811</v>
      </c>
      <c r="X201" s="83">
        <v>0.83544303797468356</v>
      </c>
      <c r="Y201" s="83">
        <v>0.83612804878048785</v>
      </c>
      <c r="Z201" s="83">
        <v>0.83081353491720666</v>
      </c>
      <c r="AA201" s="83">
        <v>0.82925018559762431</v>
      </c>
      <c r="AB201" s="83">
        <v>0.81870503597122302</v>
      </c>
      <c r="AC201" s="91">
        <v>0.79437971213159697</v>
      </c>
      <c r="AD201" s="81">
        <f t="shared" si="261"/>
        <v>0.81707504486743943</v>
      </c>
      <c r="AE201" s="82">
        <f t="shared" si="240"/>
        <v>-0.43380609143648152</v>
      </c>
      <c r="AF201" s="84">
        <v>91.096698113207552</v>
      </c>
      <c r="AG201" s="84">
        <v>94.426011944260125</v>
      </c>
      <c r="AH201" s="84">
        <v>90.752688172043008</v>
      </c>
      <c r="AI201" s="84">
        <v>86.565096952908576</v>
      </c>
      <c r="AJ201" s="84">
        <v>91.8259723137772</v>
      </c>
      <c r="AK201" s="84">
        <v>89.27068723702665</v>
      </c>
      <c r="AL201" s="84">
        <v>96.843950905902972</v>
      </c>
      <c r="AM201" s="84">
        <f t="shared" si="225"/>
        <v>91.796084903923571</v>
      </c>
      <c r="AN201" s="84">
        <f t="shared" si="241"/>
        <v>0.65162606750802654</v>
      </c>
      <c r="AO201" s="81">
        <v>4</v>
      </c>
      <c r="AP201" s="82">
        <f t="shared" si="248"/>
        <v>0.23005906138063265</v>
      </c>
      <c r="AQ201" s="81">
        <v>4</v>
      </c>
      <c r="AR201" s="82">
        <f t="shared" si="249"/>
        <v>0.1365178344157767</v>
      </c>
      <c r="AS201" s="81">
        <v>4</v>
      </c>
      <c r="AT201" s="82">
        <f t="shared" si="250"/>
        <v>-0.10476865036838212</v>
      </c>
      <c r="AU201" s="81">
        <v>4</v>
      </c>
      <c r="AV201" s="82">
        <f t="shared" si="251"/>
        <v>-0.23979404319523176</v>
      </c>
      <c r="AW201" s="81">
        <v>4</v>
      </c>
      <c r="AX201" s="82">
        <f t="shared" si="252"/>
        <v>-0.2179191660846721</v>
      </c>
      <c r="AY201" s="81">
        <v>4</v>
      </c>
      <c r="AZ201" s="82">
        <f t="shared" si="253"/>
        <v>5.8790989771929411E-2</v>
      </c>
      <c r="BA201" s="81">
        <f t="shared" si="254"/>
        <v>-8.6864817342315201E-2</v>
      </c>
      <c r="BB201" s="82">
        <v>2.9350000000000001</v>
      </c>
      <c r="BC201" s="82">
        <v>3.1016666666666666</v>
      </c>
      <c r="BD201" s="82">
        <v>3.1666666666666665</v>
      </c>
      <c r="BE201" s="82">
        <v>3.17</v>
      </c>
      <c r="BF201" s="81">
        <f t="shared" si="220"/>
        <v>3.1318333333333337</v>
      </c>
      <c r="BG201" s="82">
        <f t="shared" si="217"/>
        <v>-0.30071420618554462</v>
      </c>
      <c r="BH201" s="82">
        <f t="shared" si="242"/>
        <v>-0.19378951176392992</v>
      </c>
      <c r="BI201" s="85">
        <v>0.51400000000000001</v>
      </c>
      <c r="BJ201" s="82">
        <f t="shared" si="255"/>
        <v>0.38063868781997301</v>
      </c>
      <c r="BK201" s="92">
        <f t="shared" si="256"/>
        <v>-0.66553201352697189</v>
      </c>
      <c r="BL201" s="92">
        <f t="shared" si="257"/>
        <v>0.45264556586051402</v>
      </c>
      <c r="BM201" s="85">
        <v>0.59257028949424684</v>
      </c>
      <c r="BN201" s="92">
        <f t="shared" si="258"/>
        <v>1.2667770335797912</v>
      </c>
      <c r="BO201" s="92">
        <f t="shared" si="259"/>
        <v>-0.52328578095127631</v>
      </c>
      <c r="BP201" s="92">
        <f t="shared" si="260"/>
        <v>1.2712184308090708</v>
      </c>
      <c r="BQ201" s="86"/>
      <c r="BR201" s="86"/>
      <c r="BS201" s="92"/>
      <c r="BT201" s="92"/>
      <c r="BU201" s="92">
        <v>0.63370456596940961</v>
      </c>
      <c r="BV201" s="92">
        <f t="shared" si="243"/>
        <v>0.38887791545726302</v>
      </c>
      <c r="BW201" s="92">
        <f t="shared" si="244"/>
        <v>-0.45617241742470271</v>
      </c>
      <c r="BX201" s="92">
        <f t="shared" si="245"/>
        <v>0.42555449440239218</v>
      </c>
      <c r="BY201" s="86">
        <f>(BL201*0.2)+(BP201*0.3)+(BX201*0.5)</f>
        <v>0.6846718896160201</v>
      </c>
      <c r="BZ201" s="80">
        <v>0.50251771064867956</v>
      </c>
      <c r="CA201" s="80">
        <v>-0.40251895176915992</v>
      </c>
      <c r="CB201" s="80">
        <v>0.54916645670613939</v>
      </c>
      <c r="CC201" s="80">
        <v>-0.22979656610153046</v>
      </c>
      <c r="CD201" s="80">
        <v>0.43507761837106601</v>
      </c>
      <c r="CE201" s="82">
        <f t="shared" si="262"/>
        <v>-0.69012650668785169</v>
      </c>
      <c r="CF201" s="80">
        <f t="shared" si="263"/>
        <v>-0.49450601352821699</v>
      </c>
      <c r="CG201" s="84">
        <f t="shared" si="246"/>
        <v>-4.5896524362046442E-2</v>
      </c>
      <c r="CH201" s="84">
        <f>VLOOKUP(A201,'CALCULO FINAL'!A:L,7,FALSE)</f>
        <v>47.252747252747248</v>
      </c>
      <c r="CI201" s="84">
        <f>VLOOKUP(A201,'CALCULO FINAL'!A:L,10,FALSE)</f>
        <v>54.054054054054056</v>
      </c>
      <c r="CJ201" s="84">
        <f>VLOOKUP(A201,'CALCULO FINAL'!A:L,8,FALSE)</f>
        <v>24.137931034482758</v>
      </c>
      <c r="CK201" s="84">
        <f>VLOOKUP(A201,'CALCULO FINAL'!A:L,9,FALSE)</f>
        <v>55.813953488372093</v>
      </c>
      <c r="CL201" s="84">
        <f>VLOOKUP(A201,'CALCULO FINAL'!A:L,11,FALSE)</f>
        <v>-0.41913638643947204</v>
      </c>
      <c r="CM201" s="84">
        <f>VLOOKUP(A201,'CALCULO FINAL'!A:L,12,FALSE)</f>
        <v>37.912087912087912</v>
      </c>
      <c r="CN201" s="84">
        <f t="shared" si="247"/>
        <v>46.617909117909122</v>
      </c>
      <c r="CO201" s="81">
        <v>200</v>
      </c>
      <c r="CP201" s="81">
        <v>155</v>
      </c>
      <c r="CQ201" s="81">
        <v>149</v>
      </c>
      <c r="CR201" s="81">
        <v>159</v>
      </c>
      <c r="CS201" s="81">
        <v>177</v>
      </c>
      <c r="CT201" s="81">
        <v>67</v>
      </c>
    </row>
    <row r="202" spans="1:98" ht="14.5" customHeight="1">
      <c r="A202" s="79">
        <v>111001086754</v>
      </c>
      <c r="B202" s="80" t="s">
        <v>610</v>
      </c>
      <c r="C202" s="81" t="s">
        <v>460</v>
      </c>
      <c r="D202" s="81" t="s">
        <v>6</v>
      </c>
      <c r="E202" s="81">
        <v>7</v>
      </c>
      <c r="F202" s="82" t="s">
        <v>15</v>
      </c>
      <c r="G202" s="82">
        <v>84</v>
      </c>
      <c r="H202" s="82" t="s">
        <v>27</v>
      </c>
      <c r="I202" s="81">
        <v>7</v>
      </c>
      <c r="J202" s="81">
        <v>2</v>
      </c>
      <c r="K202" s="81">
        <v>2</v>
      </c>
      <c r="L202" s="81">
        <v>1588</v>
      </c>
      <c r="M202" s="81">
        <f t="shared" si="214"/>
        <v>3</v>
      </c>
      <c r="N202" s="86">
        <f>VLOOKUP(A202,complejidad!P:V,7,FALSE)</f>
        <v>0.17629507564424984</v>
      </c>
      <c r="O202" s="81">
        <v>4</v>
      </c>
      <c r="P202" s="87">
        <v>40.796515283842666</v>
      </c>
      <c r="Q202" s="88">
        <v>0.22144336569579201</v>
      </c>
      <c r="R202" s="81">
        <v>1549</v>
      </c>
      <c r="S202" s="81">
        <v>203</v>
      </c>
      <c r="T202" s="89">
        <f t="shared" si="239"/>
        <v>0.13105229180116204</v>
      </c>
      <c r="U202" s="90">
        <f>VLOOKUP(A202,socioeconomico!I:P,8,FALSE)</f>
        <v>-4.6688319939323875E-2</v>
      </c>
      <c r="V202" s="81">
        <v>5</v>
      </c>
      <c r="W202" s="83">
        <v>0.92341678939617089</v>
      </c>
      <c r="X202" s="83">
        <v>0.88510007412898439</v>
      </c>
      <c r="Y202" s="83">
        <v>0.8532648569332355</v>
      </c>
      <c r="Z202" s="83">
        <v>0.79809653297076821</v>
      </c>
      <c r="AA202" s="83">
        <v>0.92355371900826444</v>
      </c>
      <c r="AB202" s="83">
        <v>0.79682539682539677</v>
      </c>
      <c r="AC202" s="91">
        <v>0.86017820424948599</v>
      </c>
      <c r="AD202" s="81">
        <f t="shared" si="261"/>
        <v>0.84701151992178669</v>
      </c>
      <c r="AE202" s="82">
        <f t="shared" si="240"/>
        <v>0.159977327885439</v>
      </c>
      <c r="AF202" s="84">
        <v>92.026335040234088</v>
      </c>
      <c r="AG202" s="84">
        <v>94.874100719424462</v>
      </c>
      <c r="AH202" s="84">
        <v>97.306689834926146</v>
      </c>
      <c r="AI202" s="84">
        <v>93.921175684702746</v>
      </c>
      <c r="AJ202" s="84">
        <v>89.085365853658544</v>
      </c>
      <c r="AK202" s="84">
        <v>92.115143929912392</v>
      </c>
      <c r="AL202" s="84">
        <v>90.762554246745196</v>
      </c>
      <c r="AM202" s="84">
        <f t="shared" si="225"/>
        <v>91.893470763431395</v>
      </c>
      <c r="AN202" s="84">
        <f t="shared" si="241"/>
        <v>0.67264569630603777</v>
      </c>
      <c r="AO202" s="81"/>
      <c r="AP202" s="82"/>
      <c r="AQ202" s="81"/>
      <c r="AR202" s="82"/>
      <c r="AS202" s="81"/>
      <c r="AT202" s="82"/>
      <c r="AU202" s="81"/>
      <c r="AV202" s="82"/>
      <c r="AW202" s="81"/>
      <c r="AX202" s="82"/>
      <c r="AY202" s="81">
        <v>3.5</v>
      </c>
      <c r="AZ202" s="82">
        <f t="shared" si="253"/>
        <v>-1.2816435770280501</v>
      </c>
      <c r="BA202" s="81">
        <f>AZ202</f>
        <v>-1.2816435770280501</v>
      </c>
      <c r="BB202" s="82">
        <v>3.5383333333333336</v>
      </c>
      <c r="BC202" s="82">
        <v>3.3425000000000002</v>
      </c>
      <c r="BD202" s="82">
        <v>3.5333333333333337</v>
      </c>
      <c r="BE202" s="82">
        <v>3.3700000000000006</v>
      </c>
      <c r="BF202" s="81">
        <f t="shared" si="220"/>
        <v>3.4303333333333339</v>
      </c>
      <c r="BG202" s="82">
        <f t="shared" si="217"/>
        <v>0.29038520899928388</v>
      </c>
      <c r="BH202" s="82">
        <f t="shared" si="242"/>
        <v>-0.49562918401438311</v>
      </c>
      <c r="BI202" s="85"/>
      <c r="BJ202" s="92"/>
      <c r="BK202" s="92"/>
      <c r="BL202" s="92"/>
      <c r="BM202" s="85">
        <v>0.51786287043162094</v>
      </c>
      <c r="BN202" s="92">
        <f t="shared" si="258"/>
        <v>0.34985899086251515</v>
      </c>
      <c r="BO202" s="92">
        <f t="shared" si="259"/>
        <v>-0.65804480066601845</v>
      </c>
      <c r="BP202" s="92">
        <f t="shared" si="260"/>
        <v>0.43362425355454831</v>
      </c>
      <c r="BQ202" s="86">
        <v>0.61838108679199355</v>
      </c>
      <c r="BR202" s="92">
        <f>((BQ202-(AVERAGE(BQ$2:BQ$392)))/(_xlfn.STDEV.P(BQ$2:BQ$392)))</f>
        <v>0.7298511701017133</v>
      </c>
      <c r="BS202" s="92">
        <f>LN(BQ202)</f>
        <v>-0.48065036627754398</v>
      </c>
      <c r="BT202" s="92">
        <f>((BS202-(AVERAGE(BS$2:BS$392)))/(_xlfn.STDEV.P(BS$2:BS$392)))</f>
        <v>0.73973208626530673</v>
      </c>
      <c r="BU202" s="92">
        <v>0.62298841781936443</v>
      </c>
      <c r="BV202" s="92">
        <f t="shared" si="243"/>
        <v>7.216328474112578E-2</v>
      </c>
      <c r="BW202" s="92">
        <f t="shared" si="244"/>
        <v>-0.4732273513476517</v>
      </c>
      <c r="BX202" s="92">
        <f t="shared" si="245"/>
        <v>0.10147510763902322</v>
      </c>
      <c r="BY202" s="86">
        <f>(BP202*0.2)+(BT202*0.3)+(BX202*0.5)</f>
        <v>0.35938203041001332</v>
      </c>
      <c r="BZ202" s="80">
        <v>0.52489189051889573</v>
      </c>
      <c r="CA202" s="80">
        <v>0.40460064680398711</v>
      </c>
      <c r="CB202" s="80">
        <v>0.55960012210012211</v>
      </c>
      <c r="CC202" s="80">
        <v>0.11155313797080159</v>
      </c>
      <c r="CD202" s="80">
        <v>0.51108686933647296</v>
      </c>
      <c r="CE202" s="82">
        <f t="shared" si="262"/>
        <v>0.21444724308639457</v>
      </c>
      <c r="CF202" s="80">
        <f t="shared" si="263"/>
        <v>0.22160969229523519</v>
      </c>
      <c r="CG202" s="84">
        <f t="shared" si="246"/>
        <v>-7.1112748645100879E-2</v>
      </c>
      <c r="CH202" s="84">
        <f>VLOOKUP(A202,'CALCULO FINAL'!A:L,7,FALSE)</f>
        <v>44.780219780219781</v>
      </c>
      <c r="CI202" s="84">
        <f>VLOOKUP(A202,'CALCULO FINAL'!A:L,10,FALSE)</f>
        <v>57.894736842105267</v>
      </c>
      <c r="CJ202" s="84">
        <f>VLOOKUP(A202,'CALCULO FINAL'!A:L,8,FALSE)</f>
        <v>37.5</v>
      </c>
      <c r="CK202" s="84">
        <f>VLOOKUP(A202,'CALCULO FINAL'!A:L,9,FALSE)</f>
        <v>42.105263157894733</v>
      </c>
      <c r="CL202" s="84">
        <f>VLOOKUP(A202,'CALCULO FINAL'!A:L,11,FALSE)</f>
        <v>-0.42549931618102477</v>
      </c>
      <c r="CM202" s="84">
        <f>VLOOKUP(A202,'CALCULO FINAL'!A:L,12,FALSE)</f>
        <v>37.637362637362635</v>
      </c>
      <c r="CN202" s="84">
        <f t="shared" si="247"/>
        <v>46.273134759976863</v>
      </c>
      <c r="CO202" s="81">
        <v>201</v>
      </c>
      <c r="CP202" s="81">
        <v>60</v>
      </c>
      <c r="CQ202" s="81">
        <v>60</v>
      </c>
      <c r="CR202" s="81">
        <v>56</v>
      </c>
      <c r="CS202" s="81">
        <v>45</v>
      </c>
      <c r="CT202" s="81"/>
    </row>
    <row r="203" spans="1:98" ht="14.5" customHeight="1">
      <c r="A203" s="79">
        <v>111001013811</v>
      </c>
      <c r="B203" s="80" t="s">
        <v>308</v>
      </c>
      <c r="C203" s="81" t="s">
        <v>460</v>
      </c>
      <c r="D203" s="81" t="s">
        <v>6</v>
      </c>
      <c r="E203" s="81">
        <v>18</v>
      </c>
      <c r="F203" s="82" t="s">
        <v>38</v>
      </c>
      <c r="G203" s="82">
        <v>55</v>
      </c>
      <c r="H203" s="82" t="s">
        <v>309</v>
      </c>
      <c r="I203" s="81">
        <v>18</v>
      </c>
      <c r="J203" s="81">
        <v>2</v>
      </c>
      <c r="K203" s="81">
        <v>2</v>
      </c>
      <c r="L203" s="81">
        <v>2989</v>
      </c>
      <c r="M203" s="81">
        <f t="shared" si="214"/>
        <v>5</v>
      </c>
      <c r="N203" s="86">
        <f>VLOOKUP(A203,complejidad!P:V,7,FALSE)</f>
        <v>0.65577919136838758</v>
      </c>
      <c r="O203" s="81">
        <v>5</v>
      </c>
      <c r="P203" s="87">
        <v>35.769422875131092</v>
      </c>
      <c r="Q203" s="88">
        <v>0.256663292847504</v>
      </c>
      <c r="R203" s="81">
        <v>2842</v>
      </c>
      <c r="S203" s="81">
        <v>376</v>
      </c>
      <c r="T203" s="89">
        <f t="shared" si="239"/>
        <v>0.13230119634060522</v>
      </c>
      <c r="U203" s="90">
        <f>VLOOKUP(A203,socioeconomico!I:P,8,FALSE)</f>
        <v>0.83845776254889015</v>
      </c>
      <c r="V203" s="81">
        <v>2</v>
      </c>
      <c r="W203" s="83">
        <v>0.88609066253390156</v>
      </c>
      <c r="X203" s="83">
        <v>0.88537244307217289</v>
      </c>
      <c r="Y203" s="83">
        <v>0.85199386503067487</v>
      </c>
      <c r="Z203" s="83">
        <v>0.83460365853658536</v>
      </c>
      <c r="AA203" s="83">
        <v>0.8724806201550388</v>
      </c>
      <c r="AB203" s="83">
        <v>0.86479198767334364</v>
      </c>
      <c r="AC203" s="91">
        <v>0.84704073789392775</v>
      </c>
      <c r="AD203" s="81">
        <f t="shared" si="261"/>
        <v>0.8551962776010773</v>
      </c>
      <c r="AE203" s="82">
        <f t="shared" si="240"/>
        <v>0.32232020199829409</v>
      </c>
      <c r="AF203" s="84">
        <v>85.809018567639257</v>
      </c>
      <c r="AG203" s="84">
        <v>94.009382894261989</v>
      </c>
      <c r="AH203" s="84">
        <v>93.068592057761734</v>
      </c>
      <c r="AI203" s="84">
        <v>92.282249173098137</v>
      </c>
      <c r="AJ203" s="84">
        <v>91.077801570306931</v>
      </c>
      <c r="AK203" s="84">
        <v>91.24457308248914</v>
      </c>
      <c r="AL203" s="84">
        <v>88.295165394402034</v>
      </c>
      <c r="AM203" s="84">
        <f t="shared" si="225"/>
        <v>90.664449784745173</v>
      </c>
      <c r="AN203" s="84">
        <f t="shared" si="241"/>
        <v>0.40737551347341261</v>
      </c>
      <c r="AO203" s="81">
        <v>3.5</v>
      </c>
      <c r="AP203" s="82">
        <f t="shared" ref="AP203:AP224" si="264">((AO203-(AVERAGE(AO$2:AO$384)))/(_xlfn.STDEV.P(AO$2:AO$384)))</f>
        <v>-1.3577995583445217</v>
      </c>
      <c r="AQ203" s="81">
        <v>4</v>
      </c>
      <c r="AR203" s="82">
        <f t="shared" ref="AR203:AR208" si="265">((AQ203-(AVERAGE(AQ$2:AQ$384)))/(_xlfn.STDEV.P(AQ$2:AQ$384)))</f>
        <v>0.1365178344157767</v>
      </c>
      <c r="AS203" s="81">
        <v>4</v>
      </c>
      <c r="AT203" s="82">
        <f t="shared" ref="AT203:AT208" si="266">((AS203-(AVERAGE(AS$2:AS$384)))/(_xlfn.STDEV.P(AS$2:AS$384)))</f>
        <v>-0.10476865036838212</v>
      </c>
      <c r="AU203" s="81">
        <v>4</v>
      </c>
      <c r="AV203" s="82">
        <f t="shared" ref="AV203:AV208" si="267">((AU203-(AVERAGE(AU$2:AU$384)))/(_xlfn.STDEV.P(AU$2:AU$384)))</f>
        <v>-0.23979404319523176</v>
      </c>
      <c r="AW203" s="81">
        <v>4</v>
      </c>
      <c r="AX203" s="82">
        <f t="shared" ref="AX203:AX208" si="268">((AW203-(AVERAGE(AW$2:AW$384)))/(_xlfn.STDEV.P(AW$2:AW$384)))</f>
        <v>-0.2179191660846721</v>
      </c>
      <c r="AY203" s="81">
        <v>3.5</v>
      </c>
      <c r="AZ203" s="82">
        <f t="shared" si="253"/>
        <v>-1.2816435770280501</v>
      </c>
      <c r="BA203" s="81">
        <f t="shared" ref="BA203:BA208" si="269">(AR203*0.1)+(AT203*0.15)+(AV203*0.2)+(AX203*0.25)+(AZ203*0.3)</f>
        <v>-0.48899518738230907</v>
      </c>
      <c r="BB203" s="82">
        <v>3.1533333333333338</v>
      </c>
      <c r="BC203" s="82">
        <v>3.0333333333333332</v>
      </c>
      <c r="BD203" s="82">
        <v>3.1383333333333332</v>
      </c>
      <c r="BE203" s="82">
        <v>3.1716666666666669</v>
      </c>
      <c r="BF203" s="81">
        <f t="shared" si="220"/>
        <v>3.132166666666667</v>
      </c>
      <c r="BG203" s="82">
        <f t="shared" si="217"/>
        <v>-0.30005412866998377</v>
      </c>
      <c r="BH203" s="82">
        <f t="shared" si="242"/>
        <v>-0.39452465802614645</v>
      </c>
      <c r="BI203" s="85">
        <v>0.441</v>
      </c>
      <c r="BJ203" s="82">
        <f t="shared" ref="BJ203:BJ224" si="270">((BI203-(AVERAGE(BI$2:BI$392)))/(_xlfn.STDEV.P(BI$2:BI$392)))</f>
        <v>-0.6631958062106833</v>
      </c>
      <c r="BK203" s="92">
        <f t="shared" ref="BK203:BK224" si="271">LN(BI203)</f>
        <v>-0.81871040353529101</v>
      </c>
      <c r="BL203" s="92">
        <f t="shared" ref="BL203:BL224" si="272">((BK203-(AVERAGE(BK$2:BK$392)))/(_xlfn.STDEV.P(BK$2:BK$392)))</f>
        <v>-0.64722933974934893</v>
      </c>
      <c r="BM203" s="85">
        <v>0.455750095938809</v>
      </c>
      <c r="BN203" s="92">
        <f t="shared" si="258"/>
        <v>-0.41247926590347689</v>
      </c>
      <c r="BO203" s="92">
        <f t="shared" si="259"/>
        <v>-0.785810654915852</v>
      </c>
      <c r="BP203" s="92">
        <f t="shared" si="260"/>
        <v>-0.36050393020741345</v>
      </c>
      <c r="BQ203" s="86">
        <v>0.58433346136997621</v>
      </c>
      <c r="BR203" s="92">
        <f>((BQ203-(AVERAGE(BQ$2:BQ$392)))/(_xlfn.STDEV.P(BQ$2:BQ$392)))</f>
        <v>-0.17970687224510207</v>
      </c>
      <c r="BS203" s="92">
        <f>LN(BQ203)</f>
        <v>-0.5372834636132755</v>
      </c>
      <c r="BT203" s="92">
        <f>((BS203-(AVERAGE(BS$2:BS$392)))/(_xlfn.STDEV.P(BS$2:BS$392)))</f>
        <v>-0.14766253994667247</v>
      </c>
      <c r="BU203" s="92">
        <v>0.62797260114177811</v>
      </c>
      <c r="BV203" s="92">
        <f t="shared" si="243"/>
        <v>0.21947029825727657</v>
      </c>
      <c r="BW203" s="92">
        <f t="shared" si="244"/>
        <v>-0.46525874222083058</v>
      </c>
      <c r="BX203" s="92">
        <f t="shared" si="245"/>
        <v>0.25289533423411042</v>
      </c>
      <c r="BY203" s="92">
        <f>(BL203*0.1)+(BP203*0.2)+(BT203*0.3)+(BX203*0.4)</f>
        <v>-7.9964348306775124E-2</v>
      </c>
      <c r="BZ203" s="80">
        <v>0.4835884648204698</v>
      </c>
      <c r="CA203" s="80">
        <v>-1.0853670106825912</v>
      </c>
      <c r="CB203" s="80">
        <v>0.54829457840614504</v>
      </c>
      <c r="CC203" s="80">
        <v>-0.25832109592417568</v>
      </c>
      <c r="CD203" s="80">
        <v>0.40487133314766499</v>
      </c>
      <c r="CE203" s="82">
        <f t="shared" si="262"/>
        <v>-1.0496066008111022</v>
      </c>
      <c r="CF203" s="80">
        <f t="shared" si="263"/>
        <v>-0.81937303131932215</v>
      </c>
      <c r="CG203" s="84">
        <f t="shared" si="246"/>
        <v>-0.21846753703237204</v>
      </c>
      <c r="CH203" s="84">
        <f>VLOOKUP(A203,'CALCULO FINAL'!A:L,7,FALSE)</f>
        <v>31.868131868131865</v>
      </c>
      <c r="CI203" s="84">
        <f>VLOOKUP(A203,'CALCULO FINAL'!A:L,10,FALSE)</f>
        <v>81.081081081081081</v>
      </c>
      <c r="CJ203" s="84">
        <f>VLOOKUP(A203,'CALCULO FINAL'!A:L,8,FALSE)</f>
        <v>38.461538461538467</v>
      </c>
      <c r="CK203" s="84">
        <f>VLOOKUP(A203,'CALCULO FINAL'!A:L,9,FALSE)</f>
        <v>46.511627906976742</v>
      </c>
      <c r="CL203" s="84">
        <f>VLOOKUP(A203,'CALCULO FINAL'!A:L,11,FALSE)</f>
        <v>-0.32851126075160098</v>
      </c>
      <c r="CM203" s="84">
        <f>VLOOKUP(A203,'CALCULO FINAL'!A:L,12,FALSE)</f>
        <v>39.560439560439562</v>
      </c>
      <c r="CN203" s="84">
        <f t="shared" si="247"/>
        <v>46.094446094446099</v>
      </c>
      <c r="CO203" s="81">
        <v>202</v>
      </c>
      <c r="CP203" s="81">
        <v>192</v>
      </c>
      <c r="CQ203" s="81">
        <v>233</v>
      </c>
      <c r="CR203" s="81">
        <v>251</v>
      </c>
      <c r="CS203" s="81">
        <v>251</v>
      </c>
      <c r="CT203" s="81">
        <v>267</v>
      </c>
    </row>
    <row r="204" spans="1:98" ht="14.5" customHeight="1">
      <c r="A204" s="79">
        <v>111001013820</v>
      </c>
      <c r="B204" s="80" t="s">
        <v>247</v>
      </c>
      <c r="C204" s="81" t="s">
        <v>460</v>
      </c>
      <c r="D204" s="81" t="s">
        <v>6</v>
      </c>
      <c r="E204" s="81">
        <v>5</v>
      </c>
      <c r="F204" s="82" t="s">
        <v>33</v>
      </c>
      <c r="G204" s="82">
        <v>57</v>
      </c>
      <c r="H204" s="82" t="s">
        <v>34</v>
      </c>
      <c r="I204" s="81">
        <v>5</v>
      </c>
      <c r="J204" s="81">
        <v>1</v>
      </c>
      <c r="K204" s="81">
        <v>1</v>
      </c>
      <c r="L204" s="81">
        <v>1428</v>
      </c>
      <c r="M204" s="81">
        <f t="shared" si="214"/>
        <v>2</v>
      </c>
      <c r="N204" s="86">
        <f>VLOOKUP(A204,complejidad!P:V,7,FALSE)</f>
        <v>-1.0721496448257501</v>
      </c>
      <c r="O204" s="81">
        <v>1</v>
      </c>
      <c r="P204" s="87">
        <v>38.896490486257846</v>
      </c>
      <c r="Q204" s="88">
        <v>0.220276134122287</v>
      </c>
      <c r="R204" s="81">
        <v>1310</v>
      </c>
      <c r="S204" s="81">
        <v>107</v>
      </c>
      <c r="T204" s="89">
        <f t="shared" si="239"/>
        <v>8.1679389312977094E-2</v>
      </c>
      <c r="U204" s="90">
        <f>VLOOKUP(A204,socioeconomico!I:P,8,FALSE)</f>
        <v>-8.0904605257901552E-2</v>
      </c>
      <c r="V204" s="81">
        <v>6</v>
      </c>
      <c r="W204" s="83">
        <v>0.85094850948509482</v>
      </c>
      <c r="X204" s="83">
        <v>0.84862385321100919</v>
      </c>
      <c r="Y204" s="83">
        <v>0.82818181818181813</v>
      </c>
      <c r="Z204" s="83">
        <v>0.78455672068636795</v>
      </c>
      <c r="AA204" s="83">
        <v>0.82054054054054049</v>
      </c>
      <c r="AB204" s="83">
        <v>0.88580246913580252</v>
      </c>
      <c r="AC204" s="91">
        <v>0.82753036437246963</v>
      </c>
      <c r="AD204" s="81">
        <f t="shared" si="261"/>
        <v>0.83431952462493664</v>
      </c>
      <c r="AE204" s="82">
        <f t="shared" si="240"/>
        <v>-9.1765616188631799E-2</v>
      </c>
      <c r="AF204" s="84">
        <v>87.457337883959042</v>
      </c>
      <c r="AG204" s="84">
        <v>93.476394849785407</v>
      </c>
      <c r="AH204" s="84">
        <v>90.681622088006904</v>
      </c>
      <c r="AI204" s="84">
        <v>91.694630872483216</v>
      </c>
      <c r="AJ204" s="84">
        <v>90.071556350626111</v>
      </c>
      <c r="AK204" s="84">
        <v>87.487386478304742</v>
      </c>
      <c r="AL204" s="84">
        <v>89.281767955801101</v>
      </c>
      <c r="AM204" s="84">
        <f t="shared" si="225"/>
        <v>89.493045116114914</v>
      </c>
      <c r="AN204" s="84">
        <f t="shared" si="241"/>
        <v>0.15454115506343019</v>
      </c>
      <c r="AO204" s="81">
        <v>4</v>
      </c>
      <c r="AP204" s="82">
        <f t="shared" si="264"/>
        <v>0.23005906138063265</v>
      </c>
      <c r="AQ204" s="81">
        <v>4</v>
      </c>
      <c r="AR204" s="82">
        <f t="shared" si="265"/>
        <v>0.1365178344157767</v>
      </c>
      <c r="AS204" s="81">
        <v>4</v>
      </c>
      <c r="AT204" s="82">
        <f t="shared" si="266"/>
        <v>-0.10476865036838212</v>
      </c>
      <c r="AU204" s="81">
        <v>4</v>
      </c>
      <c r="AV204" s="82">
        <f t="shared" si="267"/>
        <v>-0.23979404319523176</v>
      </c>
      <c r="AW204" s="81">
        <v>4</v>
      </c>
      <c r="AX204" s="82">
        <f t="shared" si="268"/>
        <v>-0.2179191660846721</v>
      </c>
      <c r="AY204" s="81">
        <v>4</v>
      </c>
      <c r="AZ204" s="82">
        <f t="shared" si="253"/>
        <v>5.8790989771929411E-2</v>
      </c>
      <c r="BA204" s="81">
        <f t="shared" si="269"/>
        <v>-8.6864817342315201E-2</v>
      </c>
      <c r="BB204" s="82">
        <v>3.0950000000000002</v>
      </c>
      <c r="BC204" s="82">
        <v>3.1466666666666665</v>
      </c>
      <c r="BD204" s="82">
        <v>3.1566666666666667</v>
      </c>
      <c r="BE204" s="82">
        <v>3.1183333333333336</v>
      </c>
      <c r="BF204" s="81">
        <f t="shared" si="220"/>
        <v>3.1331666666666669</v>
      </c>
      <c r="BG204" s="82">
        <f t="shared" si="217"/>
        <v>-0.29807389612330115</v>
      </c>
      <c r="BH204" s="82">
        <f t="shared" si="242"/>
        <v>-0.19246935673280818</v>
      </c>
      <c r="BI204" s="85">
        <v>0.51800000000000002</v>
      </c>
      <c r="BJ204" s="82">
        <f t="shared" si="270"/>
        <v>0.43783509845178981</v>
      </c>
      <c r="BK204" s="92">
        <f t="shared" si="271"/>
        <v>-0.65778003672265395</v>
      </c>
      <c r="BL204" s="92">
        <f t="shared" si="272"/>
        <v>0.50830749542822906</v>
      </c>
      <c r="BM204" s="85">
        <v>0.44322376799086455</v>
      </c>
      <c r="BN204" s="92">
        <f t="shared" si="258"/>
        <v>-0.56622057096496947</v>
      </c>
      <c r="BO204" s="92">
        <f t="shared" si="259"/>
        <v>-0.81368051684876797</v>
      </c>
      <c r="BP204" s="92">
        <f t="shared" si="260"/>
        <v>-0.53372895162202216</v>
      </c>
      <c r="BQ204" s="86">
        <v>0.58126960711613096</v>
      </c>
      <c r="BR204" s="92">
        <f>((BQ204-(AVERAGE(BQ$2:BQ$392)))/(_xlfn.STDEV.P(BQ$2:BQ$392)))</f>
        <v>-0.26155555457233898</v>
      </c>
      <c r="BS204" s="92">
        <f>LN(BQ204)</f>
        <v>-0.54254058997659127</v>
      </c>
      <c r="BT204" s="92">
        <f>((BS204-(AVERAGE(BS$2:BS$392)))/(_xlfn.STDEV.P(BS$2:BS$392)))</f>
        <v>-0.23003743914153527</v>
      </c>
      <c r="BU204" s="92">
        <v>0.61646313788885276</v>
      </c>
      <c r="BV204" s="92">
        <f t="shared" si="243"/>
        <v>-0.1206906768292646</v>
      </c>
      <c r="BW204" s="92">
        <f t="shared" si="244"/>
        <v>-0.48375675072198965</v>
      </c>
      <c r="BX204" s="92">
        <f t="shared" si="245"/>
        <v>-9.860548532243027E-2</v>
      </c>
      <c r="BY204" s="92">
        <f>(BL204*0.1)+(BP204*0.2)+(BT204*0.3)+(BX204*0.4)</f>
        <v>-0.16436846665301422</v>
      </c>
      <c r="BZ204" s="80">
        <v>0.52770955441042799</v>
      </c>
      <c r="CA204" s="80">
        <v>0.50624422713807149</v>
      </c>
      <c r="CB204" s="80">
        <v>0.542121693121693</v>
      </c>
      <c r="CC204" s="80">
        <v>-0.46027433915692922</v>
      </c>
      <c r="CD204" s="80">
        <v>0.56177562658403302</v>
      </c>
      <c r="CE204" s="82">
        <f t="shared" si="262"/>
        <v>0.817685909859861</v>
      </c>
      <c r="CF204" s="80">
        <f t="shared" si="263"/>
        <v>0.37200949861046606</v>
      </c>
      <c r="CG204" s="84">
        <f t="shared" si="246"/>
        <v>-6.2432607012372812E-2</v>
      </c>
      <c r="CH204" s="84">
        <f>VLOOKUP(A204,'CALCULO FINAL'!A:L,7,FALSE)</f>
        <v>45.879120879120876</v>
      </c>
      <c r="CI204" s="84">
        <f>VLOOKUP(A204,'CALCULO FINAL'!A:L,10,FALSE)</f>
        <v>39.473684210526315</v>
      </c>
      <c r="CJ204" s="84">
        <f>VLOOKUP(A204,'CALCULO FINAL'!A:L,8,FALSE)</f>
        <v>65.853658536585371</v>
      </c>
      <c r="CK204" s="84">
        <f>VLOOKUP(A204,'CALCULO FINAL'!A:L,9,FALSE)</f>
        <v>40</v>
      </c>
      <c r="CL204" s="84">
        <f>VLOOKUP(A204,'CALCULO FINAL'!A:L,11,FALSE)</f>
        <v>4.8584098564123601E-2</v>
      </c>
      <c r="CM204" s="84">
        <f>VLOOKUP(A204,'CALCULO FINAL'!A:L,12,FALSE)</f>
        <v>51.923076923076927</v>
      </c>
      <c r="CN204" s="84">
        <f t="shared" si="247"/>
        <v>45.788750722961254</v>
      </c>
      <c r="CO204" s="81">
        <v>203</v>
      </c>
      <c r="CP204" s="81">
        <v>208</v>
      </c>
      <c r="CQ204" s="81">
        <v>210</v>
      </c>
      <c r="CR204" s="81">
        <v>213</v>
      </c>
      <c r="CS204" s="81">
        <v>154</v>
      </c>
      <c r="CT204" s="81">
        <v>97</v>
      </c>
    </row>
    <row r="205" spans="1:98" ht="14.5" customHeight="1">
      <c r="A205" s="79">
        <v>111001014028</v>
      </c>
      <c r="B205" s="80" t="s">
        <v>257</v>
      </c>
      <c r="C205" s="81" t="s">
        <v>460</v>
      </c>
      <c r="D205" s="81" t="s">
        <v>6</v>
      </c>
      <c r="E205" s="81">
        <v>18</v>
      </c>
      <c r="F205" s="82" t="s">
        <v>38</v>
      </c>
      <c r="G205" s="82">
        <v>39</v>
      </c>
      <c r="H205" s="82" t="s">
        <v>140</v>
      </c>
      <c r="I205" s="81">
        <v>18</v>
      </c>
      <c r="J205" s="81">
        <v>1</v>
      </c>
      <c r="K205" s="81">
        <v>1</v>
      </c>
      <c r="L205" s="81">
        <v>739</v>
      </c>
      <c r="M205" s="81">
        <f t="shared" si="214"/>
        <v>1</v>
      </c>
      <c r="N205" s="86">
        <f>VLOOKUP(A205,complejidad!P:V,7,FALSE)</f>
        <v>-1.4952519086589622</v>
      </c>
      <c r="O205" s="81">
        <v>1</v>
      </c>
      <c r="P205" s="87">
        <v>33.870397727272753</v>
      </c>
      <c r="Q205" s="88">
        <v>0.228364688856729</v>
      </c>
      <c r="R205" s="81">
        <v>692</v>
      </c>
      <c r="S205" s="81">
        <v>92</v>
      </c>
      <c r="T205" s="89">
        <f t="shared" si="239"/>
        <v>0.13294797687861271</v>
      </c>
      <c r="U205" s="90">
        <f>VLOOKUP(A205,socioeconomico!I:P,8,FALSE)</f>
        <v>0.76343710919767338</v>
      </c>
      <c r="V205" s="81">
        <v>2</v>
      </c>
      <c r="W205" s="83">
        <v>0.83959537572254339</v>
      </c>
      <c r="X205" s="83">
        <v>0.78851174934725854</v>
      </c>
      <c r="Y205" s="83">
        <v>0.80911680911680917</v>
      </c>
      <c r="Z205" s="83">
        <v>0.78099838969404189</v>
      </c>
      <c r="AA205" s="83">
        <v>0.83306055646481181</v>
      </c>
      <c r="AB205" s="83">
        <v>0.79508196721311475</v>
      </c>
      <c r="AC205" s="91">
        <v>0.74257425742574257</v>
      </c>
      <c r="AD205" s="81">
        <f t="shared" si="261"/>
        <v>0.78621631968975103</v>
      </c>
      <c r="AE205" s="82">
        <f t="shared" si="240"/>
        <v>-1.0458821397574209</v>
      </c>
      <c r="AF205" s="84">
        <v>93.003618817852839</v>
      </c>
      <c r="AG205" s="84">
        <v>98.154555940023073</v>
      </c>
      <c r="AH205" s="84">
        <v>94.481981981981974</v>
      </c>
      <c r="AI205" s="84">
        <v>97.201946472019458</v>
      </c>
      <c r="AJ205" s="84">
        <v>95.780590717299575</v>
      </c>
      <c r="AK205" s="84">
        <v>95.135135135135144</v>
      </c>
      <c r="AL205" s="84">
        <v>80.464480874316934</v>
      </c>
      <c r="AM205" s="84">
        <f t="shared" si="225"/>
        <v>91.10773635853991</v>
      </c>
      <c r="AN205" s="84">
        <f t="shared" si="241"/>
        <v>0.50305387252264377</v>
      </c>
      <c r="AO205" s="81">
        <v>4</v>
      </c>
      <c r="AP205" s="82">
        <f t="shared" si="264"/>
        <v>0.23005906138063265</v>
      </c>
      <c r="AQ205" s="81">
        <v>4</v>
      </c>
      <c r="AR205" s="82">
        <f t="shared" si="265"/>
        <v>0.1365178344157767</v>
      </c>
      <c r="AS205" s="81">
        <v>4</v>
      </c>
      <c r="AT205" s="82">
        <f t="shared" si="266"/>
        <v>-0.10476865036838212</v>
      </c>
      <c r="AU205" s="81">
        <v>4</v>
      </c>
      <c r="AV205" s="82">
        <f t="shared" si="267"/>
        <v>-0.23979404319523176</v>
      </c>
      <c r="AW205" s="81">
        <v>4</v>
      </c>
      <c r="AX205" s="82">
        <f t="shared" si="268"/>
        <v>-0.2179191660846721</v>
      </c>
      <c r="AY205" s="81">
        <v>3.5</v>
      </c>
      <c r="AZ205" s="82">
        <f t="shared" si="253"/>
        <v>-1.2816435770280501</v>
      </c>
      <c r="BA205" s="81">
        <f t="shared" si="269"/>
        <v>-0.48899518738230907</v>
      </c>
      <c r="BB205" s="82">
        <v>3.081666666666667</v>
      </c>
      <c r="BC205" s="82">
        <v>3.3766666666666665</v>
      </c>
      <c r="BD205" s="82">
        <v>3.3016666666666672</v>
      </c>
      <c r="BE205" s="82">
        <v>3.2116666666666673</v>
      </c>
      <c r="BF205" s="81">
        <f t="shared" si="220"/>
        <v>3.2586666666666675</v>
      </c>
      <c r="BG205" s="82">
        <f t="shared" si="217"/>
        <v>-4.9554711514603347E-2</v>
      </c>
      <c r="BH205" s="82">
        <f t="shared" si="242"/>
        <v>-0.2692749494484562</v>
      </c>
      <c r="BI205" s="85">
        <v>0.47799999999999998</v>
      </c>
      <c r="BJ205" s="82">
        <f t="shared" si="270"/>
        <v>-0.13412900786637846</v>
      </c>
      <c r="BK205" s="92">
        <f t="shared" si="271"/>
        <v>-0.73814454649068106</v>
      </c>
      <c r="BL205" s="92">
        <f t="shared" si="272"/>
        <v>-6.8738049904185139E-2</v>
      </c>
      <c r="BM205" s="85">
        <v>0.39517661523037545</v>
      </c>
      <c r="BN205" s="92">
        <f t="shared" si="258"/>
        <v>-1.1559250718038334</v>
      </c>
      <c r="BO205" s="92">
        <f t="shared" si="259"/>
        <v>-0.92842248684707185</v>
      </c>
      <c r="BP205" s="92">
        <f t="shared" si="260"/>
        <v>-1.2469072320869006</v>
      </c>
      <c r="BQ205" s="86"/>
      <c r="BR205" s="86"/>
      <c r="BS205" s="92"/>
      <c r="BT205" s="92"/>
      <c r="BU205" s="92">
        <v>0.64656062438892181</v>
      </c>
      <c r="BV205" s="92">
        <f t="shared" si="243"/>
        <v>0.76883736896516641</v>
      </c>
      <c r="BW205" s="92">
        <f t="shared" si="244"/>
        <v>-0.43608831194326847</v>
      </c>
      <c r="BX205" s="92">
        <f t="shared" si="245"/>
        <v>0.80719447128648758</v>
      </c>
      <c r="BY205" s="86">
        <f>(BL205*0.2)+(BP205*0.3)+(BX205*0.5)</f>
        <v>1.5777456036336623E-2</v>
      </c>
      <c r="BZ205" s="80">
        <v>0.47757397088247755</v>
      </c>
      <c r="CA205" s="80">
        <v>-1.3023320999511807</v>
      </c>
      <c r="CB205" s="80">
        <v>0.56395899470899469</v>
      </c>
      <c r="CC205" s="80">
        <v>0.25415881094798437</v>
      </c>
      <c r="CD205" s="80">
        <v>0.513784554296566</v>
      </c>
      <c r="CE205" s="82">
        <f t="shared" si="262"/>
        <v>0.24655195361921575</v>
      </c>
      <c r="CF205" s="80">
        <f t="shared" si="263"/>
        <v>-6.0942799896232983E-2</v>
      </c>
      <c r="CG205" s="84">
        <f t="shared" si="246"/>
        <v>-0.20813667611106229</v>
      </c>
      <c r="CH205" s="84">
        <f>VLOOKUP(A205,'CALCULO FINAL'!A:L,7,FALSE)</f>
        <v>33.241758241758241</v>
      </c>
      <c r="CI205" s="84">
        <f>VLOOKUP(A205,'CALCULO FINAL'!A:L,10,FALSE)</f>
        <v>83.78378378378379</v>
      </c>
      <c r="CJ205" s="84">
        <f>VLOOKUP(A205,'CALCULO FINAL'!A:L,8,FALSE)</f>
        <v>46.153846153846153</v>
      </c>
      <c r="CK205" s="84">
        <f>VLOOKUP(A205,'CALCULO FINAL'!A:L,9,FALSE)</f>
        <v>22.857142857142858</v>
      </c>
      <c r="CL205" s="84">
        <f>VLOOKUP(A205,'CALCULO FINAL'!A:L,11,FALSE)</f>
        <v>-0.61699690058251877</v>
      </c>
      <c r="CM205" s="84">
        <f>VLOOKUP(A205,'CALCULO FINAL'!A:L,12,FALSE)</f>
        <v>31.868131868131865</v>
      </c>
      <c r="CN205" s="84">
        <f t="shared" si="247"/>
        <v>45.533858033858039</v>
      </c>
      <c r="CO205" s="81">
        <v>204</v>
      </c>
      <c r="CP205" s="81">
        <v>200</v>
      </c>
      <c r="CQ205" s="81">
        <v>219</v>
      </c>
      <c r="CR205" s="81">
        <v>195</v>
      </c>
      <c r="CS205" s="81">
        <v>183</v>
      </c>
      <c r="CT205" s="81">
        <v>165</v>
      </c>
    </row>
    <row r="206" spans="1:98" ht="14.5" customHeight="1">
      <c r="A206" s="79">
        <v>111769003360</v>
      </c>
      <c r="B206" s="80" t="s">
        <v>594</v>
      </c>
      <c r="C206" s="81" t="s">
        <v>460</v>
      </c>
      <c r="D206" s="81" t="s">
        <v>6</v>
      </c>
      <c r="E206" s="81">
        <v>11</v>
      </c>
      <c r="F206" s="82" t="s">
        <v>44</v>
      </c>
      <c r="G206" s="82">
        <v>71</v>
      </c>
      <c r="H206" s="82" t="s">
        <v>45</v>
      </c>
      <c r="I206" s="81">
        <v>11</v>
      </c>
      <c r="J206" s="81">
        <v>2</v>
      </c>
      <c r="K206" s="81">
        <v>2</v>
      </c>
      <c r="L206" s="81">
        <v>5155</v>
      </c>
      <c r="M206" s="81">
        <f t="shared" si="214"/>
        <v>6</v>
      </c>
      <c r="N206" s="86">
        <f>VLOOKUP(A206,complejidad!P:V,7,FALSE)</f>
        <v>1.1704443053249212</v>
      </c>
      <c r="O206" s="81">
        <v>6</v>
      </c>
      <c r="P206" s="87">
        <v>40.924557657108025</v>
      </c>
      <c r="Q206" s="88">
        <v>0.19261619925475701</v>
      </c>
      <c r="R206" s="81">
        <v>4907</v>
      </c>
      <c r="S206" s="81">
        <v>543</v>
      </c>
      <c r="T206" s="89">
        <f t="shared" si="239"/>
        <v>0.11065824332586101</v>
      </c>
      <c r="U206" s="90">
        <f>VLOOKUP(A206,socioeconomico!I:P,8,FALSE)</f>
        <v>-0.43693674536791138</v>
      </c>
      <c r="V206" s="81">
        <v>7</v>
      </c>
      <c r="W206" s="83">
        <v>0.9174839364220494</v>
      </c>
      <c r="X206" s="83">
        <v>0.88702036949313123</v>
      </c>
      <c r="Y206" s="83">
        <v>0.87558949023130472</v>
      </c>
      <c r="Z206" s="83">
        <v>0.86940804338002708</v>
      </c>
      <c r="AA206" s="83">
        <v>0.87605884975479265</v>
      </c>
      <c r="AB206" s="83">
        <v>0.88080495356037147</v>
      </c>
      <c r="AC206" s="91">
        <v>0.85686059275521409</v>
      </c>
      <c r="AD206" s="81">
        <f t="shared" si="261"/>
        <v>0.87044134169775012</v>
      </c>
      <c r="AE206" s="82">
        <f t="shared" si="240"/>
        <v>0.6247027059728123</v>
      </c>
      <c r="AF206" s="84">
        <v>86.236220472440948</v>
      </c>
      <c r="AG206" s="84">
        <v>86.907654921020665</v>
      </c>
      <c r="AH206" s="84">
        <v>85.630498533724335</v>
      </c>
      <c r="AI206" s="84">
        <v>87.174479166666657</v>
      </c>
      <c r="AJ206" s="84">
        <v>84.982638888888886</v>
      </c>
      <c r="AK206" s="84">
        <v>86.928512053200336</v>
      </c>
      <c r="AL206" s="84">
        <v>85.744103527447308</v>
      </c>
      <c r="AM206" s="84">
        <f t="shared" si="225"/>
        <v>86.09110857768448</v>
      </c>
      <c r="AN206" s="84">
        <f t="shared" si="241"/>
        <v>-0.57972810736941771</v>
      </c>
      <c r="AO206" s="81">
        <v>4</v>
      </c>
      <c r="AP206" s="82">
        <f t="shared" si="264"/>
        <v>0.23005906138063265</v>
      </c>
      <c r="AQ206" s="81">
        <v>4</v>
      </c>
      <c r="AR206" s="82">
        <f t="shared" si="265"/>
        <v>0.1365178344157767</v>
      </c>
      <c r="AS206" s="81">
        <v>4</v>
      </c>
      <c r="AT206" s="82">
        <f t="shared" si="266"/>
        <v>-0.10476865036838212</v>
      </c>
      <c r="AU206" s="81">
        <v>4</v>
      </c>
      <c r="AV206" s="82">
        <f t="shared" si="267"/>
        <v>-0.23979404319523176</v>
      </c>
      <c r="AW206" s="81">
        <v>4</v>
      </c>
      <c r="AX206" s="82">
        <f t="shared" si="268"/>
        <v>-0.2179191660846721</v>
      </c>
      <c r="AY206" s="81">
        <v>4</v>
      </c>
      <c r="AZ206" s="82">
        <f t="shared" si="253"/>
        <v>5.8790989771929411E-2</v>
      </c>
      <c r="BA206" s="81">
        <f t="shared" si="269"/>
        <v>-8.6864817342315201E-2</v>
      </c>
      <c r="BB206" s="82">
        <v>3.4683333333333333</v>
      </c>
      <c r="BC206" s="82">
        <v>3.5066666666666664</v>
      </c>
      <c r="BD206" s="82">
        <v>3.4516666666666667</v>
      </c>
      <c r="BE206" s="82">
        <v>3.3033333333333332</v>
      </c>
      <c r="BF206" s="81">
        <f t="shared" si="220"/>
        <v>3.4050000000000002</v>
      </c>
      <c r="BG206" s="82">
        <f t="shared" si="217"/>
        <v>0.24021931781665126</v>
      </c>
      <c r="BH206" s="82">
        <f t="shared" si="242"/>
        <v>7.6677250237168038E-2</v>
      </c>
      <c r="BI206" s="85">
        <v>0.45500000000000002</v>
      </c>
      <c r="BJ206" s="82">
        <f t="shared" si="270"/>
        <v>-0.46300836899932446</v>
      </c>
      <c r="BK206" s="92">
        <f t="shared" si="271"/>
        <v>-0.78745786003118656</v>
      </c>
      <c r="BL206" s="92">
        <f t="shared" si="272"/>
        <v>-0.42282504659299591</v>
      </c>
      <c r="BM206" s="85">
        <v>0.41732612286067083</v>
      </c>
      <c r="BN206" s="92">
        <f t="shared" si="258"/>
        <v>-0.88407411726213103</v>
      </c>
      <c r="BO206" s="92">
        <f t="shared" si="259"/>
        <v>-0.87388729362986584</v>
      </c>
      <c r="BP206" s="92">
        <f t="shared" si="260"/>
        <v>-0.90794394494757558</v>
      </c>
      <c r="BQ206" s="86"/>
      <c r="BR206" s="86"/>
      <c r="BS206" s="92"/>
      <c r="BT206" s="92"/>
      <c r="BU206" s="92">
        <v>0.6180710580794766</v>
      </c>
      <c r="BV206" s="92">
        <f t="shared" si="243"/>
        <v>-7.3168764826554752E-2</v>
      </c>
      <c r="BW206" s="92">
        <f t="shared" si="244"/>
        <v>-0.48115184742309441</v>
      </c>
      <c r="BX206" s="92">
        <f t="shared" si="245"/>
        <v>-4.9106878790281756E-2</v>
      </c>
      <c r="BY206" s="86">
        <f>(BL206*0.2)+(BP206*0.3)+(BX206*0.5)</f>
        <v>-0.3815016321980127</v>
      </c>
      <c r="BZ206" s="80">
        <v>0.51276011718668513</v>
      </c>
      <c r="CA206" s="80">
        <v>-3.3037384117037605E-2</v>
      </c>
      <c r="CB206" s="80">
        <v>0.5764541828636216</v>
      </c>
      <c r="CC206" s="80">
        <v>0.66295367045822329</v>
      </c>
      <c r="CD206" s="80">
        <v>0.45833235028279201</v>
      </c>
      <c r="CE206" s="82">
        <f t="shared" si="262"/>
        <v>-0.41337571940593953</v>
      </c>
      <c r="CF206" s="80">
        <f t="shared" si="263"/>
        <v>-1.4409235388910285E-2</v>
      </c>
      <c r="CG206" s="84">
        <f t="shared" si="246"/>
        <v>-5.5284085043570304E-3</v>
      </c>
      <c r="CH206" s="84">
        <f>VLOOKUP(A206,'CALCULO FINAL'!A:L,7,FALSE)</f>
        <v>51.098901098901095</v>
      </c>
      <c r="CI206" s="84">
        <f>VLOOKUP(A206,'CALCULO FINAL'!A:L,10,FALSE)</f>
        <v>39.473684210526315</v>
      </c>
      <c r="CJ206" s="84">
        <f>VLOOKUP(A206,'CALCULO FINAL'!A:L,8,FALSE)</f>
        <v>31.03448275862069</v>
      </c>
      <c r="CK206" s="84">
        <f>VLOOKUP(A206,'CALCULO FINAL'!A:L,9,FALSE)</f>
        <v>54.794520547945204</v>
      </c>
      <c r="CL206" s="84">
        <f>VLOOKUP(A206,'CALCULO FINAL'!A:L,11,FALSE)</f>
        <v>-0.31299133619218333</v>
      </c>
      <c r="CM206" s="84">
        <f>VLOOKUP(A206,'CALCULO FINAL'!A:L,12,FALSE)</f>
        <v>40.384615384615387</v>
      </c>
      <c r="CN206" s="84">
        <f t="shared" si="247"/>
        <v>45.514025448235969</v>
      </c>
      <c r="CO206" s="81">
        <v>205</v>
      </c>
      <c r="CP206" s="81">
        <v>154</v>
      </c>
      <c r="CQ206" s="81">
        <v>114</v>
      </c>
      <c r="CR206" s="81">
        <v>128</v>
      </c>
      <c r="CS206" s="81">
        <v>162</v>
      </c>
      <c r="CT206" s="81">
        <v>213</v>
      </c>
    </row>
    <row r="207" spans="1:98" ht="14.5" customHeight="1">
      <c r="A207" s="79">
        <v>111001044806</v>
      </c>
      <c r="B207" s="80" t="s">
        <v>196</v>
      </c>
      <c r="C207" s="81" t="s">
        <v>460</v>
      </c>
      <c r="D207" s="81" t="s">
        <v>6</v>
      </c>
      <c r="E207" s="81">
        <v>1</v>
      </c>
      <c r="F207" s="82" t="s">
        <v>52</v>
      </c>
      <c r="G207" s="82">
        <v>10</v>
      </c>
      <c r="H207" s="82" t="s">
        <v>197</v>
      </c>
      <c r="I207" s="81">
        <v>1</v>
      </c>
      <c r="J207" s="81">
        <v>2</v>
      </c>
      <c r="K207" s="81">
        <v>2</v>
      </c>
      <c r="L207" s="81">
        <v>1740</v>
      </c>
      <c r="M207" s="81">
        <f t="shared" si="214"/>
        <v>3</v>
      </c>
      <c r="N207" s="86">
        <f>VLOOKUP(A207,complejidad!P:V,7,FALSE)</f>
        <v>0.17629507564424984</v>
      </c>
      <c r="O207" s="81">
        <v>4</v>
      </c>
      <c r="P207" s="87">
        <v>38.511838006230427</v>
      </c>
      <c r="Q207" s="88">
        <v>0.24536172695449199</v>
      </c>
      <c r="R207" s="81">
        <v>1603</v>
      </c>
      <c r="S207" s="81">
        <v>178</v>
      </c>
      <c r="T207" s="89">
        <f t="shared" si="239"/>
        <v>0.11104179663131628</v>
      </c>
      <c r="U207" s="90">
        <f>VLOOKUP(A207,socioeconomico!I:P,8,FALSE)</f>
        <v>0.34028688038245469</v>
      </c>
      <c r="V207" s="81">
        <v>4</v>
      </c>
      <c r="W207" s="83">
        <v>0.86826347305389218</v>
      </c>
      <c r="X207" s="83">
        <v>0.84934756820877821</v>
      </c>
      <c r="Y207" s="83">
        <v>0.83175914994096811</v>
      </c>
      <c r="Z207" s="83">
        <v>0.79901051329622763</v>
      </c>
      <c r="AA207" s="83">
        <v>0.84525357607282181</v>
      </c>
      <c r="AB207" s="83">
        <v>0.79069767441860461</v>
      </c>
      <c r="AC207" s="91">
        <v>0.78926701570680624</v>
      </c>
      <c r="AD207" s="81">
        <f t="shared" si="261"/>
        <v>0.80653273051978847</v>
      </c>
      <c r="AE207" s="82">
        <f t="shared" si="240"/>
        <v>-0.64291058518701394</v>
      </c>
      <c r="AF207" s="84">
        <v>91.361727654469107</v>
      </c>
      <c r="AG207" s="84">
        <v>91.887125220458557</v>
      </c>
      <c r="AH207" s="84">
        <v>91.210710128055879</v>
      </c>
      <c r="AI207" s="84">
        <v>87.320018578727357</v>
      </c>
      <c r="AJ207" s="84">
        <v>93.155663234403391</v>
      </c>
      <c r="AK207" s="84">
        <v>91.681210005817334</v>
      </c>
      <c r="AL207" s="84">
        <v>89.366647298082512</v>
      </c>
      <c r="AM207" s="84">
        <f t="shared" si="225"/>
        <v>90.580503137374464</v>
      </c>
      <c r="AN207" s="84">
        <f t="shared" si="241"/>
        <v>0.38925658557682119</v>
      </c>
      <c r="AO207" s="81">
        <v>4</v>
      </c>
      <c r="AP207" s="82">
        <f t="shared" si="264"/>
        <v>0.23005906138063265</v>
      </c>
      <c r="AQ207" s="81">
        <v>4</v>
      </c>
      <c r="AR207" s="82">
        <f t="shared" si="265"/>
        <v>0.1365178344157767</v>
      </c>
      <c r="AS207" s="81">
        <v>4</v>
      </c>
      <c r="AT207" s="82">
        <f t="shared" si="266"/>
        <v>-0.10476865036838212</v>
      </c>
      <c r="AU207" s="81">
        <v>4</v>
      </c>
      <c r="AV207" s="82">
        <f t="shared" si="267"/>
        <v>-0.23979404319523176</v>
      </c>
      <c r="AW207" s="81">
        <v>4</v>
      </c>
      <c r="AX207" s="82">
        <f t="shared" si="268"/>
        <v>-0.2179191660846721</v>
      </c>
      <c r="AY207" s="81">
        <v>4</v>
      </c>
      <c r="AZ207" s="82">
        <f t="shared" si="253"/>
        <v>5.8790989771929411E-2</v>
      </c>
      <c r="BA207" s="81">
        <f t="shared" si="269"/>
        <v>-8.6864817342315201E-2</v>
      </c>
      <c r="BB207" s="82">
        <v>3.2933333333333334</v>
      </c>
      <c r="BC207" s="82">
        <v>3.3933333333333331</v>
      </c>
      <c r="BD207" s="82">
        <v>3.4016666666666668</v>
      </c>
      <c r="BE207" s="82">
        <v>3.4599999999999995</v>
      </c>
      <c r="BF207" s="81">
        <f t="shared" si="220"/>
        <v>3.4125000000000001</v>
      </c>
      <c r="BG207" s="82">
        <f t="shared" si="217"/>
        <v>0.25507106191677226</v>
      </c>
      <c r="BH207" s="82">
        <f t="shared" si="242"/>
        <v>8.4103122287228521E-2</v>
      </c>
      <c r="BI207" s="85">
        <v>0.52200000000000002</v>
      </c>
      <c r="BJ207" s="82">
        <f t="shared" si="270"/>
        <v>0.49503150908360666</v>
      </c>
      <c r="BK207" s="92">
        <f t="shared" si="271"/>
        <v>-0.65008769109949827</v>
      </c>
      <c r="BL207" s="92">
        <f t="shared" si="272"/>
        <v>0.56354125206796979</v>
      </c>
      <c r="BM207" s="85">
        <v>0.40855122902902224</v>
      </c>
      <c r="BN207" s="92">
        <f t="shared" si="258"/>
        <v>-0.99177236969971594</v>
      </c>
      <c r="BO207" s="92">
        <f t="shared" si="259"/>
        <v>-0.8951379648851775</v>
      </c>
      <c r="BP207" s="92">
        <f t="shared" si="260"/>
        <v>-1.0400274117453969</v>
      </c>
      <c r="BQ207" s="86"/>
      <c r="BR207" s="86"/>
      <c r="BS207" s="92"/>
      <c r="BT207" s="92"/>
      <c r="BU207" s="92">
        <v>0.60566329618278791</v>
      </c>
      <c r="BV207" s="92">
        <f t="shared" si="243"/>
        <v>-0.43987886178494257</v>
      </c>
      <c r="BW207" s="92">
        <f t="shared" si="244"/>
        <v>-0.50143106418515482</v>
      </c>
      <c r="BX207" s="92">
        <f t="shared" si="245"/>
        <v>-0.43445437775928292</v>
      </c>
      <c r="BY207" s="86">
        <f>(BL207*0.2)+(BP207*0.3)+(BX207*0.5)</f>
        <v>-0.41652716198966655</v>
      </c>
      <c r="BZ207" s="80">
        <v>0.48640529290344364</v>
      </c>
      <c r="CA207" s="80">
        <v>-0.98375358106116173</v>
      </c>
      <c r="CB207" s="80">
        <v>0.56555249204058722</v>
      </c>
      <c r="CC207" s="80">
        <v>0.30629196090436128</v>
      </c>
      <c r="CD207" s="80"/>
      <c r="CE207" s="82"/>
      <c r="CF207" s="80">
        <f>(CA207*0.4)+(CC207*0.6)</f>
        <v>-0.20972625588184796</v>
      </c>
      <c r="CG207" s="84">
        <f t="shared" si="246"/>
        <v>-6.7936866041599153E-2</v>
      </c>
      <c r="CH207" s="84">
        <f>VLOOKUP(A207,'CALCULO FINAL'!A:L,7,FALSE)</f>
        <v>45.329670329670328</v>
      </c>
      <c r="CI207" s="84">
        <f>VLOOKUP(A207,'CALCULO FINAL'!A:L,10,FALSE)</f>
        <v>51.351351351351347</v>
      </c>
      <c r="CJ207" s="84">
        <f>VLOOKUP(A207,'CALCULO FINAL'!A:L,8,FALSE)</f>
        <v>41.666666666666671</v>
      </c>
      <c r="CK207" s="84">
        <f>VLOOKUP(A207,'CALCULO FINAL'!A:L,9,FALSE)</f>
        <v>43.421052631578952</v>
      </c>
      <c r="CL207" s="84">
        <f>VLOOKUP(A207,'CALCULO FINAL'!A:L,11,FALSE)</f>
        <v>-0.32646525427814133</v>
      </c>
      <c r="CM207" s="84">
        <f>VLOOKUP(A207,'CALCULO FINAL'!A:L,12,FALSE)</f>
        <v>39.835164835164832</v>
      </c>
      <c r="CN207" s="84">
        <f t="shared" si="247"/>
        <v>45.461464211464211</v>
      </c>
      <c r="CO207" s="81">
        <v>206</v>
      </c>
      <c r="CP207" s="81">
        <v>181</v>
      </c>
      <c r="CQ207" s="81">
        <v>185</v>
      </c>
      <c r="CR207" s="81">
        <v>168</v>
      </c>
      <c r="CS207" s="81">
        <v>118</v>
      </c>
      <c r="CT207" s="81">
        <v>42</v>
      </c>
    </row>
    <row r="208" spans="1:98" ht="14.5" customHeight="1">
      <c r="A208" s="79">
        <v>111001098973</v>
      </c>
      <c r="B208" s="80" t="s">
        <v>631</v>
      </c>
      <c r="C208" s="81" t="s">
        <v>460</v>
      </c>
      <c r="D208" s="81" t="s">
        <v>6</v>
      </c>
      <c r="E208" s="81">
        <v>19</v>
      </c>
      <c r="F208" s="82" t="s">
        <v>20</v>
      </c>
      <c r="G208" s="82">
        <v>68</v>
      </c>
      <c r="H208" s="82" t="s">
        <v>21</v>
      </c>
      <c r="I208" s="81">
        <v>19</v>
      </c>
      <c r="J208" s="81">
        <v>1</v>
      </c>
      <c r="K208" s="81">
        <v>1</v>
      </c>
      <c r="L208" s="81">
        <v>922</v>
      </c>
      <c r="M208" s="81">
        <f t="shared" si="214"/>
        <v>1</v>
      </c>
      <c r="N208" s="86">
        <f>VLOOKUP(A208,complejidad!P:V,7,FALSE)</f>
        <v>-1.4952519086589622</v>
      </c>
      <c r="O208" s="81">
        <v>1</v>
      </c>
      <c r="P208" s="87">
        <v>38.116954787233958</v>
      </c>
      <c r="Q208" s="88">
        <v>0.22037411526794701</v>
      </c>
      <c r="R208" s="81">
        <v>897</v>
      </c>
      <c r="S208" s="81">
        <v>99</v>
      </c>
      <c r="T208" s="89">
        <f t="shared" si="239"/>
        <v>0.11036789297658862</v>
      </c>
      <c r="U208" s="90">
        <f>VLOOKUP(A208,socioeconomico!I:P,8,FALSE)</f>
        <v>0.13267436361679366</v>
      </c>
      <c r="V208" s="81">
        <v>5</v>
      </c>
      <c r="W208" s="83">
        <v>0.91996142719382834</v>
      </c>
      <c r="X208" s="83">
        <v>0.967741935483871</v>
      </c>
      <c r="Y208" s="83">
        <v>0.89921612541993279</v>
      </c>
      <c r="Z208" s="83">
        <v>0.90453460620525061</v>
      </c>
      <c r="AA208" s="83">
        <v>0.91464821222606685</v>
      </c>
      <c r="AB208" s="83">
        <v>0.87896592244418337</v>
      </c>
      <c r="AC208" s="91">
        <v>0.9002375296912114</v>
      </c>
      <c r="AD208" s="81">
        <f t="shared" si="261"/>
        <v>0.89834418543640349</v>
      </c>
      <c r="AE208" s="82">
        <f t="shared" si="240"/>
        <v>1.1781494940086288</v>
      </c>
      <c r="AF208" s="84">
        <v>94.64609800362976</v>
      </c>
      <c r="AG208" s="84">
        <v>95.818181818181813</v>
      </c>
      <c r="AH208" s="84">
        <v>96.383363471971066</v>
      </c>
      <c r="AI208" s="84">
        <v>93.666026871401158</v>
      </c>
      <c r="AJ208" s="84">
        <v>90.301724137931032</v>
      </c>
      <c r="AK208" s="84">
        <v>91.381100726895113</v>
      </c>
      <c r="AL208" s="84">
        <v>92.749244712990944</v>
      </c>
      <c r="AM208" s="84">
        <f t="shared" si="225"/>
        <v>92.418633801114538</v>
      </c>
      <c r="AN208" s="84">
        <f t="shared" si="241"/>
        <v>0.78599615772131937</v>
      </c>
      <c r="AO208" s="81">
        <v>3.5</v>
      </c>
      <c r="AP208" s="82">
        <f t="shared" si="264"/>
        <v>-1.3577995583445217</v>
      </c>
      <c r="AQ208" s="81">
        <v>3.5</v>
      </c>
      <c r="AR208" s="82">
        <f t="shared" si="265"/>
        <v>-1.3981309248788139</v>
      </c>
      <c r="AS208" s="81">
        <v>3.5</v>
      </c>
      <c r="AT208" s="82">
        <f t="shared" si="266"/>
        <v>-1.594305549084083</v>
      </c>
      <c r="AU208" s="81">
        <v>3.5</v>
      </c>
      <c r="AV208" s="82">
        <f t="shared" si="267"/>
        <v>-1.6918801936552432</v>
      </c>
      <c r="AW208" s="81">
        <v>3.5</v>
      </c>
      <c r="AX208" s="82">
        <f t="shared" si="268"/>
        <v>-1.5698251038321778</v>
      </c>
      <c r="AY208" s="81">
        <v>3.5</v>
      </c>
      <c r="AZ208" s="82">
        <f t="shared" si="253"/>
        <v>-1.2816435770280501</v>
      </c>
      <c r="BA208" s="81">
        <f t="shared" si="269"/>
        <v>-1.4942843126480019</v>
      </c>
      <c r="BB208" s="82">
        <v>3.66</v>
      </c>
      <c r="BC208" s="82">
        <v>3.1316666666666664</v>
      </c>
      <c r="BD208" s="82"/>
      <c r="BE208" s="82">
        <v>3.16</v>
      </c>
      <c r="BF208" s="81">
        <f>(BB208*0.2)+(BC208*0.3)+(BE208*0.5)</f>
        <v>3.2515000000000001</v>
      </c>
      <c r="BG208" s="82">
        <f t="shared" si="217"/>
        <v>-6.3746378099165224E-2</v>
      </c>
      <c r="BH208" s="82">
        <f t="shared" si="242"/>
        <v>-0.77901534537358352</v>
      </c>
      <c r="BI208" s="85">
        <v>0.56399999999999995</v>
      </c>
      <c r="BJ208" s="82">
        <f t="shared" si="270"/>
        <v>1.0955938207176819</v>
      </c>
      <c r="BK208" s="92">
        <f t="shared" si="271"/>
        <v>-0.57270102748407825</v>
      </c>
      <c r="BL208" s="92">
        <f t="shared" si="272"/>
        <v>1.1192048109736985</v>
      </c>
      <c r="BM208" s="85">
        <v>0.35061994230470456</v>
      </c>
      <c r="BN208" s="92">
        <f t="shared" si="258"/>
        <v>-1.7027893302886852</v>
      </c>
      <c r="BO208" s="92">
        <f t="shared" si="259"/>
        <v>-1.0480524276086314</v>
      </c>
      <c r="BP208" s="92">
        <f t="shared" si="260"/>
        <v>-1.9904666763399967</v>
      </c>
      <c r="BQ208" s="86">
        <v>0.63335119390309014</v>
      </c>
      <c r="BR208" s="92">
        <f>((BQ208-(AVERAGE(BQ$2:BQ$392)))/(_xlfn.STDEV.P(BQ$2:BQ$392)))</f>
        <v>1.1297669101546473</v>
      </c>
      <c r="BS208" s="92">
        <f>LN(BQ208)</f>
        <v>-0.45673020199373682</v>
      </c>
      <c r="BT208" s="92">
        <f>((BS208-(AVERAGE(BS$2:BS$392)))/(_xlfn.STDEV.P(BS$2:BS$392)))</f>
        <v>1.1145416277198879</v>
      </c>
      <c r="BU208" s="92">
        <v>0.62043427416530361</v>
      </c>
      <c r="BV208" s="92">
        <f t="shared" si="243"/>
        <v>-3.3241621348700234E-3</v>
      </c>
      <c r="BW208" s="92">
        <f t="shared" si="244"/>
        <v>-0.47733560393604646</v>
      </c>
      <c r="BX208" s="92">
        <f t="shared" si="245"/>
        <v>2.340972283419122E-2</v>
      </c>
      <c r="BY208" s="92">
        <f>(BL208*0.1)+(BP208*0.2)+(BT208*0.3)+(BX208*0.4)</f>
        <v>5.7553523279013266E-2</v>
      </c>
      <c r="BZ208" s="80">
        <v>0.52650643040733225</v>
      </c>
      <c r="CA208" s="80">
        <v>0.46284308492659726</v>
      </c>
      <c r="CB208" s="80">
        <v>0.55824586568634182</v>
      </c>
      <c r="CC208" s="80">
        <v>6.7247037609507593E-2</v>
      </c>
      <c r="CD208" s="80">
        <v>0.49982715004885098</v>
      </c>
      <c r="CE208" s="82">
        <f t="shared" ref="CE208:CE216" si="273">((CD208-(AVERAGE(CD$2:CD$392)))/(_xlfn.STDEV.P(CD$2:CD$392)))</f>
        <v>8.0447152728378893E-2</v>
      </c>
      <c r="CF208" s="80">
        <f t="shared" ref="CF208:CF216" si="274">(CA208*0.2)+(CC208*0.3)+(CE208*0.5)</f>
        <v>0.15296630463236119</v>
      </c>
      <c r="CG208" s="84">
        <f t="shared" si="246"/>
        <v>-0.11767448773162646</v>
      </c>
      <c r="CH208" s="84">
        <f>VLOOKUP(A208,'CALCULO FINAL'!A:L,7,FALSE)</f>
        <v>41.208791208791204</v>
      </c>
      <c r="CI208" s="84">
        <f>VLOOKUP(A208,'CALCULO FINAL'!A:L,10,FALSE)</f>
        <v>50</v>
      </c>
      <c r="CJ208" s="84">
        <f>VLOOKUP(A208,'CALCULO FINAL'!A:L,8,FALSE)</f>
        <v>65.853658536585371</v>
      </c>
      <c r="CK208" s="84">
        <f>VLOOKUP(A208,'CALCULO FINAL'!A:L,9,FALSE)</f>
        <v>34.285714285714285</v>
      </c>
      <c r="CL208" s="84">
        <f>VLOOKUP(A208,'CALCULO FINAL'!A:L,11,FALSE)</f>
        <v>-5.467008073159868E-2</v>
      </c>
      <c r="CM208" s="84">
        <f>VLOOKUP(A208,'CALCULO FINAL'!A:L,12,FALSE)</f>
        <v>48.901098901098898</v>
      </c>
      <c r="CN208" s="84">
        <f t="shared" si="247"/>
        <v>45.329670329670328</v>
      </c>
      <c r="CO208" s="81">
        <v>207</v>
      </c>
      <c r="CP208" s="81">
        <v>201</v>
      </c>
      <c r="CQ208" s="81">
        <v>225</v>
      </c>
      <c r="CR208" s="81">
        <v>212</v>
      </c>
      <c r="CS208" s="81">
        <v>158</v>
      </c>
      <c r="CT208" s="81">
        <v>125</v>
      </c>
    </row>
    <row r="209" spans="1:98" ht="14.5" customHeight="1">
      <c r="A209" s="79">
        <v>111001013676</v>
      </c>
      <c r="B209" s="80" t="s">
        <v>178</v>
      </c>
      <c r="C209" s="81" t="s">
        <v>460</v>
      </c>
      <c r="D209" s="81" t="s">
        <v>6</v>
      </c>
      <c r="E209" s="81">
        <v>7</v>
      </c>
      <c r="F209" s="82" t="s">
        <v>15</v>
      </c>
      <c r="G209" s="82">
        <v>49</v>
      </c>
      <c r="H209" s="82" t="s">
        <v>179</v>
      </c>
      <c r="I209" s="81">
        <v>7</v>
      </c>
      <c r="J209" s="81">
        <v>3</v>
      </c>
      <c r="K209" s="81">
        <v>3</v>
      </c>
      <c r="L209" s="81">
        <v>3884</v>
      </c>
      <c r="M209" s="81">
        <f t="shared" si="214"/>
        <v>6</v>
      </c>
      <c r="N209" s="86">
        <f>VLOOKUP(A209,complejidad!P:V,7,FALSE)</f>
        <v>1.9668522933360815</v>
      </c>
      <c r="O209" s="81">
        <v>6</v>
      </c>
      <c r="P209" s="87">
        <v>38.018974600188031</v>
      </c>
      <c r="Q209" s="88">
        <v>0.19893270821842299</v>
      </c>
      <c r="R209" s="81">
        <v>3047</v>
      </c>
      <c r="S209" s="81">
        <v>337</v>
      </c>
      <c r="T209" s="89">
        <f t="shared" si="239"/>
        <v>0.11060059074499508</v>
      </c>
      <c r="U209" s="90">
        <f>VLOOKUP(A209,socioeconomico!I:P,8,FALSE)</f>
        <v>-6.7297762521505253E-2</v>
      </c>
      <c r="V209" s="81">
        <v>6</v>
      </c>
      <c r="W209" s="83">
        <v>0.90063091482649837</v>
      </c>
      <c r="X209" s="83">
        <v>0.90516545601291365</v>
      </c>
      <c r="Y209" s="83">
        <v>0.83518776077885948</v>
      </c>
      <c r="Z209" s="83">
        <v>0.83139136394790958</v>
      </c>
      <c r="AA209" s="83">
        <v>0.86751988931165691</v>
      </c>
      <c r="AB209" s="83">
        <v>0.82297615048706751</v>
      </c>
      <c r="AC209" s="91">
        <v>0.86965888689407544</v>
      </c>
      <c r="AD209" s="81">
        <f t="shared" si="261"/>
        <v>0.84837316222239323</v>
      </c>
      <c r="AE209" s="82">
        <f t="shared" si="240"/>
        <v>0.18698520438658722</v>
      </c>
      <c r="AF209" s="84">
        <v>91.347939101373925</v>
      </c>
      <c r="AG209" s="84">
        <v>90.487637362637358</v>
      </c>
      <c r="AH209" s="84">
        <v>88.4028484231943</v>
      </c>
      <c r="AI209" s="84">
        <v>80.044771346338337</v>
      </c>
      <c r="AJ209" s="84">
        <v>89.030915576694412</v>
      </c>
      <c r="AK209" s="84">
        <v>82.579829276003792</v>
      </c>
      <c r="AL209" s="84">
        <v>82.116464676322792</v>
      </c>
      <c r="AM209" s="84">
        <f t="shared" si="225"/>
        <v>83.933080381506841</v>
      </c>
      <c r="AN209" s="84">
        <f t="shared" si="241"/>
        <v>-1.0455139190729266</v>
      </c>
      <c r="AO209" s="81">
        <v>4</v>
      </c>
      <c r="AP209" s="82">
        <f t="shared" si="264"/>
        <v>0.23005906138063265</v>
      </c>
      <c r="AQ209" s="81"/>
      <c r="AR209" s="82"/>
      <c r="AS209" s="81" t="s">
        <v>650</v>
      </c>
      <c r="AT209" s="82"/>
      <c r="AU209" s="81"/>
      <c r="AV209" s="82"/>
      <c r="AW209" s="81"/>
      <c r="AX209" s="82"/>
      <c r="AY209" s="81"/>
      <c r="AZ209" s="82"/>
      <c r="BA209" s="81"/>
      <c r="BB209" s="82">
        <v>3.5</v>
      </c>
      <c r="BC209" s="82">
        <v>3.31</v>
      </c>
      <c r="BD209" s="82">
        <v>3.4033333333333329</v>
      </c>
      <c r="BE209" s="82">
        <v>3.3249999999999997</v>
      </c>
      <c r="BF209" s="81">
        <f t="shared" ref="BF209:BF236" si="275">(BB209*0.1)+(BC209*0.2)+(BD209*0.3)+(BE209*0.4)</f>
        <v>3.363</v>
      </c>
      <c r="BG209" s="82">
        <f t="shared" si="217"/>
        <v>0.15704955085597144</v>
      </c>
      <c r="BH209" s="82">
        <f t="shared" si="242"/>
        <v>0.15704955085597144</v>
      </c>
      <c r="BI209" s="85">
        <v>0.48099999999999998</v>
      </c>
      <c r="BJ209" s="82">
        <f t="shared" si="270"/>
        <v>-9.1231699892515852E-2</v>
      </c>
      <c r="BK209" s="92">
        <f t="shared" si="271"/>
        <v>-0.73188800887637595</v>
      </c>
      <c r="BL209" s="92">
        <f t="shared" si="272"/>
        <v>-2.3813901546151973E-2</v>
      </c>
      <c r="BM209" s="85">
        <v>0.4513750719136525</v>
      </c>
      <c r="BN209" s="92">
        <f t="shared" si="258"/>
        <v>-0.46617592034986793</v>
      </c>
      <c r="BO209" s="92">
        <f t="shared" si="259"/>
        <v>-0.79545664006322636</v>
      </c>
      <c r="BP209" s="92">
        <f t="shared" si="260"/>
        <v>-0.42045851440093818</v>
      </c>
      <c r="BQ209" s="86">
        <v>0.64085804767902321</v>
      </c>
      <c r="BR209" s="92">
        <f>((BQ209-(AVERAGE(BQ$2:BQ$392)))/(_xlfn.STDEV.P(BQ$2:BQ$392)))</f>
        <v>1.3303071575284371</v>
      </c>
      <c r="BS209" s="92">
        <f>LN(BQ209)</f>
        <v>-0.44494730106503388</v>
      </c>
      <c r="BT209" s="92">
        <f>((BS209-(AVERAGE(BS$2:BS$392)))/(_xlfn.STDEV.P(BS$2:BS$392)))</f>
        <v>1.2991701127793138</v>
      </c>
      <c r="BU209" s="92">
        <v>0.61693421727503994</v>
      </c>
      <c r="BV209" s="92">
        <f t="shared" si="243"/>
        <v>-0.10676797515089821</v>
      </c>
      <c r="BW209" s="92">
        <f t="shared" si="244"/>
        <v>-0.48299287781903388</v>
      </c>
      <c r="BX209" s="92">
        <f t="shared" si="245"/>
        <v>-8.4090303787663384E-2</v>
      </c>
      <c r="BY209" s="92">
        <f>(BL209*0.1)+(BP209*0.2)+(BT209*0.3)+(BX209*0.4)</f>
        <v>0.26964181928392594</v>
      </c>
      <c r="BZ209" s="80">
        <v>0.51565357319228111</v>
      </c>
      <c r="CA209" s="80">
        <v>7.1340298697359514E-2</v>
      </c>
      <c r="CB209" s="80">
        <v>0.53730942470430254</v>
      </c>
      <c r="CC209" s="80">
        <v>-0.61771339227628841</v>
      </c>
      <c r="CD209" s="80">
        <v>0.43698574681278002</v>
      </c>
      <c r="CE209" s="82">
        <f t="shared" si="273"/>
        <v>-0.6674181800348542</v>
      </c>
      <c r="CF209" s="80">
        <f t="shared" si="274"/>
        <v>-0.5047550479608417</v>
      </c>
      <c r="CG209" s="84">
        <f t="shared" si="246"/>
        <v>-5.8180467492421173E-2</v>
      </c>
      <c r="CH209" s="84">
        <f>VLOOKUP(A209,'CALCULO FINAL'!A:L,7,FALSE)</f>
        <v>46.703296703296701</v>
      </c>
      <c r="CI209" s="84">
        <f>VLOOKUP(A209,'CALCULO FINAL'!A:L,10,FALSE)</f>
        <v>42.105263157894733</v>
      </c>
      <c r="CJ209" s="84">
        <f>VLOOKUP(A209,'CALCULO FINAL'!A:L,8,FALSE)</f>
        <v>43.75</v>
      </c>
      <c r="CK209" s="84">
        <f>VLOOKUP(A209,'CALCULO FINAL'!A:L,9,FALSE)</f>
        <v>49.315068493150683</v>
      </c>
      <c r="CL209" s="84">
        <f>VLOOKUP(A209,'CALCULO FINAL'!A:L,11,FALSE)</f>
        <v>-0.1823342301769833</v>
      </c>
      <c r="CM209" s="84">
        <f>VLOOKUP(A209,'CALCULO FINAL'!A:L,12,FALSE)</f>
        <v>45.329670329670328</v>
      </c>
      <c r="CN209" s="84">
        <f t="shared" si="247"/>
        <v>45.210381723539619</v>
      </c>
      <c r="CO209" s="81">
        <v>208</v>
      </c>
      <c r="CP209" s="81">
        <v>159</v>
      </c>
      <c r="CQ209" s="81">
        <v>179</v>
      </c>
      <c r="CR209" s="81">
        <v>182</v>
      </c>
      <c r="CS209" s="81">
        <v>116</v>
      </c>
      <c r="CT209" s="81">
        <v>164</v>
      </c>
    </row>
    <row r="210" spans="1:98" ht="14.5" customHeight="1">
      <c r="A210" s="79">
        <v>111001012815</v>
      </c>
      <c r="B210" s="80" t="s">
        <v>291</v>
      </c>
      <c r="C210" s="81" t="s">
        <v>460</v>
      </c>
      <c r="D210" s="81" t="s">
        <v>6</v>
      </c>
      <c r="E210" s="81">
        <v>18</v>
      </c>
      <c r="F210" s="82" t="s">
        <v>38</v>
      </c>
      <c r="G210" s="82">
        <v>39</v>
      </c>
      <c r="H210" s="82" t="s">
        <v>140</v>
      </c>
      <c r="I210" s="81">
        <v>18</v>
      </c>
      <c r="J210" s="81">
        <v>1</v>
      </c>
      <c r="K210" s="81">
        <v>1</v>
      </c>
      <c r="L210" s="81">
        <v>1282</v>
      </c>
      <c r="M210" s="81">
        <f t="shared" si="214"/>
        <v>2</v>
      </c>
      <c r="N210" s="86">
        <f>VLOOKUP(A210,complejidad!P:V,7,FALSE)</f>
        <v>-1.0721496448257501</v>
      </c>
      <c r="O210" s="81">
        <v>1</v>
      </c>
      <c r="P210" s="87">
        <v>39.152373081463871</v>
      </c>
      <c r="Q210" s="88">
        <v>0.20439102564102499</v>
      </c>
      <c r="R210" s="81">
        <v>1193</v>
      </c>
      <c r="S210" s="81">
        <v>94</v>
      </c>
      <c r="T210" s="89">
        <f t="shared" si="239"/>
        <v>7.8792958927074608E-2</v>
      </c>
      <c r="U210" s="90">
        <f>VLOOKUP(A210,socioeconomico!I:P,8,FALSE)</f>
        <v>-0.27770210090049652</v>
      </c>
      <c r="V210" s="81">
        <v>7</v>
      </c>
      <c r="W210" s="83">
        <v>0.80821917808219179</v>
      </c>
      <c r="X210" s="83">
        <v>0.84512905911740221</v>
      </c>
      <c r="Y210" s="83">
        <v>0.78163771712158814</v>
      </c>
      <c r="Z210" s="83">
        <v>0.7782685512367491</v>
      </c>
      <c r="AA210" s="83">
        <v>0.83552631578947367</v>
      </c>
      <c r="AB210" s="83">
        <v>0.80973066898349266</v>
      </c>
      <c r="AC210" s="91">
        <v>0.87129629629629635</v>
      </c>
      <c r="AD210" s="81">
        <f t="shared" si="261"/>
        <v>0.82583087369032793</v>
      </c>
      <c r="AE210" s="82">
        <f t="shared" si="240"/>
        <v>-0.26013614639406507</v>
      </c>
      <c r="AF210" s="84">
        <v>78.271918678526049</v>
      </c>
      <c r="AG210" s="84">
        <v>78.327832783278325</v>
      </c>
      <c r="AH210" s="84">
        <v>85.085756897837442</v>
      </c>
      <c r="AI210" s="84">
        <v>83.08011049723757</v>
      </c>
      <c r="AJ210" s="84">
        <v>90.495049504950501</v>
      </c>
      <c r="AK210" s="84">
        <v>91.806331471135934</v>
      </c>
      <c r="AL210" s="84">
        <v>86.714975845410621</v>
      </c>
      <c r="AM210" s="84">
        <f t="shared" si="225"/>
        <v>88.035677786766655</v>
      </c>
      <c r="AN210" s="84">
        <f t="shared" si="241"/>
        <v>-0.1600149872766006</v>
      </c>
      <c r="AO210" s="81">
        <v>4</v>
      </c>
      <c r="AP210" s="82">
        <f t="shared" si="264"/>
        <v>0.23005906138063265</v>
      </c>
      <c r="AQ210" s="81">
        <v>4</v>
      </c>
      <c r="AR210" s="82">
        <f>((AQ210-(AVERAGE(AQ$2:AQ$384)))/(_xlfn.STDEV.P(AQ$2:AQ$384)))</f>
        <v>0.1365178344157767</v>
      </c>
      <c r="AS210" s="81">
        <v>4</v>
      </c>
      <c r="AT210" s="82">
        <f>((AS210-(AVERAGE(AS$2:AS$384)))/(_xlfn.STDEV.P(AS$2:AS$384)))</f>
        <v>-0.10476865036838212</v>
      </c>
      <c r="AU210" s="81">
        <v>4</v>
      </c>
      <c r="AV210" s="82">
        <f>((AU210-(AVERAGE(AU$2:AU$384)))/(_xlfn.STDEV.P(AU$2:AU$384)))</f>
        <v>-0.23979404319523176</v>
      </c>
      <c r="AW210" s="81">
        <v>4.5</v>
      </c>
      <c r="AX210" s="82">
        <f t="shared" ref="AX210:AX224" si="276">((AW210-(AVERAGE(AW$2:AW$384)))/(_xlfn.STDEV.P(AW$2:AW$384)))</f>
        <v>1.1339867716628336</v>
      </c>
      <c r="AY210" s="81">
        <v>4</v>
      </c>
      <c r="AZ210" s="82">
        <f t="shared" ref="AZ210:AZ224" si="277">((AY210-(AVERAGE(AY$2:AY$392)))/(_xlfn.STDEV.P(AY$2:AY$392)))</f>
        <v>5.8790989771929411E-2</v>
      </c>
      <c r="BA210" s="81">
        <f>(AR210*0.1)+(AT210*0.15)+(AV210*0.2)+(AX210*0.25)+(AZ210*0.3)</f>
        <v>0.25111166709456123</v>
      </c>
      <c r="BB210" s="82">
        <v>3.4450000000000003</v>
      </c>
      <c r="BC210" s="82">
        <v>3.3966666666666665</v>
      </c>
      <c r="BD210" s="82">
        <v>3.4616666666666664</v>
      </c>
      <c r="BE210" s="82">
        <v>3.3466666666666662</v>
      </c>
      <c r="BF210" s="81">
        <f t="shared" si="275"/>
        <v>3.4009999999999998</v>
      </c>
      <c r="BG210" s="82">
        <f t="shared" si="217"/>
        <v>0.23229838762991903</v>
      </c>
      <c r="BH210" s="82">
        <f t="shared" si="242"/>
        <v>0.24170502736224014</v>
      </c>
      <c r="BI210" s="85">
        <v>0.495</v>
      </c>
      <c r="BJ210" s="82">
        <f t="shared" si="270"/>
        <v>0.10895573731884305</v>
      </c>
      <c r="BK210" s="92">
        <f t="shared" si="271"/>
        <v>-0.70319751641344674</v>
      </c>
      <c r="BL210" s="92">
        <f t="shared" si="272"/>
        <v>0.18219396084129669</v>
      </c>
      <c r="BM210" s="85">
        <v>0.45204808084124493</v>
      </c>
      <c r="BN210" s="92">
        <f t="shared" si="258"/>
        <v>-0.45791577649317816</v>
      </c>
      <c r="BO210" s="92">
        <f t="shared" si="259"/>
        <v>-0.79396673126459272</v>
      </c>
      <c r="BP210" s="92">
        <f t="shared" si="260"/>
        <v>-0.41119799189923506</v>
      </c>
      <c r="BQ210" s="86">
        <v>0.52633711437669706</v>
      </c>
      <c r="BR210" s="92">
        <f>((BQ210-(AVERAGE(BQ$2:BQ$392)))/(_xlfn.STDEV.P(BQ$2:BQ$392)))</f>
        <v>-1.7290379395553486</v>
      </c>
      <c r="BS210" s="92">
        <f>LN(BQ210)</f>
        <v>-0.6418133696774746</v>
      </c>
      <c r="BT210" s="92">
        <f>((BS210-(AVERAGE(BS$2:BS$392)))/(_xlfn.STDEV.P(BS$2:BS$392)))</f>
        <v>-1.7855612473035918</v>
      </c>
      <c r="BU210" s="92">
        <v>0.60333200784158225</v>
      </c>
      <c r="BV210" s="92">
        <f t="shared" si="243"/>
        <v>-0.50877984334469029</v>
      </c>
      <c r="BW210" s="92">
        <f t="shared" si="244"/>
        <v>-0.50528764034044238</v>
      </c>
      <c r="BX210" s="92">
        <f t="shared" si="245"/>
        <v>-0.50773738436947291</v>
      </c>
      <c r="BY210" s="92">
        <f>(BL210*0.1)+(BP210*0.2)+(BT210*0.3)+(BX210*0.4)</f>
        <v>-0.80278353023458404</v>
      </c>
      <c r="BZ210" s="80">
        <v>0.49416937229666602</v>
      </c>
      <c r="CA210" s="80">
        <v>-0.70367445952475549</v>
      </c>
      <c r="CB210" s="80">
        <v>0.56607142857142867</v>
      </c>
      <c r="CC210" s="80">
        <v>0.32326958329746686</v>
      </c>
      <c r="CD210" s="80">
        <v>0.49854931089464699</v>
      </c>
      <c r="CE210" s="82">
        <f t="shared" si="273"/>
        <v>6.5239796509953332E-2</v>
      </c>
      <c r="CF210" s="80">
        <f t="shared" si="274"/>
        <v>-1.1134118660734389E-2</v>
      </c>
      <c r="CG210" s="84">
        <f t="shared" si="246"/>
        <v>-3.340608413962793E-2</v>
      </c>
      <c r="CH210" s="84">
        <f>VLOOKUP(A210,'CALCULO FINAL'!A:L,7,FALSE)</f>
        <v>48.07692307692308</v>
      </c>
      <c r="CI210" s="84">
        <f>VLOOKUP(A210,'CALCULO FINAL'!A:L,10,FALSE)</f>
        <v>36.84210526315789</v>
      </c>
      <c r="CJ210" s="84">
        <f>VLOOKUP(A210,'CALCULO FINAL'!A:L,8,FALSE)</f>
        <v>53.846153846153847</v>
      </c>
      <c r="CK210" s="84">
        <f>VLOOKUP(A210,'CALCULO FINAL'!A:L,9,FALSE)</f>
        <v>42.857142857142854</v>
      </c>
      <c r="CL210" s="84">
        <f>VLOOKUP(A210,'CALCULO FINAL'!A:L,11,FALSE)</f>
        <v>-0.11666863579379094</v>
      </c>
      <c r="CM210" s="84">
        <f>VLOOKUP(A210,'CALCULO FINAL'!A:L,12,FALSE)</f>
        <v>47.252747252747248</v>
      </c>
      <c r="CN210" s="84">
        <f t="shared" si="247"/>
        <v>45.062174667437823</v>
      </c>
      <c r="CO210" s="81">
        <v>209</v>
      </c>
      <c r="CP210" s="81">
        <v>206</v>
      </c>
      <c r="CQ210" s="81">
        <v>231</v>
      </c>
      <c r="CR210" s="81">
        <v>262</v>
      </c>
      <c r="CS210" s="81">
        <v>284</v>
      </c>
      <c r="CT210" s="81">
        <v>264</v>
      </c>
    </row>
    <row r="211" spans="1:98" ht="14.5" customHeight="1">
      <c r="A211" s="79">
        <v>111001104183</v>
      </c>
      <c r="B211" s="80" t="s">
        <v>132</v>
      </c>
      <c r="C211" s="81" t="s">
        <v>460</v>
      </c>
      <c r="D211" s="81" t="s">
        <v>6</v>
      </c>
      <c r="E211" s="81">
        <v>7</v>
      </c>
      <c r="F211" s="82" t="s">
        <v>15</v>
      </c>
      <c r="G211" s="82">
        <v>87</v>
      </c>
      <c r="H211" s="82" t="s">
        <v>133</v>
      </c>
      <c r="I211" s="81">
        <v>7</v>
      </c>
      <c r="J211" s="81">
        <v>1</v>
      </c>
      <c r="K211" s="81">
        <v>1</v>
      </c>
      <c r="L211" s="81">
        <v>3629</v>
      </c>
      <c r="M211" s="81">
        <f t="shared" si="214"/>
        <v>6</v>
      </c>
      <c r="N211" s="86">
        <f>VLOOKUP(A211,complejidad!P:V,7,FALSE)</f>
        <v>0.37885152760437879</v>
      </c>
      <c r="O211" s="81">
        <v>4</v>
      </c>
      <c r="P211" s="87">
        <v>43.912902542372805</v>
      </c>
      <c r="Q211" s="88">
        <v>0.14801547816473201</v>
      </c>
      <c r="R211" s="81">
        <v>3480</v>
      </c>
      <c r="S211" s="81">
        <v>284</v>
      </c>
      <c r="T211" s="89">
        <f t="shared" si="239"/>
        <v>8.1609195402298856E-2</v>
      </c>
      <c r="U211" s="90">
        <f>VLOOKUP(A211,socioeconomico!I:P,8,FALSE)</f>
        <v>-1.3247769434741536</v>
      </c>
      <c r="V211" s="81">
        <v>10</v>
      </c>
      <c r="W211" s="83">
        <v>0.93441618142813365</v>
      </c>
      <c r="X211" s="83">
        <v>0.9334582942830365</v>
      </c>
      <c r="Y211" s="83">
        <v>0.92920918367346939</v>
      </c>
      <c r="Z211" s="83">
        <v>0.92201257861635222</v>
      </c>
      <c r="AA211" s="83">
        <v>0.92077020202020199</v>
      </c>
      <c r="AB211" s="83">
        <v>0.9248355778264955</v>
      </c>
      <c r="AC211" s="91">
        <v>0.92281033396345302</v>
      </c>
      <c r="AD211" s="81">
        <f t="shared" si="261"/>
        <v>0.9234288402095</v>
      </c>
      <c r="AE211" s="82">
        <f t="shared" si="240"/>
        <v>1.6756981217825659</v>
      </c>
      <c r="AF211" s="84">
        <v>87.688821752265866</v>
      </c>
      <c r="AG211" s="84">
        <v>88.398486759142486</v>
      </c>
      <c r="AH211" s="84">
        <v>87.640449438202253</v>
      </c>
      <c r="AI211" s="84">
        <v>90.328102710413688</v>
      </c>
      <c r="AJ211" s="84">
        <v>90.388548057259712</v>
      </c>
      <c r="AK211" s="84">
        <v>89.389671361502337</v>
      </c>
      <c r="AL211" s="84">
        <v>89.249146757679171</v>
      </c>
      <c r="AM211" s="84">
        <f t="shared" si="225"/>
        <v>89.513131829513554</v>
      </c>
      <c r="AN211" s="84">
        <f t="shared" si="241"/>
        <v>0.158876643414052</v>
      </c>
      <c r="AO211" s="81">
        <v>4</v>
      </c>
      <c r="AP211" s="82">
        <f t="shared" si="264"/>
        <v>0.23005906138063265</v>
      </c>
      <c r="AQ211" s="81">
        <v>4</v>
      </c>
      <c r="AR211" s="82">
        <f>((AQ211-(AVERAGE(AQ$2:AQ$384)))/(_xlfn.STDEV.P(AQ$2:AQ$384)))</f>
        <v>0.1365178344157767</v>
      </c>
      <c r="AS211" s="81">
        <v>4</v>
      </c>
      <c r="AT211" s="82">
        <f>((AS211-(AVERAGE(AS$2:AS$384)))/(_xlfn.STDEV.P(AS$2:AS$384)))</f>
        <v>-0.10476865036838212</v>
      </c>
      <c r="AU211" s="81">
        <v>4</v>
      </c>
      <c r="AV211" s="82">
        <f>((AU211-(AVERAGE(AU$2:AU$384)))/(_xlfn.STDEV.P(AU$2:AU$384)))</f>
        <v>-0.23979404319523176</v>
      </c>
      <c r="AW211" s="81">
        <v>4</v>
      </c>
      <c r="AX211" s="82">
        <f t="shared" si="276"/>
        <v>-0.2179191660846721</v>
      </c>
      <c r="AY211" s="81">
        <v>4</v>
      </c>
      <c r="AZ211" s="82">
        <f t="shared" si="277"/>
        <v>5.8790989771929411E-2</v>
      </c>
      <c r="BA211" s="81">
        <f>(AR211*0.1)+(AT211*0.15)+(AV211*0.2)+(AX211*0.25)+(AZ211*0.3)</f>
        <v>-8.6864817342315201E-2</v>
      </c>
      <c r="BB211" s="82">
        <v>3.4283333333333332</v>
      </c>
      <c r="BC211" s="82">
        <v>3.5016666666666669</v>
      </c>
      <c r="BD211" s="82">
        <v>3.4450000000000003</v>
      </c>
      <c r="BE211" s="82">
        <v>2.3183333333333329</v>
      </c>
      <c r="BF211" s="81">
        <f t="shared" si="275"/>
        <v>3.0040000000000004</v>
      </c>
      <c r="BG211" s="82">
        <f t="shared" si="217"/>
        <v>-0.55385393340316769</v>
      </c>
      <c r="BH211" s="82">
        <f t="shared" si="242"/>
        <v>-0.32035937537274145</v>
      </c>
      <c r="BI211" s="85">
        <v>0.5</v>
      </c>
      <c r="BJ211" s="82">
        <f t="shared" si="270"/>
        <v>0.18045125060861408</v>
      </c>
      <c r="BK211" s="92">
        <f t="shared" si="271"/>
        <v>-0.69314718055994529</v>
      </c>
      <c r="BL211" s="92">
        <f t="shared" si="272"/>
        <v>0.25435891960354107</v>
      </c>
      <c r="BM211" s="85">
        <v>0.48430563358395173</v>
      </c>
      <c r="BN211" s="92">
        <f t="shared" si="258"/>
        <v>-6.2004199104890849E-2</v>
      </c>
      <c r="BO211" s="92">
        <f t="shared" si="259"/>
        <v>-0.72503909721452731</v>
      </c>
      <c r="BP211" s="92">
        <f t="shared" si="260"/>
        <v>1.7221456791289395E-2</v>
      </c>
      <c r="BQ211" s="86">
        <v>0.58182292146684977</v>
      </c>
      <c r="BR211" s="92">
        <f>((BQ211-(AVERAGE(BQ$2:BQ$392)))/(_xlfn.STDEV.P(BQ$2:BQ$392)))</f>
        <v>-0.2467741561222504</v>
      </c>
      <c r="BS211" s="92">
        <f>LN(BQ211)</f>
        <v>-0.541589136194777</v>
      </c>
      <c r="BT211" s="92">
        <f>((BS211-(AVERAGE(BS$2:BS$392)))/(_xlfn.STDEV.P(BS$2:BS$392)))</f>
        <v>-0.21512893134677716</v>
      </c>
      <c r="BU211" s="92">
        <v>0.62714182381133221</v>
      </c>
      <c r="BV211" s="92">
        <f t="shared" si="243"/>
        <v>0.19491676169401045</v>
      </c>
      <c r="BW211" s="92">
        <f t="shared" si="244"/>
        <v>-0.46658256965083778</v>
      </c>
      <c r="BX211" s="92">
        <f t="shared" si="245"/>
        <v>0.22773984646526213</v>
      </c>
      <c r="BY211" s="92">
        <f>(BL211*0.1)+(BP211*0.2)+(BT211*0.3)+(BX211*0.4)</f>
        <v>5.5437442500683706E-2</v>
      </c>
      <c r="BZ211" s="80">
        <v>0.51861395143895317</v>
      </c>
      <c r="CA211" s="80">
        <v>0.17813211479692065</v>
      </c>
      <c r="CB211" s="80">
        <v>0.57603025921824369</v>
      </c>
      <c r="CC211" s="80">
        <v>0.64908450699219256</v>
      </c>
      <c r="CD211" s="80">
        <v>0.46655848444423698</v>
      </c>
      <c r="CE211" s="82">
        <f t="shared" si="273"/>
        <v>-0.31547783289800796</v>
      </c>
      <c r="CF211" s="80">
        <f t="shared" si="274"/>
        <v>7.2612858608037928E-2</v>
      </c>
      <c r="CG211" s="84">
        <f t="shared" si="246"/>
        <v>8.5148445601796727E-2</v>
      </c>
      <c r="CH211" s="84">
        <f>VLOOKUP(A211,'CALCULO FINAL'!A:L,7,FALSE)</f>
        <v>59.890109890109891</v>
      </c>
      <c r="CI211" s="84">
        <f>VLOOKUP(A211,'CALCULO FINAL'!A:L,10,FALSE)</f>
        <v>5.1282051282051277</v>
      </c>
      <c r="CJ211" s="84">
        <f>VLOOKUP(A211,'CALCULO FINAL'!A:L,8,FALSE)</f>
        <v>53.125</v>
      </c>
      <c r="CK211" s="84">
        <f>VLOOKUP(A211,'CALCULO FINAL'!A:L,9,FALSE)</f>
        <v>57.894736842105267</v>
      </c>
      <c r="CL211" s="84">
        <f>VLOOKUP(A211,'CALCULO FINAL'!A:L,11,FALSE)</f>
        <v>0.14202739142610174</v>
      </c>
      <c r="CM211" s="84">
        <f>VLOOKUP(A211,'CALCULO FINAL'!A:L,12,FALSE)</f>
        <v>54.670329670329664</v>
      </c>
      <c r="CN211" s="84">
        <f t="shared" si="247"/>
        <v>44.894688644688642</v>
      </c>
      <c r="CO211" s="81">
        <v>210</v>
      </c>
      <c r="CP211" s="81">
        <v>136</v>
      </c>
      <c r="CQ211" s="81">
        <v>116</v>
      </c>
      <c r="CR211" s="81">
        <v>66</v>
      </c>
      <c r="CS211" s="81">
        <v>76</v>
      </c>
      <c r="CT211" s="81">
        <v>147</v>
      </c>
    </row>
    <row r="212" spans="1:98" ht="14.5" customHeight="1">
      <c r="A212" s="79">
        <v>111001104299</v>
      </c>
      <c r="B212" s="80" t="s">
        <v>207</v>
      </c>
      <c r="C212" s="81" t="s">
        <v>460</v>
      </c>
      <c r="D212" s="81" t="s">
        <v>6</v>
      </c>
      <c r="E212" s="81">
        <v>7</v>
      </c>
      <c r="F212" s="82" t="s">
        <v>15</v>
      </c>
      <c r="G212" s="82">
        <v>85</v>
      </c>
      <c r="H212" s="82" t="s">
        <v>16</v>
      </c>
      <c r="I212" s="81">
        <v>7</v>
      </c>
      <c r="J212" s="81">
        <v>1</v>
      </c>
      <c r="K212" s="81">
        <v>1</v>
      </c>
      <c r="L212" s="81">
        <v>3452</v>
      </c>
      <c r="M212" s="81">
        <f t="shared" si="214"/>
        <v>6</v>
      </c>
      <c r="N212" s="86">
        <f>VLOOKUP(A212,complejidad!P:V,7,FALSE)</f>
        <v>0.37885152760437879</v>
      </c>
      <c r="O212" s="81">
        <v>4</v>
      </c>
      <c r="P212" s="87">
        <v>40.497145621673866</v>
      </c>
      <c r="Q212" s="88">
        <v>0.228053811659194</v>
      </c>
      <c r="R212" s="81">
        <v>3452</v>
      </c>
      <c r="S212" s="81">
        <v>429</v>
      </c>
      <c r="T212" s="89">
        <f t="shared" si="239"/>
        <v>0.12427578215527231</v>
      </c>
      <c r="U212" s="90">
        <f>VLOOKUP(A212,socioeconomico!I:P,8,FALSE)</f>
        <v>1.9455853276023158E-2</v>
      </c>
      <c r="V212" s="81">
        <v>5</v>
      </c>
      <c r="W212" s="83">
        <v>0.90540978296080332</v>
      </c>
      <c r="X212" s="83">
        <v>0.87487969201154958</v>
      </c>
      <c r="Y212" s="83">
        <v>0.84720893141945774</v>
      </c>
      <c r="Z212" s="83">
        <v>0.83646982478909804</v>
      </c>
      <c r="AA212" s="83">
        <v>0.8573244359707658</v>
      </c>
      <c r="AB212" s="83">
        <v>0.84865718799368084</v>
      </c>
      <c r="AC212" s="91">
        <v>0.83456949371170586</v>
      </c>
      <c r="AD212" s="81">
        <f t="shared" si="261"/>
        <v>0.84419139916639563</v>
      </c>
      <c r="AE212" s="82">
        <f t="shared" si="240"/>
        <v>0.10404085099573074</v>
      </c>
      <c r="AF212" s="84">
        <v>90.499691548426895</v>
      </c>
      <c r="AG212" s="84">
        <v>91.816431322207961</v>
      </c>
      <c r="AH212" s="84">
        <v>91.060503059143443</v>
      </c>
      <c r="AI212" s="84">
        <v>88.503592627303973</v>
      </c>
      <c r="AJ212" s="84">
        <v>89.122917321596987</v>
      </c>
      <c r="AK212" s="84">
        <v>88.095980056092245</v>
      </c>
      <c r="AL212" s="84">
        <v>86.466625842008568</v>
      </c>
      <c r="AM212" s="84">
        <f t="shared" ref="AM212:AM243" si="278">(AH212*0.1)+(AI212*0.15)+(AJ212*0.2)+(AK212*0.25)+(AL212*0.3)</f>
        <v>88.170155430954964</v>
      </c>
      <c r="AN212" s="84">
        <f t="shared" si="241"/>
        <v>-0.13098951913620618</v>
      </c>
      <c r="AO212" s="81">
        <v>4</v>
      </c>
      <c r="AP212" s="82">
        <f t="shared" si="264"/>
        <v>0.23005906138063265</v>
      </c>
      <c r="AQ212" s="81">
        <v>4</v>
      </c>
      <c r="AR212" s="82">
        <f>((AQ212-(AVERAGE(AQ$2:AQ$384)))/(_xlfn.STDEV.P(AQ$2:AQ$384)))</f>
        <v>0.1365178344157767</v>
      </c>
      <c r="AS212" s="81">
        <v>4</v>
      </c>
      <c r="AT212" s="82">
        <f>((AS212-(AVERAGE(AS$2:AS$384)))/(_xlfn.STDEV.P(AS$2:AS$384)))</f>
        <v>-0.10476865036838212</v>
      </c>
      <c r="AU212" s="81">
        <v>4</v>
      </c>
      <c r="AV212" s="82">
        <f>((AU212-(AVERAGE(AU$2:AU$384)))/(_xlfn.STDEV.P(AU$2:AU$384)))</f>
        <v>-0.23979404319523176</v>
      </c>
      <c r="AW212" s="81">
        <v>4</v>
      </c>
      <c r="AX212" s="82">
        <f t="shared" si="276"/>
        <v>-0.2179191660846721</v>
      </c>
      <c r="AY212" s="81">
        <v>4</v>
      </c>
      <c r="AZ212" s="82">
        <f t="shared" si="277"/>
        <v>5.8790989771929411E-2</v>
      </c>
      <c r="BA212" s="81">
        <f>(AR212*0.1)+(AT212*0.15)+(AV212*0.2)+(AX212*0.25)+(AZ212*0.3)</f>
        <v>-8.6864817342315201E-2</v>
      </c>
      <c r="BB212" s="82">
        <v>3.2366666666666668</v>
      </c>
      <c r="BC212" s="82">
        <v>3.2583333333333329</v>
      </c>
      <c r="BD212" s="82">
        <v>3.1116666666666664</v>
      </c>
      <c r="BE212" s="82">
        <v>3.1966666666666668</v>
      </c>
      <c r="BF212" s="81">
        <f t="shared" si="275"/>
        <v>3.1875</v>
      </c>
      <c r="BG212" s="82">
        <f t="shared" si="217"/>
        <v>-0.19048126108686717</v>
      </c>
      <c r="BH212" s="82">
        <f t="shared" si="242"/>
        <v>-0.13867303921459118</v>
      </c>
      <c r="BI212" s="85">
        <v>0.51600000000000001</v>
      </c>
      <c r="BJ212" s="82">
        <f t="shared" si="270"/>
        <v>0.40923689313588141</v>
      </c>
      <c r="BK212" s="92">
        <f t="shared" si="271"/>
        <v>-0.6616485135005743</v>
      </c>
      <c r="BL212" s="92">
        <f t="shared" si="272"/>
        <v>0.48053046675768346</v>
      </c>
      <c r="BM212" s="85">
        <v>0.53159287039386249</v>
      </c>
      <c r="BN212" s="92">
        <f t="shared" si="258"/>
        <v>0.51837350856166664</v>
      </c>
      <c r="BO212" s="92">
        <f t="shared" si="259"/>
        <v>-0.63187736383218829</v>
      </c>
      <c r="BP212" s="92">
        <f t="shared" si="260"/>
        <v>0.59626785820592543</v>
      </c>
      <c r="BQ212" s="86">
        <v>0.61238079116254329</v>
      </c>
      <c r="BR212" s="92">
        <f>((BQ212-(AVERAGE(BQ$2:BQ$392)))/(_xlfn.STDEV.P(BQ$2:BQ$392)))</f>
        <v>0.56955754966333494</v>
      </c>
      <c r="BS212" s="92">
        <f>LN(BQ212)</f>
        <v>-0.49040098217888251</v>
      </c>
      <c r="BT212" s="92">
        <f>((BS212-(AVERAGE(BS$2:BS$392)))/(_xlfn.STDEV.P(BS$2:BS$392)))</f>
        <v>0.58694785654517689</v>
      </c>
      <c r="BU212" s="92">
        <v>0.62787577065814371</v>
      </c>
      <c r="BV212" s="92">
        <f t="shared" si="243"/>
        <v>0.21660848350472431</v>
      </c>
      <c r="BW212" s="92">
        <f t="shared" si="244"/>
        <v>-0.46541294950572359</v>
      </c>
      <c r="BX212" s="92">
        <f t="shared" si="245"/>
        <v>0.24996507355128678</v>
      </c>
      <c r="BY212" s="92">
        <f>(BL212*0.1)+(BP212*0.2)+(BT212*0.3)+(BX212*0.4)</f>
        <v>0.4433770047010212</v>
      </c>
      <c r="BZ212" s="80">
        <v>0.5072022899385753</v>
      </c>
      <c r="CA212" s="80">
        <v>-0.23352881323103625</v>
      </c>
      <c r="CB212" s="80">
        <v>0.56520042304733897</v>
      </c>
      <c r="CC212" s="80">
        <v>0.29477360737084263</v>
      </c>
      <c r="CD212" s="80">
        <v>0.39774646000105801</v>
      </c>
      <c r="CE212" s="82">
        <f t="shared" si="273"/>
        <v>-1.1343985588561214</v>
      </c>
      <c r="CF212" s="80">
        <f t="shared" si="274"/>
        <v>-0.52547295986301512</v>
      </c>
      <c r="CG212" s="84">
        <f t="shared" si="246"/>
        <v>-8.2967097520104255E-2</v>
      </c>
      <c r="CH212" s="84">
        <f>VLOOKUP(A212,'CALCULO FINAL'!A:L,7,FALSE)</f>
        <v>43.956043956043956</v>
      </c>
      <c r="CI212" s="84">
        <f>VLOOKUP(A212,'CALCULO FINAL'!A:L,10,FALSE)</f>
        <v>55.26315789473685</v>
      </c>
      <c r="CJ212" s="84">
        <f>VLOOKUP(A212,'CALCULO FINAL'!A:L,8,FALSE)</f>
        <v>34.375</v>
      </c>
      <c r="CK212" s="84">
        <f>VLOOKUP(A212,'CALCULO FINAL'!A:L,9,FALSE)</f>
        <v>39.473684210526315</v>
      </c>
      <c r="CL212" s="84">
        <f>VLOOKUP(A212,'CALCULO FINAL'!A:L,11,FALSE)</f>
        <v>-0.52949440434626505</v>
      </c>
      <c r="CM212" s="84">
        <f>VLOOKUP(A212,'CALCULO FINAL'!A:L,12,FALSE)</f>
        <v>35.164835164835168</v>
      </c>
      <c r="CN212" s="84">
        <f t="shared" si="247"/>
        <v>44.585020242914979</v>
      </c>
      <c r="CO212" s="81">
        <v>211</v>
      </c>
      <c r="CP212" s="81">
        <v>151</v>
      </c>
      <c r="CQ212" s="81">
        <v>184</v>
      </c>
      <c r="CR212" s="81">
        <v>151</v>
      </c>
      <c r="CS212" s="81">
        <v>157</v>
      </c>
      <c r="CT212" s="81">
        <v>187</v>
      </c>
    </row>
    <row r="213" spans="1:98" ht="14.5" customHeight="1">
      <c r="A213" s="79">
        <v>111001027324</v>
      </c>
      <c r="B213" s="80" t="s">
        <v>228</v>
      </c>
      <c r="C213" s="81" t="s">
        <v>460</v>
      </c>
      <c r="D213" s="81" t="s">
        <v>6</v>
      </c>
      <c r="E213" s="81">
        <v>4</v>
      </c>
      <c r="F213" s="82" t="s">
        <v>42</v>
      </c>
      <c r="G213" s="82">
        <v>34</v>
      </c>
      <c r="H213" s="82" t="s">
        <v>162</v>
      </c>
      <c r="I213" s="81">
        <v>4</v>
      </c>
      <c r="J213" s="81">
        <v>1</v>
      </c>
      <c r="K213" s="81">
        <v>1</v>
      </c>
      <c r="L213" s="81">
        <v>1560</v>
      </c>
      <c r="M213" s="81">
        <f t="shared" si="214"/>
        <v>3</v>
      </c>
      <c r="N213" s="86">
        <f>VLOOKUP(A213,complejidad!P:V,7,FALSE)</f>
        <v>-0.61529770207629253</v>
      </c>
      <c r="O213" s="81">
        <v>2</v>
      </c>
      <c r="P213" s="87">
        <v>38.846652763294962</v>
      </c>
      <c r="Q213" s="88">
        <v>0.19284952606635</v>
      </c>
      <c r="R213" s="81">
        <v>1560</v>
      </c>
      <c r="S213" s="81">
        <v>133</v>
      </c>
      <c r="T213" s="89">
        <f t="shared" si="239"/>
        <v>8.5256410256410259E-2</v>
      </c>
      <c r="U213" s="90">
        <f>VLOOKUP(A213,socioeconomico!I:P,8,FALSE)</f>
        <v>-0.32982054936920152</v>
      </c>
      <c r="V213" s="81">
        <v>7</v>
      </c>
      <c r="W213" s="83">
        <v>0.84454604833442193</v>
      </c>
      <c r="X213" s="83">
        <v>0.85019455252918286</v>
      </c>
      <c r="Y213" s="83">
        <v>0.82963446475195823</v>
      </c>
      <c r="Z213" s="83">
        <v>0.86601307189542487</v>
      </c>
      <c r="AA213" s="83">
        <v>0.86900742741390957</v>
      </c>
      <c r="AB213" s="83">
        <v>0.84753984753984757</v>
      </c>
      <c r="AC213" s="91">
        <v>0.8106169296987088</v>
      </c>
      <c r="AD213" s="81">
        <f t="shared" si="261"/>
        <v>0.84173693353686596</v>
      </c>
      <c r="AE213" s="82">
        <f t="shared" si="240"/>
        <v>5.5357063359931097E-2</v>
      </c>
      <c r="AF213" s="84">
        <v>78.898550724637687</v>
      </c>
      <c r="AG213" s="84">
        <v>82.356289129197492</v>
      </c>
      <c r="AH213" s="84">
        <v>76.675749318801095</v>
      </c>
      <c r="AI213" s="84">
        <v>76.969696969696969</v>
      </c>
      <c r="AJ213" s="84">
        <v>77.453729669097029</v>
      </c>
      <c r="AK213" s="84">
        <v>80.63170441001192</v>
      </c>
      <c r="AL213" s="84">
        <v>76.418439716312065</v>
      </c>
      <c r="AM213" s="84">
        <f t="shared" si="278"/>
        <v>77.78723342855065</v>
      </c>
      <c r="AN213" s="84">
        <f t="shared" si="241"/>
        <v>-2.3720249983343744</v>
      </c>
      <c r="AO213" s="81">
        <v>4</v>
      </c>
      <c r="AP213" s="82">
        <f t="shared" si="264"/>
        <v>0.23005906138063265</v>
      </c>
      <c r="AQ213" s="81">
        <v>4</v>
      </c>
      <c r="AR213" s="82">
        <f>((AQ213-(AVERAGE(AQ$2:AQ$384)))/(_xlfn.STDEV.P(AQ$2:AQ$384)))</f>
        <v>0.1365178344157767</v>
      </c>
      <c r="AS213" s="81">
        <v>4</v>
      </c>
      <c r="AT213" s="82">
        <f>((AS213-(AVERAGE(AS$2:AS$384)))/(_xlfn.STDEV.P(AS$2:AS$384)))</f>
        <v>-0.10476865036838212</v>
      </c>
      <c r="AU213" s="81">
        <v>4</v>
      </c>
      <c r="AV213" s="82">
        <f>((AU213-(AVERAGE(AU$2:AU$384)))/(_xlfn.STDEV.P(AU$2:AU$384)))</f>
        <v>-0.23979404319523176</v>
      </c>
      <c r="AW213" s="81">
        <v>4</v>
      </c>
      <c r="AX213" s="82">
        <f t="shared" si="276"/>
        <v>-0.2179191660846721</v>
      </c>
      <c r="AY213" s="81">
        <v>4</v>
      </c>
      <c r="AZ213" s="82">
        <f t="shared" si="277"/>
        <v>5.8790989771929411E-2</v>
      </c>
      <c r="BA213" s="81">
        <f>(AR213*0.1)+(AT213*0.15)+(AV213*0.2)+(AX213*0.25)+(AZ213*0.3)</f>
        <v>-8.6864817342315201E-2</v>
      </c>
      <c r="BB213" s="82">
        <v>3.3649999999999998</v>
      </c>
      <c r="BC213" s="82">
        <v>3.3516666666666666</v>
      </c>
      <c r="BD213" s="82">
        <v>3.2833333333333332</v>
      </c>
      <c r="BE213" s="82">
        <v>3.2566666666666664</v>
      </c>
      <c r="BF213" s="81">
        <f t="shared" si="275"/>
        <v>3.2944999999999998</v>
      </c>
      <c r="BG213" s="82">
        <f t="shared" si="217"/>
        <v>2.140362140819636E-2</v>
      </c>
      <c r="BH213" s="82">
        <f t="shared" si="242"/>
        <v>-3.2730597967059419E-2</v>
      </c>
      <c r="BI213" s="85">
        <v>0.52</v>
      </c>
      <c r="BJ213" s="82">
        <f t="shared" si="270"/>
        <v>0.46643330376769826</v>
      </c>
      <c r="BK213" s="92">
        <f t="shared" si="271"/>
        <v>-0.65392646740666394</v>
      </c>
      <c r="BL213" s="92">
        <f t="shared" si="272"/>
        <v>0.53597748326042516</v>
      </c>
      <c r="BM213" s="85">
        <v>0.57645584820864437</v>
      </c>
      <c r="BN213" s="92">
        <f t="shared" si="258"/>
        <v>1.0689971858957086</v>
      </c>
      <c r="BO213" s="92">
        <f t="shared" si="259"/>
        <v>-0.55085652814057762</v>
      </c>
      <c r="BP213" s="92">
        <f t="shared" si="260"/>
        <v>1.0998525559518721</v>
      </c>
      <c r="BQ213" s="86"/>
      <c r="BR213" s="86"/>
      <c r="BS213" s="92"/>
      <c r="BT213" s="92"/>
      <c r="BU213" s="92">
        <v>0.59186025486341443</v>
      </c>
      <c r="BV213" s="92">
        <f t="shared" si="243"/>
        <v>-0.84782629522972253</v>
      </c>
      <c r="BW213" s="92">
        <f t="shared" si="244"/>
        <v>-0.52448472793769019</v>
      </c>
      <c r="BX213" s="92">
        <f t="shared" si="245"/>
        <v>-0.87252216772106972</v>
      </c>
      <c r="BY213" s="86">
        <f>(BL213*0.2)+(BP213*0.3)+(BX213*0.5)</f>
        <v>8.9017957711184925E-4</v>
      </c>
      <c r="BZ213" s="80">
        <v>0.50293827558358684</v>
      </c>
      <c r="CA213" s="80">
        <v>-0.38734761572889853</v>
      </c>
      <c r="CB213" s="80">
        <v>0.58886668886668869</v>
      </c>
      <c r="CC213" s="80">
        <v>1.0690434855855662</v>
      </c>
      <c r="CD213" s="80">
        <v>0.74028678690506999</v>
      </c>
      <c r="CE213" s="82">
        <f t="shared" si="273"/>
        <v>2.9421182337837299</v>
      </c>
      <c r="CF213" s="80">
        <f t="shared" si="274"/>
        <v>1.7143026394217551</v>
      </c>
      <c r="CG213" s="84">
        <f t="shared" si="246"/>
        <v>-9.1549688480476732E-2</v>
      </c>
      <c r="CH213" s="84">
        <f>VLOOKUP(A213,'CALCULO FINAL'!A:L,7,FALSE)</f>
        <v>43.131868131868131</v>
      </c>
      <c r="CI213" s="84">
        <f>VLOOKUP(A213,'CALCULO FINAL'!A:L,10,FALSE)</f>
        <v>31.578947368421051</v>
      </c>
      <c r="CJ213" s="84">
        <f>VLOOKUP(A213,'CALCULO FINAL'!A:L,8,FALSE)</f>
        <v>73.333333333333329</v>
      </c>
      <c r="CK213" s="84">
        <f>VLOOKUP(A213,'CALCULO FINAL'!A:L,9,FALSE)</f>
        <v>48.717948717948715</v>
      </c>
      <c r="CL213" s="84">
        <f>VLOOKUP(A213,'CALCULO FINAL'!A:L,11,FALSE)</f>
        <v>0.34121096760350245</v>
      </c>
      <c r="CM213" s="84">
        <f>VLOOKUP(A213,'CALCULO FINAL'!A:L,12,FALSE)</f>
        <v>59.615384615384613</v>
      </c>
      <c r="CN213" s="84">
        <f t="shared" si="247"/>
        <v>44.364517061885479</v>
      </c>
      <c r="CO213" s="81">
        <v>212</v>
      </c>
      <c r="CP213" s="81">
        <v>183</v>
      </c>
      <c r="CQ213" s="81">
        <v>121</v>
      </c>
      <c r="CR213" s="81">
        <v>139</v>
      </c>
      <c r="CS213" s="81">
        <v>188</v>
      </c>
      <c r="CT213" s="81">
        <v>217</v>
      </c>
    </row>
    <row r="214" spans="1:98" ht="14.5" customHeight="1">
      <c r="A214" s="79">
        <v>211850000051</v>
      </c>
      <c r="B214" s="80" t="s">
        <v>335</v>
      </c>
      <c r="C214" s="81" t="s">
        <v>460</v>
      </c>
      <c r="D214" s="81" t="s">
        <v>6</v>
      </c>
      <c r="E214" s="81">
        <v>5</v>
      </c>
      <c r="F214" s="82" t="s">
        <v>33</v>
      </c>
      <c r="G214" s="82">
        <v>57</v>
      </c>
      <c r="H214" s="82" t="s">
        <v>34</v>
      </c>
      <c r="I214" s="81">
        <v>5</v>
      </c>
      <c r="J214" s="81">
        <v>1</v>
      </c>
      <c r="K214" s="81">
        <v>1</v>
      </c>
      <c r="L214" s="81">
        <v>1593</v>
      </c>
      <c r="M214" s="81">
        <f t="shared" si="214"/>
        <v>3</v>
      </c>
      <c r="N214" s="86">
        <f>VLOOKUP(A214,complejidad!P:V,7,FALSE)</f>
        <v>-0.61529770207629253</v>
      </c>
      <c r="O214" s="81">
        <v>2</v>
      </c>
      <c r="P214" s="87">
        <v>36.588653846153839</v>
      </c>
      <c r="Q214" s="88">
        <v>0.22624406779660999</v>
      </c>
      <c r="R214" s="81">
        <v>1543</v>
      </c>
      <c r="S214" s="81">
        <v>247</v>
      </c>
      <c r="T214" s="89">
        <f t="shared" si="239"/>
        <v>0.16007777057679845</v>
      </c>
      <c r="U214" s="90">
        <f>VLOOKUP(A214,socioeconomico!I:P,8,FALSE)</f>
        <v>0.57775227413322772</v>
      </c>
      <c r="V214" s="81">
        <v>3</v>
      </c>
      <c r="W214" s="83">
        <v>0.89823008849557517</v>
      </c>
      <c r="X214" s="83">
        <v>0.90091930541368748</v>
      </c>
      <c r="Y214" s="83">
        <v>0.85476410730804808</v>
      </c>
      <c r="Z214" s="83">
        <v>0.86649874055415621</v>
      </c>
      <c r="AA214" s="83">
        <v>0.88658265381764267</v>
      </c>
      <c r="AB214" s="83">
        <v>0.85353159851301119</v>
      </c>
      <c r="AC214" s="91">
        <v>0.84943977591036413</v>
      </c>
      <c r="AD214" s="81">
        <f t="shared" si="261"/>
        <v>0.86098258497881885</v>
      </c>
      <c r="AE214" s="82">
        <f t="shared" si="240"/>
        <v>0.43709034022484183</v>
      </c>
      <c r="AF214" s="84">
        <v>85.047720042417822</v>
      </c>
      <c r="AG214" s="84">
        <v>83.811475409836063</v>
      </c>
      <c r="AH214" s="84">
        <v>77.717391304347828</v>
      </c>
      <c r="AI214" s="84">
        <v>87.638376383763841</v>
      </c>
      <c r="AJ214" s="84">
        <v>85.217391304347828</v>
      </c>
      <c r="AK214" s="84">
        <v>89.677419354838705</v>
      </c>
      <c r="AL214" s="84">
        <v>90.259329538266925</v>
      </c>
      <c r="AM214" s="84">
        <f t="shared" si="278"/>
        <v>87.458127549058673</v>
      </c>
      <c r="AN214" s="84">
        <f t="shared" si="241"/>
        <v>-0.28467262926054371</v>
      </c>
      <c r="AO214" s="81">
        <v>3.5</v>
      </c>
      <c r="AP214" s="82">
        <f t="shared" si="264"/>
        <v>-1.3577995583445217</v>
      </c>
      <c r="AQ214" s="81">
        <v>3.5</v>
      </c>
      <c r="AR214" s="82">
        <f>((AQ214-(AVERAGE(AQ$2:AQ$384)))/(_xlfn.STDEV.P(AQ$2:AQ$384)))</f>
        <v>-1.3981309248788139</v>
      </c>
      <c r="AS214" s="81">
        <v>3.5</v>
      </c>
      <c r="AT214" s="82">
        <f>((AS214-(AVERAGE(AS$2:AS$384)))/(_xlfn.STDEV.P(AS$2:AS$384)))</f>
        <v>-1.594305549084083</v>
      </c>
      <c r="AU214" s="81">
        <v>4</v>
      </c>
      <c r="AV214" s="82">
        <f>((AU214-(AVERAGE(AU$2:AU$384)))/(_xlfn.STDEV.P(AU$2:AU$384)))</f>
        <v>-0.23979404319523176</v>
      </c>
      <c r="AW214" s="81">
        <v>4</v>
      </c>
      <c r="AX214" s="82">
        <f t="shared" si="276"/>
        <v>-0.2179191660846721</v>
      </c>
      <c r="AY214" s="81">
        <v>4</v>
      </c>
      <c r="AZ214" s="82">
        <f t="shared" si="277"/>
        <v>5.8790989771929411E-2</v>
      </c>
      <c r="BA214" s="81">
        <f>(AR214*0.1)+(AT214*0.15)+(AV214*0.2)+(AX214*0.25)+(AZ214*0.3)</f>
        <v>-0.46376022807912937</v>
      </c>
      <c r="BB214" s="82">
        <v>3.2449999999999997</v>
      </c>
      <c r="BC214" s="82">
        <v>3.4233333333333338</v>
      </c>
      <c r="BD214" s="82">
        <v>3.3883333333333332</v>
      </c>
      <c r="BE214" s="82">
        <v>3.2166666666666668</v>
      </c>
      <c r="BF214" s="81">
        <f t="shared" si="275"/>
        <v>3.312333333333334</v>
      </c>
      <c r="BG214" s="82">
        <f t="shared" si="217"/>
        <v>5.671776849070885E-2</v>
      </c>
      <c r="BH214" s="82">
        <f t="shared" si="242"/>
        <v>-0.20352122979421025</v>
      </c>
      <c r="BI214" s="85">
        <v>0.378</v>
      </c>
      <c r="BJ214" s="82">
        <f t="shared" si="270"/>
        <v>-1.5640392736617976</v>
      </c>
      <c r="BK214" s="92">
        <f t="shared" si="271"/>
        <v>-0.97286108336254939</v>
      </c>
      <c r="BL214" s="92">
        <f t="shared" si="272"/>
        <v>-1.7540856294354721</v>
      </c>
      <c r="BM214" s="85">
        <v>0.47549799382336444</v>
      </c>
      <c r="BN214" s="92">
        <f t="shared" si="258"/>
        <v>-0.17010435718245326</v>
      </c>
      <c r="BO214" s="92">
        <f t="shared" si="259"/>
        <v>-0.74339261609420559</v>
      </c>
      <c r="BP214" s="92">
        <f t="shared" si="260"/>
        <v>-9.6854770375475546E-2</v>
      </c>
      <c r="BQ214" s="86">
        <v>0.56100014688146083</v>
      </c>
      <c r="BR214" s="92">
        <f>((BQ214-(AVERAGE(BQ$2:BQ$392)))/(_xlfn.STDEV.P(BQ$2:BQ$392)))</f>
        <v>-0.80303973568504439</v>
      </c>
      <c r="BS214" s="92">
        <f>LN(BQ214)</f>
        <v>-0.57803411163868923</v>
      </c>
      <c r="BT214" s="92">
        <f>((BS214-(AVERAGE(BS$2:BS$392)))/(_xlfn.STDEV.P(BS$2:BS$392)))</f>
        <v>-0.78619208845491395</v>
      </c>
      <c r="BU214" s="92">
        <v>0.61489503427032921</v>
      </c>
      <c r="BV214" s="92">
        <f t="shared" si="243"/>
        <v>-0.16703581423418484</v>
      </c>
      <c r="BW214" s="92">
        <f t="shared" si="244"/>
        <v>-0.48630370172562681</v>
      </c>
      <c r="BX214" s="92">
        <f t="shared" si="245"/>
        <v>-0.14700287713316068</v>
      </c>
      <c r="BY214" s="92">
        <f>(BL214*0.1)+(BP214*0.2)+(BT214*0.3)+(BX214*0.4)</f>
        <v>-0.48943829440838077</v>
      </c>
      <c r="BZ214" s="80">
        <v>0.4934422671464187</v>
      </c>
      <c r="CA214" s="80">
        <v>-0.72990383733400854</v>
      </c>
      <c r="CB214" s="80">
        <v>0.56005698702616535</v>
      </c>
      <c r="CC214" s="80">
        <v>0.12650001439601535</v>
      </c>
      <c r="CD214" s="80">
        <v>0.43325664670765801</v>
      </c>
      <c r="CE214" s="82">
        <f t="shared" si="273"/>
        <v>-0.71179759467885551</v>
      </c>
      <c r="CF214" s="80">
        <f t="shared" si="274"/>
        <v>-0.46392956048742484</v>
      </c>
      <c r="CG214" s="84">
        <f t="shared" si="246"/>
        <v>-0.20187938288854357</v>
      </c>
      <c r="CH214" s="84">
        <f>VLOOKUP(A214,'CALCULO FINAL'!A:L,7,FALSE)</f>
        <v>33.791208791208796</v>
      </c>
      <c r="CI214" s="84">
        <f>VLOOKUP(A214,'CALCULO FINAL'!A:L,10,FALSE)</f>
        <v>63.636363636363633</v>
      </c>
      <c r="CJ214" s="84">
        <f>VLOOKUP(A214,'CALCULO FINAL'!A:L,8,FALSE)</f>
        <v>56.09756097560976</v>
      </c>
      <c r="CK214" s="84">
        <f>VLOOKUP(A214,'CALCULO FINAL'!A:L,9,FALSE)</f>
        <v>35.897435897435898</v>
      </c>
      <c r="CL214" s="84">
        <f>VLOOKUP(A214,'CALCULO FINAL'!A:L,11,FALSE)</f>
        <v>-0.20176196408877986</v>
      </c>
      <c r="CM214" s="84">
        <f>VLOOKUP(A214,'CALCULO FINAL'!A:L,12,FALSE)</f>
        <v>43.956043956043956</v>
      </c>
      <c r="CN214" s="84">
        <f t="shared" si="247"/>
        <v>43.793706293706293</v>
      </c>
      <c r="CO214" s="81">
        <v>213</v>
      </c>
      <c r="CP214" s="81">
        <v>238</v>
      </c>
      <c r="CQ214" s="81">
        <v>260</v>
      </c>
      <c r="CR214" s="81">
        <v>285</v>
      </c>
      <c r="CS214" s="81">
        <v>288</v>
      </c>
      <c r="CT214" s="81">
        <v>316</v>
      </c>
    </row>
    <row r="215" spans="1:98" ht="14.5" customHeight="1">
      <c r="A215" s="79">
        <v>111001104256</v>
      </c>
      <c r="B215" s="80" t="s">
        <v>126</v>
      </c>
      <c r="C215" s="81" t="s">
        <v>460</v>
      </c>
      <c r="D215" s="81" t="s">
        <v>6</v>
      </c>
      <c r="E215" s="81">
        <v>11</v>
      </c>
      <c r="F215" s="82" t="s">
        <v>44</v>
      </c>
      <c r="G215" s="82">
        <v>71</v>
      </c>
      <c r="H215" s="82" t="s">
        <v>45</v>
      </c>
      <c r="I215" s="81">
        <v>11</v>
      </c>
      <c r="J215" s="81">
        <v>1</v>
      </c>
      <c r="K215" s="81">
        <v>1</v>
      </c>
      <c r="L215" s="81">
        <v>2201</v>
      </c>
      <c r="M215" s="81">
        <f t="shared" si="214"/>
        <v>4</v>
      </c>
      <c r="N215" s="86">
        <f>VLOOKUP(A215,complejidad!P:V,7,FALSE)</f>
        <v>-0.31047738813875331</v>
      </c>
      <c r="O215" s="81">
        <v>3</v>
      </c>
      <c r="P215" s="87">
        <v>42.913837129054436</v>
      </c>
      <c r="Q215" s="88">
        <v>0.194781849912739</v>
      </c>
      <c r="R215" s="81">
        <v>2106</v>
      </c>
      <c r="S215" s="81">
        <v>185</v>
      </c>
      <c r="T215" s="89">
        <f t="shared" si="239"/>
        <v>8.7844254510921177E-2</v>
      </c>
      <c r="U215" s="90">
        <f>VLOOKUP(A215,socioeconomico!I:P,8,FALSE)</f>
        <v>-0.7296402574527826</v>
      </c>
      <c r="V215" s="81">
        <v>8</v>
      </c>
      <c r="W215" s="83">
        <v>0.92556790720154669</v>
      </c>
      <c r="X215" s="83">
        <v>0.92653905845835494</v>
      </c>
      <c r="Y215" s="83">
        <v>0.92542188350571586</v>
      </c>
      <c r="Z215" s="83">
        <v>0.88457446808510642</v>
      </c>
      <c r="AA215" s="83">
        <v>0.86970338983050843</v>
      </c>
      <c r="AB215" s="83">
        <v>0.88216560509554143</v>
      </c>
      <c r="AC215" s="91">
        <v>0.89145254326166756</v>
      </c>
      <c r="AD215" s="81">
        <f t="shared" si="261"/>
        <v>0.88714620078182482</v>
      </c>
      <c r="AE215" s="82">
        <f t="shared" si="240"/>
        <v>0.95603992347171463</v>
      </c>
      <c r="AF215" s="84">
        <v>99.030762747576901</v>
      </c>
      <c r="AG215" s="84">
        <v>95.902688860435333</v>
      </c>
      <c r="AH215" s="84">
        <v>96.467391304347828</v>
      </c>
      <c r="AI215" s="84">
        <v>87.763915547024951</v>
      </c>
      <c r="AJ215" s="84">
        <v>86.357039187227869</v>
      </c>
      <c r="AK215" s="84">
        <v>90.219934487599446</v>
      </c>
      <c r="AL215" s="84">
        <v>92.597898758357218</v>
      </c>
      <c r="AM215" s="84">
        <f t="shared" si="278"/>
        <v>90.417087549341133</v>
      </c>
      <c r="AN215" s="84">
        <f t="shared" si="241"/>
        <v>0.3539851917869109</v>
      </c>
      <c r="AO215" s="81">
        <v>4</v>
      </c>
      <c r="AP215" s="82">
        <f t="shared" si="264"/>
        <v>0.23005906138063265</v>
      </c>
      <c r="AQ215" s="81"/>
      <c r="AR215" s="82"/>
      <c r="AS215" s="81" t="s">
        <v>650</v>
      </c>
      <c r="AT215" s="82"/>
      <c r="AU215" s="81"/>
      <c r="AV215" s="82"/>
      <c r="AW215" s="81">
        <v>4</v>
      </c>
      <c r="AX215" s="82">
        <f t="shared" si="276"/>
        <v>-0.2179191660846721</v>
      </c>
      <c r="AY215" s="81">
        <v>4</v>
      </c>
      <c r="AZ215" s="82">
        <f t="shared" si="277"/>
        <v>5.8790989771929411E-2</v>
      </c>
      <c r="BA215" s="81">
        <f>(AX215*0.4)+(AZ215*0.6)</f>
        <v>-5.1893072570711206E-2</v>
      </c>
      <c r="BB215" s="82">
        <v>3.4783333333333335</v>
      </c>
      <c r="BC215" s="82">
        <v>3.2933333333333334</v>
      </c>
      <c r="BD215" s="82">
        <v>3.5066666666666673</v>
      </c>
      <c r="BE215" s="82">
        <v>3.3749999999999996</v>
      </c>
      <c r="BF215" s="81">
        <f t="shared" si="275"/>
        <v>3.4085000000000001</v>
      </c>
      <c r="BG215" s="82">
        <f t="shared" si="217"/>
        <v>0.24715013173004088</v>
      </c>
      <c r="BH215" s="82">
        <f t="shared" si="242"/>
        <v>9.7628529579664836E-2</v>
      </c>
      <c r="BI215" s="85">
        <v>0.46600000000000003</v>
      </c>
      <c r="BJ215" s="82">
        <f t="shared" si="270"/>
        <v>-0.30571823976182816</v>
      </c>
      <c r="BK215" s="92">
        <f t="shared" si="271"/>
        <v>-0.76356964485649115</v>
      </c>
      <c r="BL215" s="92">
        <f t="shared" si="272"/>
        <v>-0.25129923013135752</v>
      </c>
      <c r="BM215" s="85">
        <v>0.45386899818102977</v>
      </c>
      <c r="BN215" s="92">
        <f t="shared" si="258"/>
        <v>-0.43556683198278295</v>
      </c>
      <c r="BO215" s="92">
        <f t="shared" si="259"/>
        <v>-0.78994667284147502</v>
      </c>
      <c r="BP215" s="92">
        <f t="shared" si="260"/>
        <v>-0.38621133397790242</v>
      </c>
      <c r="BQ215" s="86">
        <v>0.58394732718153985</v>
      </c>
      <c r="BR215" s="92">
        <f>((BQ215-(AVERAGE(BQ$2:BQ$392)))/(_xlfn.STDEV.P(BQ$2:BQ$392)))</f>
        <v>-0.19002217183396081</v>
      </c>
      <c r="BS215" s="92">
        <f>LN(BQ215)</f>
        <v>-0.53794449340385442</v>
      </c>
      <c r="BT215" s="92">
        <f>((BS215-(AVERAGE(BS$2:BS$392)))/(_xlfn.STDEV.P(BS$2:BS$392)))</f>
        <v>-0.15802033974081617</v>
      </c>
      <c r="BU215" s="92">
        <v>0.61764580391446633</v>
      </c>
      <c r="BV215" s="92">
        <f t="shared" si="243"/>
        <v>-8.5737106916073072E-2</v>
      </c>
      <c r="BW215" s="92">
        <f t="shared" si="244"/>
        <v>-0.48184011865233312</v>
      </c>
      <c r="BX215" s="92">
        <f t="shared" si="245"/>
        <v>-6.2185470528383309E-2</v>
      </c>
      <c r="BY215" s="92">
        <f>(BL215*0.1)+(BP215*0.2)+(BT215*0.3)+(BX215*0.4)</f>
        <v>-0.17465247994231442</v>
      </c>
      <c r="BZ215" s="80">
        <v>0.49011584705528405</v>
      </c>
      <c r="CA215" s="80">
        <v>-0.84990013950981258</v>
      </c>
      <c r="CB215" s="80">
        <v>0.53098330047734787</v>
      </c>
      <c r="CC215" s="80">
        <v>-0.82468002876064062</v>
      </c>
      <c r="CD215" s="80">
        <v>0.35393699695046499</v>
      </c>
      <c r="CE215" s="82">
        <f t="shared" si="273"/>
        <v>-1.6557678627755479</v>
      </c>
      <c r="CF215" s="80">
        <f t="shared" si="274"/>
        <v>-1.2452679679179286</v>
      </c>
      <c r="CG215" s="84">
        <f t="shared" si="246"/>
        <v>3.5077348214630266E-2</v>
      </c>
      <c r="CH215" s="84">
        <f>VLOOKUP(A215,'CALCULO FINAL'!A:L,7,FALSE)</f>
        <v>55.219780219780226</v>
      </c>
      <c r="CI215" s="84">
        <f>VLOOKUP(A215,'CALCULO FINAL'!A:L,10,FALSE)</f>
        <v>21.052631578947366</v>
      </c>
      <c r="CJ215" s="84">
        <f>VLOOKUP(A215,'CALCULO FINAL'!A:L,8,FALSE)</f>
        <v>37.931034482758619</v>
      </c>
      <c r="CK215" s="84">
        <f>VLOOKUP(A215,'CALCULO FINAL'!A:L,9,FALSE)</f>
        <v>53.968253968253968</v>
      </c>
      <c r="CL215" s="84">
        <f>VLOOKUP(A215,'CALCULO FINAL'!A:L,11,FALSE)</f>
        <v>-0.20335586998696692</v>
      </c>
      <c r="CM215" s="84">
        <f>VLOOKUP(A215,'CALCULO FINAL'!A:L,12,FALSE)</f>
        <v>43.681318681318679</v>
      </c>
      <c r="CN215" s="84">
        <f t="shared" si="247"/>
        <v>43.793377674956623</v>
      </c>
      <c r="CO215" s="81">
        <v>214</v>
      </c>
      <c r="CP215" s="81">
        <v>173</v>
      </c>
      <c r="CQ215" s="81">
        <v>127</v>
      </c>
      <c r="CR215" s="81">
        <v>136</v>
      </c>
      <c r="CS215" s="81">
        <v>93</v>
      </c>
      <c r="CT215" s="81">
        <v>100</v>
      </c>
    </row>
    <row r="216" spans="1:98" ht="14.5" customHeight="1">
      <c r="A216" s="79">
        <v>111001015911</v>
      </c>
      <c r="B216" s="80" t="s">
        <v>299</v>
      </c>
      <c r="C216" s="81" t="s">
        <v>460</v>
      </c>
      <c r="D216" s="81" t="s">
        <v>6</v>
      </c>
      <c r="E216" s="81">
        <v>4</v>
      </c>
      <c r="F216" s="82" t="s">
        <v>42</v>
      </c>
      <c r="G216" s="82">
        <v>32</v>
      </c>
      <c r="H216" s="82" t="s">
        <v>43</v>
      </c>
      <c r="I216" s="81">
        <v>4</v>
      </c>
      <c r="J216" s="81">
        <v>2</v>
      </c>
      <c r="K216" s="81">
        <v>2</v>
      </c>
      <c r="L216" s="81">
        <v>2987</v>
      </c>
      <c r="M216" s="81">
        <f t="shared" si="214"/>
        <v>5</v>
      </c>
      <c r="N216" s="86">
        <f>VLOOKUP(A216,complejidad!P:V,7,FALSE)</f>
        <v>0.65577919136838758</v>
      </c>
      <c r="O216" s="81">
        <v>5</v>
      </c>
      <c r="P216" s="87">
        <v>35.649320339830027</v>
      </c>
      <c r="Q216" s="88">
        <v>0.240678991596639</v>
      </c>
      <c r="R216" s="81">
        <v>2437</v>
      </c>
      <c r="S216" s="81">
        <v>345</v>
      </c>
      <c r="T216" s="89">
        <f t="shared" si="239"/>
        <v>0.14156750102585144</v>
      </c>
      <c r="U216" s="90">
        <f>VLOOKUP(A216,socioeconomico!I:P,8,FALSE)</f>
        <v>0.7355926218244393</v>
      </c>
      <c r="V216" s="81">
        <v>2</v>
      </c>
      <c r="W216" s="83">
        <v>0.87685519454472527</v>
      </c>
      <c r="X216" s="83">
        <v>0.89516789516789519</v>
      </c>
      <c r="Y216" s="83">
        <v>0.84693019343986542</v>
      </c>
      <c r="Z216" s="83">
        <v>0.79044614691302384</v>
      </c>
      <c r="AA216" s="83">
        <v>0.82976865997381055</v>
      </c>
      <c r="AB216" s="83">
        <v>0.8338516215015549</v>
      </c>
      <c r="AC216" s="91">
        <v>0.83520761245674735</v>
      </c>
      <c r="AD216" s="81">
        <f t="shared" si="261"/>
        <v>0.82823886248811518</v>
      </c>
      <c r="AE216" s="82">
        <f t="shared" si="240"/>
        <v>-0.21237421652612753</v>
      </c>
      <c r="AF216" s="84">
        <v>85.079479768786129</v>
      </c>
      <c r="AG216" s="84">
        <v>99.182561307901906</v>
      </c>
      <c r="AH216" s="84">
        <v>100</v>
      </c>
      <c r="AI216" s="84">
        <v>100</v>
      </c>
      <c r="AJ216" s="84">
        <v>100</v>
      </c>
      <c r="AK216" s="84">
        <v>92.691358024691368</v>
      </c>
      <c r="AL216" s="84">
        <v>89.335006273525721</v>
      </c>
      <c r="AM216" s="84">
        <f t="shared" si="278"/>
        <v>94.973341388230551</v>
      </c>
      <c r="AN216" s="84">
        <f t="shared" si="241"/>
        <v>1.3374006987915479</v>
      </c>
      <c r="AO216" s="81">
        <v>3.5</v>
      </c>
      <c r="AP216" s="82">
        <f t="shared" si="264"/>
        <v>-1.3577995583445217</v>
      </c>
      <c r="AQ216" s="81">
        <v>3.5</v>
      </c>
      <c r="AR216" s="82">
        <f t="shared" ref="AR216:AR224" si="279">((AQ216-(AVERAGE(AQ$2:AQ$384)))/(_xlfn.STDEV.P(AQ$2:AQ$384)))</f>
        <v>-1.3981309248788139</v>
      </c>
      <c r="AS216" s="81">
        <v>3.5</v>
      </c>
      <c r="AT216" s="82">
        <f t="shared" ref="AT216:AT224" si="280">((AS216-(AVERAGE(AS$2:AS$384)))/(_xlfn.STDEV.P(AS$2:AS$384)))</f>
        <v>-1.594305549084083</v>
      </c>
      <c r="AU216" s="81"/>
      <c r="AV216" s="82"/>
      <c r="AW216" s="81">
        <v>3.5</v>
      </c>
      <c r="AX216" s="82">
        <f t="shared" si="276"/>
        <v>-1.5698251038321778</v>
      </c>
      <c r="AY216" s="81">
        <v>3.5</v>
      </c>
      <c r="AZ216" s="82">
        <f t="shared" si="277"/>
        <v>-1.2816435770280501</v>
      </c>
      <c r="BA216" s="81">
        <f>(AR216*0.1)+(AT216*0.2)+(AX216*0.3)+(AZ216*0.4)</f>
        <v>-1.4422791642655715</v>
      </c>
      <c r="BB216" s="82">
        <v>3.1449999999999996</v>
      </c>
      <c r="BC216" s="82">
        <v>3.1225000000000001</v>
      </c>
      <c r="BD216" s="82">
        <v>3.2466666666666666</v>
      </c>
      <c r="BE216" s="82">
        <v>3.043333333333333</v>
      </c>
      <c r="BF216" s="81">
        <f t="shared" si="275"/>
        <v>3.1303333333333336</v>
      </c>
      <c r="BG216" s="82">
        <f t="shared" si="217"/>
        <v>-0.30368455500556901</v>
      </c>
      <c r="BH216" s="82">
        <f t="shared" si="242"/>
        <v>-0.87298185963557029</v>
      </c>
      <c r="BI216" s="85">
        <v>0.46899999999999997</v>
      </c>
      <c r="BJ216" s="82">
        <f t="shared" si="270"/>
        <v>-0.26282093178796634</v>
      </c>
      <c r="BK216" s="92">
        <f t="shared" si="271"/>
        <v>-0.75715251053585775</v>
      </c>
      <c r="BL216" s="92">
        <f t="shared" si="272"/>
        <v>-0.20522194073819211</v>
      </c>
      <c r="BM216" s="85">
        <v>0.51786342785453399</v>
      </c>
      <c r="BN216" s="92">
        <f t="shared" si="258"/>
        <v>0.34986583236678354</v>
      </c>
      <c r="BO216" s="92">
        <f t="shared" si="259"/>
        <v>-0.65804372427563618</v>
      </c>
      <c r="BP216" s="92">
        <f t="shared" si="260"/>
        <v>0.43363094385489742</v>
      </c>
      <c r="BQ216" s="86">
        <v>0.59357244198651216</v>
      </c>
      <c r="BR216" s="92">
        <f>((BQ216-(AVERAGE(BQ$2:BQ$392)))/(_xlfn.STDEV.P(BQ$2:BQ$392)))</f>
        <v>6.7105908931186509E-2</v>
      </c>
      <c r="BS216" s="92">
        <f>LN(BQ216)</f>
        <v>-0.52159601343152895</v>
      </c>
      <c r="BT216" s="92">
        <f>((BS216-(AVERAGE(BS$2:BS$392)))/(_xlfn.STDEV.P(BS$2:BS$392)))</f>
        <v>9.8147059830715602E-2</v>
      </c>
      <c r="BU216" s="92">
        <v>0.59834957323757643</v>
      </c>
      <c r="BV216" s="92">
        <f t="shared" si="243"/>
        <v>-0.65603517367234676</v>
      </c>
      <c r="BW216" s="92">
        <f t="shared" si="244"/>
        <v>-0.51358012519496032</v>
      </c>
      <c r="BX216" s="92">
        <f t="shared" si="245"/>
        <v>-0.66531192664198935</v>
      </c>
      <c r="BY216" s="92">
        <f>(BL216*0.1)+(BP216*0.2)+(BT216*0.3)+(BX216*0.4)</f>
        <v>-0.17047665801042078</v>
      </c>
      <c r="BZ216" s="80">
        <v>0.4862581420046922</v>
      </c>
      <c r="CA216" s="80">
        <v>-0.98906185939890967</v>
      </c>
      <c r="CB216" s="80">
        <v>0.55154126465400988</v>
      </c>
      <c r="CC216" s="80">
        <v>-0.15210191521673955</v>
      </c>
      <c r="CD216" s="80">
        <v>0.61211115111203596</v>
      </c>
      <c r="CE216" s="82">
        <f t="shared" si="273"/>
        <v>1.4167208114124576</v>
      </c>
      <c r="CF216" s="80">
        <f t="shared" si="274"/>
        <v>0.46491745926142503</v>
      </c>
      <c r="CG216" s="84">
        <f t="shared" si="246"/>
        <v>-0.25905751937823202</v>
      </c>
      <c r="CH216" s="84">
        <f>VLOOKUP(A216,'CALCULO FINAL'!A:L,7,FALSE)</f>
        <v>26.923076923076923</v>
      </c>
      <c r="CI216" s="84">
        <f>VLOOKUP(A216,'CALCULO FINAL'!A:L,10,FALSE)</f>
        <v>78.378378378378372</v>
      </c>
      <c r="CJ216" s="84">
        <f>VLOOKUP(A216,'CALCULO FINAL'!A:L,8,FALSE)</f>
        <v>53.333333333333336</v>
      </c>
      <c r="CK216" s="84">
        <f>VLOOKUP(A216,'CALCULO FINAL'!A:L,9,FALSE)</f>
        <v>37.209302325581397</v>
      </c>
      <c r="CL216" s="84">
        <f>VLOOKUP(A216,'CALCULO FINAL'!A:L,11,FALSE)</f>
        <v>-0.2279847609146157</v>
      </c>
      <c r="CM216" s="84">
        <f>VLOOKUP(A216,'CALCULO FINAL'!A:L,12,FALSE)</f>
        <v>42.582417582417584</v>
      </c>
      <c r="CN216" s="84">
        <f t="shared" si="247"/>
        <v>43.701737451737451</v>
      </c>
      <c r="CO216" s="81">
        <v>215</v>
      </c>
      <c r="CP216" s="81">
        <v>266</v>
      </c>
      <c r="CQ216" s="81">
        <v>266</v>
      </c>
      <c r="CR216" s="81">
        <v>258</v>
      </c>
      <c r="CS216" s="81">
        <v>214</v>
      </c>
      <c r="CT216" s="81">
        <v>285</v>
      </c>
    </row>
    <row r="217" spans="1:98" ht="14.5" customHeight="1">
      <c r="A217" s="79">
        <v>111001014451</v>
      </c>
      <c r="B217" s="80" t="s">
        <v>276</v>
      </c>
      <c r="C217" s="81" t="s">
        <v>460</v>
      </c>
      <c r="D217" s="81" t="s">
        <v>6</v>
      </c>
      <c r="E217" s="81">
        <v>4</v>
      </c>
      <c r="F217" s="82" t="s">
        <v>42</v>
      </c>
      <c r="G217" s="82">
        <v>32</v>
      </c>
      <c r="H217" s="82" t="s">
        <v>43</v>
      </c>
      <c r="I217" s="81">
        <v>4</v>
      </c>
      <c r="J217" s="81">
        <v>2</v>
      </c>
      <c r="K217" s="81">
        <v>2</v>
      </c>
      <c r="L217" s="81">
        <v>560</v>
      </c>
      <c r="M217" s="81">
        <f t="shared" si="214"/>
        <v>1</v>
      </c>
      <c r="N217" s="86">
        <f>VLOOKUP(A217,complejidad!P:V,7,FALSE)</f>
        <v>-0.70365913093842003</v>
      </c>
      <c r="O217" s="81">
        <v>2</v>
      </c>
      <c r="P217" s="87">
        <v>37.491772151898722</v>
      </c>
      <c r="Q217" s="88">
        <v>0.24296572280178799</v>
      </c>
      <c r="R217" s="81">
        <v>540</v>
      </c>
      <c r="S217" s="81">
        <v>47</v>
      </c>
      <c r="T217" s="89">
        <f t="shared" si="239"/>
        <v>8.7037037037037038E-2</v>
      </c>
      <c r="U217" s="90">
        <f>VLOOKUP(A217,socioeconomico!I:P,8,FALSE)</f>
        <v>0.31581730754069565</v>
      </c>
      <c r="V217" s="81">
        <v>4</v>
      </c>
      <c r="W217" s="83">
        <v>0.90607734806629836</v>
      </c>
      <c r="X217" s="83">
        <v>0.8614609571788413</v>
      </c>
      <c r="Y217" s="83">
        <v>0.82608695652173914</v>
      </c>
      <c r="Z217" s="83">
        <v>0.79714285714285715</v>
      </c>
      <c r="AA217" s="83">
        <v>0.79866888519134771</v>
      </c>
      <c r="AB217" s="83">
        <v>0.87403100775193798</v>
      </c>
      <c r="AC217" s="91">
        <v>0.8359073359073359</v>
      </c>
      <c r="AD217" s="81">
        <f t="shared" si="261"/>
        <v>0.83119385397205725</v>
      </c>
      <c r="AE217" s="82">
        <f t="shared" si="240"/>
        <v>-0.15376260830515637</v>
      </c>
      <c r="AF217" s="84">
        <v>91.221826809015411</v>
      </c>
      <c r="AG217" s="84">
        <v>89.912280701754383</v>
      </c>
      <c r="AH217" s="84">
        <v>95.862884160756494</v>
      </c>
      <c r="AI217" s="84">
        <v>98.110979929161743</v>
      </c>
      <c r="AJ217" s="84">
        <v>94.700139470013937</v>
      </c>
      <c r="AK217" s="84">
        <v>93.69747899159664</v>
      </c>
      <c r="AL217" s="84">
        <v>95.903165735567981</v>
      </c>
      <c r="AM217" s="84">
        <f t="shared" si="278"/>
        <v>95.438282768022248</v>
      </c>
      <c r="AN217" s="84">
        <f t="shared" si="241"/>
        <v>1.4377530011221697</v>
      </c>
      <c r="AO217" s="81">
        <v>3.5</v>
      </c>
      <c r="AP217" s="82">
        <f t="shared" si="264"/>
        <v>-1.3577995583445217</v>
      </c>
      <c r="AQ217" s="81">
        <v>3.5</v>
      </c>
      <c r="AR217" s="82">
        <f t="shared" si="279"/>
        <v>-1.3981309248788139</v>
      </c>
      <c r="AS217" s="81">
        <v>4</v>
      </c>
      <c r="AT217" s="82">
        <f t="shared" si="280"/>
        <v>-0.10476865036838212</v>
      </c>
      <c r="AU217" s="81">
        <v>4</v>
      </c>
      <c r="AV217" s="82">
        <f t="shared" ref="AV217:AV224" si="281">((AU217-(AVERAGE(AU$2:AU$384)))/(_xlfn.STDEV.P(AU$2:AU$384)))</f>
        <v>-0.23979404319523176</v>
      </c>
      <c r="AW217" s="81">
        <v>4</v>
      </c>
      <c r="AX217" s="82">
        <f t="shared" si="276"/>
        <v>-0.2179191660846721</v>
      </c>
      <c r="AY217" s="81">
        <v>3.5</v>
      </c>
      <c r="AZ217" s="82">
        <f t="shared" si="277"/>
        <v>-1.2816435770280501</v>
      </c>
      <c r="BA217" s="81">
        <f t="shared" ref="BA217:BA224" si="282">(AR217*0.1)+(AT217*0.15)+(AV217*0.2)+(AX217*0.25)+(AZ217*0.3)</f>
        <v>-0.64246006331176808</v>
      </c>
      <c r="BB217" s="82">
        <v>3.3050000000000002</v>
      </c>
      <c r="BC217" s="82">
        <v>3.3416666666666663</v>
      </c>
      <c r="BD217" s="82">
        <v>3.4683333333333337</v>
      </c>
      <c r="BE217" s="82">
        <v>3.2933333333333334</v>
      </c>
      <c r="BF217" s="81">
        <f t="shared" si="275"/>
        <v>3.3566666666666669</v>
      </c>
      <c r="BG217" s="82">
        <f t="shared" si="217"/>
        <v>0.14450807806031393</v>
      </c>
      <c r="BH217" s="82">
        <f t="shared" si="242"/>
        <v>-0.24897599262572706</v>
      </c>
      <c r="BI217" s="85">
        <v>0.56799999999999995</v>
      </c>
      <c r="BJ217" s="82">
        <f t="shared" si="270"/>
        <v>1.1527902313494987</v>
      </c>
      <c r="BK217" s="92">
        <f t="shared" si="271"/>
        <v>-0.56563386026098583</v>
      </c>
      <c r="BL217" s="92">
        <f t="shared" si="272"/>
        <v>1.1699495660400347</v>
      </c>
      <c r="BM217" s="85">
        <v>0.45917822904871458</v>
      </c>
      <c r="BN217" s="92">
        <f t="shared" si="258"/>
        <v>-0.37040423318585708</v>
      </c>
      <c r="BO217" s="92">
        <f t="shared" si="259"/>
        <v>-0.7783168457088987</v>
      </c>
      <c r="BP217" s="92">
        <f t="shared" si="260"/>
        <v>-0.31392618743006845</v>
      </c>
      <c r="BQ217" s="86"/>
      <c r="BR217" s="86"/>
      <c r="BS217" s="92"/>
      <c r="BT217" s="92"/>
      <c r="BU217" s="92">
        <v>0.48631341792860594</v>
      </c>
      <c r="BV217" s="92">
        <f t="shared" si="243"/>
        <v>-3.9672519521924152</v>
      </c>
      <c r="BW217" s="92">
        <f t="shared" si="244"/>
        <v>-0.72090197007847046</v>
      </c>
      <c r="BX217" s="92">
        <f t="shared" si="245"/>
        <v>-4.6048602506662544</v>
      </c>
      <c r="BY217" s="86">
        <f>(BL217*0.2)+(BP217*0.3)+(BX217*0.5)</f>
        <v>-2.1626180683541407</v>
      </c>
      <c r="BZ217" s="80">
        <v>0.49677113637300718</v>
      </c>
      <c r="CA217" s="80">
        <v>-0.6098191857645815</v>
      </c>
      <c r="CB217" s="80">
        <v>0.60143053106016076</v>
      </c>
      <c r="CC217" s="80">
        <v>1.4800844431790998</v>
      </c>
      <c r="CD217" s="80"/>
      <c r="CE217" s="82"/>
      <c r="CF217" s="80">
        <f>(CA217*0.4)+(CC217*0.6)</f>
        <v>0.64412299160162723</v>
      </c>
      <c r="CG217" s="84">
        <f t="shared" si="246"/>
        <v>-0.15380108180480107</v>
      </c>
      <c r="CH217" s="84">
        <f>VLOOKUP(A217,'CALCULO FINAL'!A:L,7,FALSE)</f>
        <v>38.186813186813183</v>
      </c>
      <c r="CI217" s="84">
        <f>VLOOKUP(A217,'CALCULO FINAL'!A:L,10,FALSE)</f>
        <v>43.243243243243242</v>
      </c>
      <c r="CJ217" s="84">
        <f>VLOOKUP(A217,'CALCULO FINAL'!A:L,8,FALSE)</f>
        <v>66.666666666666657</v>
      </c>
      <c r="CK217" s="84">
        <f>VLOOKUP(A217,'CALCULO FINAL'!A:L,9,FALSE)</f>
        <v>43.589743589743591</v>
      </c>
      <c r="CL217" s="84">
        <f>VLOOKUP(A217,'CALCULO FINAL'!A:L,11,FALSE)</f>
        <v>0.12813347492336552</v>
      </c>
      <c r="CM217" s="84">
        <f>VLOOKUP(A217,'CALCULO FINAL'!A:L,12,FALSE)</f>
        <v>54.395604395604394</v>
      </c>
      <c r="CN217" s="84">
        <f t="shared" si="247"/>
        <v>43.5031185031185</v>
      </c>
      <c r="CO217" s="81">
        <v>216</v>
      </c>
      <c r="CP217" s="81">
        <v>92</v>
      </c>
      <c r="CQ217" s="81">
        <v>171</v>
      </c>
      <c r="CR217" s="81">
        <v>146</v>
      </c>
      <c r="CS217" s="81">
        <v>202</v>
      </c>
      <c r="CT217" s="81">
        <v>151</v>
      </c>
    </row>
    <row r="218" spans="1:98" ht="14.5" customHeight="1">
      <c r="A218" s="79">
        <v>111001000272</v>
      </c>
      <c r="B218" s="80" t="s">
        <v>231</v>
      </c>
      <c r="C218" s="81" t="s">
        <v>460</v>
      </c>
      <c r="D218" s="81" t="s">
        <v>6</v>
      </c>
      <c r="E218" s="81">
        <v>10</v>
      </c>
      <c r="F218" s="82" t="s">
        <v>18</v>
      </c>
      <c r="G218" s="82">
        <v>29</v>
      </c>
      <c r="H218" s="82" t="s">
        <v>92</v>
      </c>
      <c r="I218" s="81">
        <v>10</v>
      </c>
      <c r="J218" s="81">
        <v>2</v>
      </c>
      <c r="K218" s="81">
        <v>2</v>
      </c>
      <c r="L218" s="81">
        <v>2846</v>
      </c>
      <c r="M218" s="81">
        <f t="shared" si="214"/>
        <v>5</v>
      </c>
      <c r="N218" s="86">
        <f>VLOOKUP(A218,complejidad!P:V,7,FALSE)</f>
        <v>0.65577919136838758</v>
      </c>
      <c r="O218" s="81">
        <v>5</v>
      </c>
      <c r="P218" s="87">
        <v>43.025434500648394</v>
      </c>
      <c r="Q218" s="88">
        <v>0.16024660471765501</v>
      </c>
      <c r="R218" s="81">
        <v>2787</v>
      </c>
      <c r="S218" s="81">
        <v>262</v>
      </c>
      <c r="T218" s="89">
        <f t="shared" si="239"/>
        <v>9.4007893792608543E-2</v>
      </c>
      <c r="U218" s="90">
        <f>VLOOKUP(A218,socioeconomico!I:P,8,FALSE)</f>
        <v>-1.0540067625124423</v>
      </c>
      <c r="V218" s="81">
        <v>9</v>
      </c>
      <c r="W218" s="83">
        <v>0.87320402298850575</v>
      </c>
      <c r="X218" s="83">
        <v>0.84741442097596509</v>
      </c>
      <c r="Y218" s="83">
        <v>0.86304088924176259</v>
      </c>
      <c r="Z218" s="83">
        <v>0.85979462875197477</v>
      </c>
      <c r="AA218" s="83">
        <v>0.8396558466953461</v>
      </c>
      <c r="AB218" s="83">
        <v>0.80147630147630144</v>
      </c>
      <c r="AC218" s="91">
        <v>0.82171736619175972</v>
      </c>
      <c r="AD218" s="81">
        <f t="shared" si="261"/>
        <v>0.83008873780264492</v>
      </c>
      <c r="AE218" s="82">
        <f t="shared" si="240"/>
        <v>-0.17568234523578433</v>
      </c>
      <c r="AF218" s="84">
        <v>85.401021327726042</v>
      </c>
      <c r="AG218" s="84">
        <v>80.799735624586916</v>
      </c>
      <c r="AH218" s="84">
        <v>77.744904667981601</v>
      </c>
      <c r="AI218" s="84">
        <v>78.435305917753269</v>
      </c>
      <c r="AJ218" s="84">
        <v>79.357317499126793</v>
      </c>
      <c r="AK218" s="84">
        <v>82.39804810038342</v>
      </c>
      <c r="AL218" s="84">
        <v>80.245231607629435</v>
      </c>
      <c r="AM218" s="84">
        <f t="shared" si="278"/>
        <v>80.08433136167119</v>
      </c>
      <c r="AN218" s="84">
        <f t="shared" si="241"/>
        <v>-1.876222567561626</v>
      </c>
      <c r="AO218" s="81">
        <v>4</v>
      </c>
      <c r="AP218" s="82">
        <f t="shared" si="264"/>
        <v>0.23005906138063265</v>
      </c>
      <c r="AQ218" s="81">
        <v>4</v>
      </c>
      <c r="AR218" s="82">
        <f t="shared" si="279"/>
        <v>0.1365178344157767</v>
      </c>
      <c r="AS218" s="81">
        <v>4.5</v>
      </c>
      <c r="AT218" s="82">
        <f t="shared" si="280"/>
        <v>1.3847682483473189</v>
      </c>
      <c r="AU218" s="81">
        <v>4.5</v>
      </c>
      <c r="AV218" s="82">
        <f t="shared" si="281"/>
        <v>1.2122921072647797</v>
      </c>
      <c r="AW218" s="81">
        <v>4.5</v>
      </c>
      <c r="AX218" s="82">
        <f t="shared" si="276"/>
        <v>1.1339867716628336</v>
      </c>
      <c r="AY218" s="81">
        <v>4.5</v>
      </c>
      <c r="AZ218" s="82">
        <f t="shared" si="277"/>
        <v>1.3992255565719089</v>
      </c>
      <c r="BA218" s="81">
        <f t="shared" si="282"/>
        <v>1.1670898020339124</v>
      </c>
      <c r="BB218" s="82">
        <v>3.2800000000000002</v>
      </c>
      <c r="BC218" s="82">
        <v>3.4083333333333332</v>
      </c>
      <c r="BD218" s="82">
        <v>3.5066666666666664</v>
      </c>
      <c r="BE218" s="82">
        <v>3.3633333333333333</v>
      </c>
      <c r="BF218" s="81">
        <f t="shared" si="275"/>
        <v>3.407</v>
      </c>
      <c r="BG218" s="82">
        <f t="shared" si="217"/>
        <v>0.24417978291001652</v>
      </c>
      <c r="BH218" s="82">
        <f t="shared" si="242"/>
        <v>0.70563479247196448</v>
      </c>
      <c r="BI218" s="85">
        <v>0.47599999999999998</v>
      </c>
      <c r="BJ218" s="82">
        <f t="shared" si="270"/>
        <v>-0.16272721318228689</v>
      </c>
      <c r="BK218" s="92">
        <f t="shared" si="271"/>
        <v>-0.74233742475071707</v>
      </c>
      <c r="BL218" s="92">
        <f t="shared" si="272"/>
        <v>-9.8844395716021174E-2</v>
      </c>
      <c r="BM218" s="85">
        <v>0.49925598939646282</v>
      </c>
      <c r="BN218" s="92">
        <f t="shared" si="258"/>
        <v>0.12148829951888213</v>
      </c>
      <c r="BO218" s="92">
        <f t="shared" si="259"/>
        <v>-0.69463630997006554</v>
      </c>
      <c r="BP218" s="92">
        <f t="shared" si="260"/>
        <v>0.20618986589795973</v>
      </c>
      <c r="BQ218" s="86"/>
      <c r="BR218" s="86"/>
      <c r="BS218" s="92"/>
      <c r="BT218" s="92"/>
      <c r="BU218" s="92">
        <v>0.59972704350569106</v>
      </c>
      <c r="BV218" s="92">
        <f t="shared" si="243"/>
        <v>-0.61532418487488927</v>
      </c>
      <c r="BW218" s="92">
        <f t="shared" si="244"/>
        <v>-0.51128065476741091</v>
      </c>
      <c r="BX218" s="92">
        <f t="shared" si="245"/>
        <v>-0.62161718297382629</v>
      </c>
      <c r="BY218" s="86">
        <f>(BL218*0.2)+(BP218*0.3)+(BX218*0.5)</f>
        <v>-0.26872051086072946</v>
      </c>
      <c r="BZ218" s="80">
        <v>0.49525133020470269</v>
      </c>
      <c r="CA218" s="80">
        <v>-0.66464422746829166</v>
      </c>
      <c r="CB218" s="80">
        <v>0.55237112759757734</v>
      </c>
      <c r="CC218" s="80">
        <v>-0.12495196747443262</v>
      </c>
      <c r="CD218" s="80">
        <v>0.47781091062065301</v>
      </c>
      <c r="CE218" s="82">
        <f t="shared" ref="CE218:CE236" si="283">((CD218-(AVERAGE(CD$2:CD$392)))/(_xlfn.STDEV.P(CD$2:CD$392)))</f>
        <v>-0.18156453667185515</v>
      </c>
      <c r="CF218" s="80">
        <f t="shared" ref="CF218:CF236" si="284">(CA218*0.2)+(CC218*0.3)+(CE218*0.5)</f>
        <v>-0.2611967040719157</v>
      </c>
      <c r="CG218" s="84">
        <f t="shared" si="246"/>
        <v>3.0089630269725283E-2</v>
      </c>
      <c r="CH218" s="84">
        <f>VLOOKUP(A218,'CALCULO FINAL'!A:L,7,FALSE)</f>
        <v>54.395604395604394</v>
      </c>
      <c r="CI218" s="84">
        <f>VLOOKUP(A218,'CALCULO FINAL'!A:L,10,FALSE)</f>
        <v>18.421052631578945</v>
      </c>
      <c r="CJ218" s="84">
        <f>VLOOKUP(A218,'CALCULO FINAL'!A:L,8,FALSE)</f>
        <v>29.411764705882355</v>
      </c>
      <c r="CK218" s="84">
        <f>VLOOKUP(A218,'CALCULO FINAL'!A:L,9,FALSE)</f>
        <v>65.116279069767444</v>
      </c>
      <c r="CL218" s="84">
        <f>VLOOKUP(A218,'CALCULO FINAL'!A:L,11,FALSE)</f>
        <v>-0.15579208334306882</v>
      </c>
      <c r="CM218" s="84">
        <f>VLOOKUP(A218,'CALCULO FINAL'!A:L,12,FALSE)</f>
        <v>46.428571428571431</v>
      </c>
      <c r="CN218" s="84">
        <f t="shared" si="247"/>
        <v>43.410208212839791</v>
      </c>
      <c r="CO218" s="81">
        <v>217</v>
      </c>
      <c r="CP218" s="81">
        <v>191</v>
      </c>
      <c r="CQ218" s="81">
        <v>191</v>
      </c>
      <c r="CR218" s="81">
        <v>189</v>
      </c>
      <c r="CS218" s="81">
        <v>236</v>
      </c>
      <c r="CT218" s="81">
        <v>161</v>
      </c>
    </row>
    <row r="219" spans="1:98" ht="14.5" customHeight="1">
      <c r="A219" s="79">
        <v>111001000124</v>
      </c>
      <c r="B219" s="80" t="s">
        <v>204</v>
      </c>
      <c r="C219" s="81" t="s">
        <v>460</v>
      </c>
      <c r="D219" s="81" t="s">
        <v>6</v>
      </c>
      <c r="E219" s="81">
        <v>8</v>
      </c>
      <c r="F219" s="82" t="s">
        <v>7</v>
      </c>
      <c r="G219" s="82">
        <v>44</v>
      </c>
      <c r="H219" s="82" t="s">
        <v>201</v>
      </c>
      <c r="I219" s="81">
        <v>8</v>
      </c>
      <c r="J219" s="81">
        <v>1</v>
      </c>
      <c r="K219" s="81">
        <v>1</v>
      </c>
      <c r="L219" s="81">
        <v>1670</v>
      </c>
      <c r="M219" s="81">
        <f t="shared" si="214"/>
        <v>3</v>
      </c>
      <c r="N219" s="86">
        <f>VLOOKUP(A219,complejidad!P:V,7,FALSE)</f>
        <v>-0.61529770207629253</v>
      </c>
      <c r="O219" s="81">
        <v>2</v>
      </c>
      <c r="P219" s="87">
        <v>39.282187833511124</v>
      </c>
      <c r="Q219" s="88">
        <v>0.18684239733629199</v>
      </c>
      <c r="R219" s="81">
        <v>1538</v>
      </c>
      <c r="S219" s="81">
        <v>176</v>
      </c>
      <c r="T219" s="89">
        <f t="shared" si="239"/>
        <v>0.11443433029908973</v>
      </c>
      <c r="U219" s="90">
        <f>VLOOKUP(A219,socioeconomico!I:P,8,FALSE)</f>
        <v>-0.3028588125936581</v>
      </c>
      <c r="V219" s="81">
        <v>7</v>
      </c>
      <c r="W219" s="83">
        <v>0.83031301482701814</v>
      </c>
      <c r="X219" s="83">
        <v>0.85730464326160816</v>
      </c>
      <c r="Y219" s="83">
        <v>0.77784256559766762</v>
      </c>
      <c r="Z219" s="83">
        <v>0.75703794369645039</v>
      </c>
      <c r="AA219" s="83">
        <v>0.78719008264462809</v>
      </c>
      <c r="AB219" s="83">
        <v>0.77037037037037037</v>
      </c>
      <c r="AC219" s="91">
        <v>0.78883321403006446</v>
      </c>
      <c r="AD219" s="81">
        <f t="shared" si="261"/>
        <v>0.77802052144477185</v>
      </c>
      <c r="AE219" s="82">
        <f t="shared" si="240"/>
        <v>-1.2084440010701352</v>
      </c>
      <c r="AF219" s="84">
        <v>76.127320954907162</v>
      </c>
      <c r="AG219" s="84">
        <v>76.416397973284205</v>
      </c>
      <c r="AH219" s="84">
        <v>86.244645406949076</v>
      </c>
      <c r="AI219" s="84">
        <v>84.97816593886462</v>
      </c>
      <c r="AJ219" s="84">
        <v>87.220902612826606</v>
      </c>
      <c r="AK219" s="84">
        <v>76.78070667414471</v>
      </c>
      <c r="AL219" s="84">
        <v>87.68632534024627</v>
      </c>
      <c r="AM219" s="84">
        <f t="shared" si="278"/>
        <v>84.316444224699978</v>
      </c>
      <c r="AN219" s="84">
        <f t="shared" si="241"/>
        <v>-0.96276919905686165</v>
      </c>
      <c r="AO219" s="81">
        <v>4</v>
      </c>
      <c r="AP219" s="82">
        <f t="shared" si="264"/>
        <v>0.23005906138063265</v>
      </c>
      <c r="AQ219" s="81">
        <v>4</v>
      </c>
      <c r="AR219" s="82">
        <f t="shared" si="279"/>
        <v>0.1365178344157767</v>
      </c>
      <c r="AS219" s="81">
        <v>4</v>
      </c>
      <c r="AT219" s="82">
        <f t="shared" si="280"/>
        <v>-0.10476865036838212</v>
      </c>
      <c r="AU219" s="81">
        <v>4.5</v>
      </c>
      <c r="AV219" s="82">
        <f t="shared" si="281"/>
        <v>1.2122921072647797</v>
      </c>
      <c r="AW219" s="81">
        <v>4.5</v>
      </c>
      <c r="AX219" s="82">
        <f t="shared" si="276"/>
        <v>1.1339867716628336</v>
      </c>
      <c r="AY219" s="81">
        <v>4.5</v>
      </c>
      <c r="AZ219" s="82">
        <f t="shared" si="277"/>
        <v>1.3992255565719089</v>
      </c>
      <c r="BA219" s="81">
        <f t="shared" si="282"/>
        <v>0.94365926722655735</v>
      </c>
      <c r="BB219" s="82">
        <v>3.4866666666666668</v>
      </c>
      <c r="BC219" s="82">
        <v>3.4849999999999999</v>
      </c>
      <c r="BD219" s="82">
        <v>3.5283333333333329</v>
      </c>
      <c r="BE219" s="82">
        <v>3.3766666666666665</v>
      </c>
      <c r="BF219" s="81">
        <f t="shared" si="275"/>
        <v>3.4548333333333332</v>
      </c>
      <c r="BG219" s="82">
        <f t="shared" si="217"/>
        <v>0.33890090639301212</v>
      </c>
      <c r="BH219" s="82">
        <f t="shared" si="242"/>
        <v>0.64128008680978477</v>
      </c>
      <c r="BI219" s="85">
        <v>0.47699999999999998</v>
      </c>
      <c r="BJ219" s="82">
        <f t="shared" si="270"/>
        <v>-0.14842811052433269</v>
      </c>
      <c r="BK219" s="92">
        <f t="shared" si="271"/>
        <v>-0.74023878809379584</v>
      </c>
      <c r="BL219" s="92">
        <f t="shared" si="272"/>
        <v>-8.3775443791305998E-2</v>
      </c>
      <c r="BM219" s="85">
        <v>0.42740496616199286</v>
      </c>
      <c r="BN219" s="92">
        <f t="shared" si="258"/>
        <v>-0.76037190148948663</v>
      </c>
      <c r="BO219" s="92">
        <f t="shared" si="259"/>
        <v>-0.85002331669339071</v>
      </c>
      <c r="BP219" s="92">
        <f t="shared" si="260"/>
        <v>-0.75961748657440642</v>
      </c>
      <c r="BQ219" s="86">
        <v>0.56771020671370409</v>
      </c>
      <c r="BR219" s="92">
        <f>((BQ219-(AVERAGE(BQ$2:BQ$392)))/(_xlfn.STDEV.P(BQ$2:BQ$392)))</f>
        <v>-0.62378527052347466</v>
      </c>
      <c r="BS219" s="92">
        <f>LN(BQ219)</f>
        <v>-0.56614418990471382</v>
      </c>
      <c r="BT219" s="92">
        <f>((BS219-(AVERAGE(BS$2:BS$392)))/(_xlfn.STDEV.P(BS$2:BS$392)))</f>
        <v>-0.59988667432115761</v>
      </c>
      <c r="BU219" s="92">
        <v>0.59426945035927614</v>
      </c>
      <c r="BV219" s="92">
        <f t="shared" si="243"/>
        <v>-0.77662277591372586</v>
      </c>
      <c r="BW219" s="92">
        <f t="shared" si="244"/>
        <v>-0.52042244234053991</v>
      </c>
      <c r="BX219" s="92">
        <f t="shared" si="245"/>
        <v>-0.79533025181392858</v>
      </c>
      <c r="BY219" s="92">
        <f>(BL219*0.1)+(BP219*0.2)+(BT219*0.3)+(BX219*0.4)</f>
        <v>-0.65839914471593064</v>
      </c>
      <c r="BZ219" s="80">
        <v>0.52161742407857126</v>
      </c>
      <c r="CA219" s="80">
        <v>0.28647850538087011</v>
      </c>
      <c r="CB219" s="80">
        <v>0.55014525608001519</v>
      </c>
      <c r="CC219" s="80">
        <v>-0.19777398688297751</v>
      </c>
      <c r="CD219" s="80">
        <v>0.47664063216289199</v>
      </c>
      <c r="CE219" s="82">
        <f t="shared" si="283"/>
        <v>-0.19549183051268904</v>
      </c>
      <c r="CF219" s="80">
        <f t="shared" si="284"/>
        <v>-9.9782410245063735E-2</v>
      </c>
      <c r="CG219" s="84">
        <f t="shared" si="246"/>
        <v>-4.5534300981106515E-2</v>
      </c>
      <c r="CH219" s="84">
        <f>VLOOKUP(A219,'CALCULO FINAL'!A:L,7,FALSE)</f>
        <v>47.527472527472526</v>
      </c>
      <c r="CI219" s="84">
        <f>VLOOKUP(A219,'CALCULO FINAL'!A:L,10,FALSE)</f>
        <v>34.210526315789473</v>
      </c>
      <c r="CJ219" s="84">
        <f>VLOOKUP(A219,'CALCULO FINAL'!A:L,8,FALSE)</f>
        <v>31.818181818181817</v>
      </c>
      <c r="CK219" s="84">
        <f>VLOOKUP(A219,'CALCULO FINAL'!A:L,9,FALSE)</f>
        <v>51.282051282051277</v>
      </c>
      <c r="CL219" s="84">
        <f>VLOOKUP(A219,'CALCULO FINAL'!A:L,11,FALSE)</f>
        <v>-0.36230464386284944</v>
      </c>
      <c r="CM219" s="84">
        <f>VLOOKUP(A219,'CALCULO FINAL'!A:L,12,FALSE)</f>
        <v>39.010989010989015</v>
      </c>
      <c r="CN219" s="84">
        <f t="shared" si="247"/>
        <v>42.069115095430888</v>
      </c>
      <c r="CO219" s="81">
        <v>218</v>
      </c>
      <c r="CP219" s="81">
        <v>212</v>
      </c>
      <c r="CQ219" s="81">
        <v>270</v>
      </c>
      <c r="CR219" s="81">
        <v>243</v>
      </c>
      <c r="CS219" s="81">
        <v>172</v>
      </c>
      <c r="CT219" s="81">
        <v>105</v>
      </c>
    </row>
    <row r="220" spans="1:98" ht="14.5" customHeight="1">
      <c r="A220" s="79">
        <v>111001015733</v>
      </c>
      <c r="B220" s="80" t="s">
        <v>256</v>
      </c>
      <c r="C220" s="81" t="s">
        <v>460</v>
      </c>
      <c r="D220" s="81" t="s">
        <v>6</v>
      </c>
      <c r="E220" s="81">
        <v>18</v>
      </c>
      <c r="F220" s="82" t="s">
        <v>38</v>
      </c>
      <c r="G220" s="82">
        <v>39</v>
      </c>
      <c r="H220" s="82" t="s">
        <v>140</v>
      </c>
      <c r="I220" s="81">
        <v>18</v>
      </c>
      <c r="J220" s="81">
        <v>2</v>
      </c>
      <c r="K220" s="81">
        <v>2</v>
      </c>
      <c r="L220" s="81">
        <v>1154</v>
      </c>
      <c r="M220" s="81">
        <f t="shared" si="214"/>
        <v>2</v>
      </c>
      <c r="N220" s="86">
        <f>VLOOKUP(A220,complejidad!P:V,7,FALSE)</f>
        <v>-0.28055686710520772</v>
      </c>
      <c r="O220" s="81">
        <v>3</v>
      </c>
      <c r="P220" s="87">
        <v>38.167922077922015</v>
      </c>
      <c r="Q220" s="88">
        <v>0.20802405498281701</v>
      </c>
      <c r="R220" s="81">
        <v>1104</v>
      </c>
      <c r="S220" s="81">
        <v>107</v>
      </c>
      <c r="T220" s="89">
        <f t="shared" si="239"/>
        <v>9.6920289855072464E-2</v>
      </c>
      <c r="U220" s="90">
        <f>VLOOKUP(A220,socioeconomico!I:P,8,FALSE)</f>
        <v>-5.5461534384634067E-2</v>
      </c>
      <c r="V220" s="81">
        <v>6</v>
      </c>
      <c r="W220" s="83">
        <v>0.81516183986371382</v>
      </c>
      <c r="X220" s="83">
        <v>0.81637931034482758</v>
      </c>
      <c r="Y220" s="83">
        <v>0.79236912156166817</v>
      </c>
      <c r="Z220" s="83">
        <v>0.80147058823529416</v>
      </c>
      <c r="AA220" s="83">
        <v>0.82163742690058483</v>
      </c>
      <c r="AB220" s="83">
        <v>0.81393034825870647</v>
      </c>
      <c r="AC220" s="91">
        <v>0.8112094395280236</v>
      </c>
      <c r="AD220" s="81">
        <f t="shared" si="261"/>
        <v>0.81063040469466152</v>
      </c>
      <c r="AE220" s="82">
        <f t="shared" si="240"/>
        <v>-0.56163411631731242</v>
      </c>
      <c r="AF220" s="84">
        <v>91.629629629629633</v>
      </c>
      <c r="AG220" s="84">
        <v>93.513957307060764</v>
      </c>
      <c r="AH220" s="84">
        <v>93.379191745485812</v>
      </c>
      <c r="AI220" s="84">
        <v>91.993594875900726</v>
      </c>
      <c r="AJ220" s="84">
        <v>94.42446043165468</v>
      </c>
      <c r="AK220" s="84">
        <v>93.224932249322492</v>
      </c>
      <c r="AL220" s="84">
        <v>88.026819923371647</v>
      </c>
      <c r="AM220" s="84">
        <f t="shared" si="278"/>
        <v>91.73612953160675</v>
      </c>
      <c r="AN220" s="84">
        <f t="shared" si="241"/>
        <v>0.63868538313233558</v>
      </c>
      <c r="AO220" s="81">
        <v>4</v>
      </c>
      <c r="AP220" s="82">
        <f t="shared" si="264"/>
        <v>0.23005906138063265</v>
      </c>
      <c r="AQ220" s="81">
        <v>4</v>
      </c>
      <c r="AR220" s="82">
        <f t="shared" si="279"/>
        <v>0.1365178344157767</v>
      </c>
      <c r="AS220" s="81">
        <v>4</v>
      </c>
      <c r="AT220" s="82">
        <f t="shared" si="280"/>
        <v>-0.10476865036838212</v>
      </c>
      <c r="AU220" s="81">
        <v>4</v>
      </c>
      <c r="AV220" s="82">
        <f t="shared" si="281"/>
        <v>-0.23979404319523176</v>
      </c>
      <c r="AW220" s="81">
        <v>4</v>
      </c>
      <c r="AX220" s="82">
        <f t="shared" si="276"/>
        <v>-0.2179191660846721</v>
      </c>
      <c r="AY220" s="81">
        <v>4</v>
      </c>
      <c r="AZ220" s="82">
        <f t="shared" si="277"/>
        <v>5.8790989771929411E-2</v>
      </c>
      <c r="BA220" s="81">
        <f t="shared" si="282"/>
        <v>-8.6864817342315201E-2</v>
      </c>
      <c r="BB220" s="82">
        <v>3.3733333333333331</v>
      </c>
      <c r="BC220" s="82">
        <v>3.5316666666666667</v>
      </c>
      <c r="BD220" s="82">
        <v>3.4783333333333335</v>
      </c>
      <c r="BE220" s="82">
        <v>3.4983333333333335</v>
      </c>
      <c r="BF220" s="81">
        <f t="shared" si="275"/>
        <v>3.4865000000000004</v>
      </c>
      <c r="BG220" s="82">
        <f t="shared" si="217"/>
        <v>0.40160827037130309</v>
      </c>
      <c r="BH220" s="82">
        <f t="shared" si="242"/>
        <v>0.15737172651449394</v>
      </c>
      <c r="BI220" s="85">
        <v>0.47399999999999998</v>
      </c>
      <c r="BJ220" s="82">
        <f t="shared" si="270"/>
        <v>-0.19132541849819532</v>
      </c>
      <c r="BK220" s="92">
        <f t="shared" si="271"/>
        <v>-0.74654795728706058</v>
      </c>
      <c r="BL220" s="92">
        <f t="shared" si="272"/>
        <v>-0.12907750546294153</v>
      </c>
      <c r="BM220" s="85">
        <v>0.3935043712448138</v>
      </c>
      <c r="BN220" s="92">
        <f t="shared" si="258"/>
        <v>-1.1764492807970737</v>
      </c>
      <c r="BO220" s="92">
        <f t="shared" si="259"/>
        <v>-0.93266310255915252</v>
      </c>
      <c r="BP220" s="92">
        <f t="shared" si="260"/>
        <v>-1.2732647630034322</v>
      </c>
      <c r="BQ220" s="86"/>
      <c r="BR220" s="86"/>
      <c r="BS220" s="92"/>
      <c r="BT220" s="92"/>
      <c r="BU220" s="92">
        <v>0.60073341607406805</v>
      </c>
      <c r="BV220" s="92">
        <f t="shared" si="243"/>
        <v>-0.58558094953570394</v>
      </c>
      <c r="BW220" s="92">
        <f t="shared" si="244"/>
        <v>-0.50960401011643497</v>
      </c>
      <c r="BX220" s="92">
        <f t="shared" si="245"/>
        <v>-0.589757430672047</v>
      </c>
      <c r="BY220" s="86">
        <f>(BL220*0.2)+(BP220*0.3)+(BX220*0.5)</f>
        <v>-0.70267364532964138</v>
      </c>
      <c r="BZ220" s="80">
        <v>0.49366048605733476</v>
      </c>
      <c r="CA220" s="80">
        <v>-0.72203187238149225</v>
      </c>
      <c r="CB220" s="80">
        <v>0.54153906096903792</v>
      </c>
      <c r="CC220" s="80">
        <v>-0.47933583915543759</v>
      </c>
      <c r="CD220" s="80">
        <v>0.395806638912444</v>
      </c>
      <c r="CE220" s="82">
        <f t="shared" si="283"/>
        <v>-1.1574840545521299</v>
      </c>
      <c r="CF220" s="80">
        <f t="shared" si="284"/>
        <v>-0.8669491534989946</v>
      </c>
      <c r="CG220" s="84">
        <f t="shared" si="246"/>
        <v>-0.10788557824445463</v>
      </c>
      <c r="CH220" s="84">
        <f>VLOOKUP(A220,'CALCULO FINAL'!A:L,7,FALSE)</f>
        <v>42.032967032967036</v>
      </c>
      <c r="CI220" s="84">
        <f>VLOOKUP(A220,'CALCULO FINAL'!A:L,10,FALSE)</f>
        <v>34.210526315789473</v>
      </c>
      <c r="CJ220" s="84">
        <f>VLOOKUP(A220,'CALCULO FINAL'!A:L,8,FALSE)</f>
        <v>50</v>
      </c>
      <c r="CK220" s="84">
        <f>VLOOKUP(A220,'CALCULO FINAL'!A:L,9,FALSE)</f>
        <v>46.031746031746032</v>
      </c>
      <c r="CL220" s="84">
        <f>VLOOKUP(A220,'CALCULO FINAL'!A:L,11,FALSE)</f>
        <v>-0.12877452147857299</v>
      </c>
      <c r="CM220" s="84">
        <f>VLOOKUP(A220,'CALCULO FINAL'!A:L,12,FALSE)</f>
        <v>46.703296703296701</v>
      </c>
      <c r="CN220" s="84">
        <f t="shared" si="247"/>
        <v>41.244939271255063</v>
      </c>
      <c r="CO220" s="81">
        <v>219</v>
      </c>
      <c r="CP220" s="81">
        <v>220</v>
      </c>
      <c r="CQ220" s="81">
        <v>186</v>
      </c>
      <c r="CR220" s="81">
        <v>204</v>
      </c>
      <c r="CS220" s="81">
        <v>224</v>
      </c>
      <c r="CT220" s="81">
        <v>194</v>
      </c>
    </row>
    <row r="221" spans="1:98" ht="14.5" customHeight="1">
      <c r="A221" s="79">
        <v>111102000753</v>
      </c>
      <c r="B221" s="80" t="s">
        <v>232</v>
      </c>
      <c r="C221" s="81" t="s">
        <v>460</v>
      </c>
      <c r="D221" s="81" t="s">
        <v>6</v>
      </c>
      <c r="E221" s="81">
        <v>7</v>
      </c>
      <c r="F221" s="82" t="s">
        <v>15</v>
      </c>
      <c r="G221" s="82">
        <v>85</v>
      </c>
      <c r="H221" s="82" t="s">
        <v>16</v>
      </c>
      <c r="I221" s="81">
        <v>7</v>
      </c>
      <c r="J221" s="81">
        <v>5</v>
      </c>
      <c r="K221" s="81">
        <v>3</v>
      </c>
      <c r="L221" s="81">
        <v>5985</v>
      </c>
      <c r="M221" s="81">
        <f t="shared" si="214"/>
        <v>6</v>
      </c>
      <c r="N221" s="86">
        <f>VLOOKUP(A221,complejidad!P:V,7,FALSE)</f>
        <v>1.9668522933360815</v>
      </c>
      <c r="O221" s="81">
        <v>6</v>
      </c>
      <c r="P221" s="87">
        <v>39.783580627099667</v>
      </c>
      <c r="Q221" s="88">
        <v>0.21122785689475701</v>
      </c>
      <c r="R221" s="81">
        <v>5140</v>
      </c>
      <c r="S221" s="81">
        <v>673</v>
      </c>
      <c r="T221" s="89">
        <f t="shared" si="239"/>
        <v>0.13093385214007783</v>
      </c>
      <c r="U221" s="90">
        <f>VLOOKUP(A221,socioeconomico!I:P,8,FALSE)</f>
        <v>-4.0702248495682075E-2</v>
      </c>
      <c r="V221" s="81">
        <v>5</v>
      </c>
      <c r="W221" s="83">
        <v>0.89645420926691322</v>
      </c>
      <c r="X221" s="83">
        <v>0.82257356170399654</v>
      </c>
      <c r="Y221" s="83">
        <v>0.8224605954465849</v>
      </c>
      <c r="Z221" s="83">
        <v>0.81955061385221217</v>
      </c>
      <c r="AA221" s="83">
        <v>0.83938730853391685</v>
      </c>
      <c r="AB221" s="83">
        <v>0.82659574468085106</v>
      </c>
      <c r="AC221" s="91">
        <v>0.81088027414863995</v>
      </c>
      <c r="AD221" s="81">
        <f t="shared" si="261"/>
        <v>0.82296913174407837</v>
      </c>
      <c r="AE221" s="82">
        <f t="shared" si="240"/>
        <v>-0.31689817047927105</v>
      </c>
      <c r="AF221" s="84">
        <v>83.373253493013976</v>
      </c>
      <c r="AG221" s="84">
        <v>78.784860557768923</v>
      </c>
      <c r="AH221" s="84">
        <v>77.658303464755079</v>
      </c>
      <c r="AI221" s="84">
        <v>78.237937097089272</v>
      </c>
      <c r="AJ221" s="84">
        <v>81.622711238031243</v>
      </c>
      <c r="AK221" s="84">
        <v>85.849834983498354</v>
      </c>
      <c r="AL221" s="84">
        <v>86.817630408410835</v>
      </c>
      <c r="AM221" s="84">
        <f t="shared" si="278"/>
        <v>83.333811027042998</v>
      </c>
      <c r="AN221" s="84">
        <f t="shared" si="241"/>
        <v>-1.1748593850832334</v>
      </c>
      <c r="AO221" s="81">
        <v>4</v>
      </c>
      <c r="AP221" s="82">
        <f t="shared" si="264"/>
        <v>0.23005906138063265</v>
      </c>
      <c r="AQ221" s="81">
        <v>4</v>
      </c>
      <c r="AR221" s="82">
        <f t="shared" si="279"/>
        <v>0.1365178344157767</v>
      </c>
      <c r="AS221" s="81">
        <v>4</v>
      </c>
      <c r="AT221" s="82">
        <f t="shared" si="280"/>
        <v>-0.10476865036838212</v>
      </c>
      <c r="AU221" s="81">
        <v>4.5</v>
      </c>
      <c r="AV221" s="82">
        <f t="shared" si="281"/>
        <v>1.2122921072647797</v>
      </c>
      <c r="AW221" s="81">
        <v>4.5</v>
      </c>
      <c r="AX221" s="82">
        <f t="shared" si="276"/>
        <v>1.1339867716628336</v>
      </c>
      <c r="AY221" s="81">
        <v>4</v>
      </c>
      <c r="AZ221" s="82">
        <f t="shared" si="277"/>
        <v>5.8790989771929411E-2</v>
      </c>
      <c r="BA221" s="81">
        <f t="shared" si="282"/>
        <v>0.5415288971865635</v>
      </c>
      <c r="BB221" s="82">
        <v>3.4183333333333334</v>
      </c>
      <c r="BC221" s="82">
        <v>3.5150000000000001</v>
      </c>
      <c r="BD221" s="82">
        <v>3.5499999999999994</v>
      </c>
      <c r="BE221" s="82">
        <v>3.3049999999999997</v>
      </c>
      <c r="BF221" s="81">
        <f t="shared" si="275"/>
        <v>3.4318333333333335</v>
      </c>
      <c r="BG221" s="82">
        <f t="shared" si="217"/>
        <v>0.29335555781930739</v>
      </c>
      <c r="BH221" s="82">
        <f t="shared" si="242"/>
        <v>0.41744222750293547</v>
      </c>
      <c r="BI221" s="85">
        <v>0.52500000000000002</v>
      </c>
      <c r="BJ221" s="82">
        <f t="shared" si="270"/>
        <v>0.53792881705746931</v>
      </c>
      <c r="BK221" s="92">
        <f t="shared" si="271"/>
        <v>-0.64435701639051324</v>
      </c>
      <c r="BL221" s="92">
        <f t="shared" si="272"/>
        <v>0.60468951915893099</v>
      </c>
      <c r="BM221" s="85">
        <v>0.51253255802580411</v>
      </c>
      <c r="BN221" s="92">
        <f t="shared" si="258"/>
        <v>0.28443764878514916</v>
      </c>
      <c r="BO221" s="92">
        <f t="shared" si="259"/>
        <v>-0.66839104213215506</v>
      </c>
      <c r="BP221" s="92">
        <f t="shared" si="260"/>
        <v>0.36931722886076973</v>
      </c>
      <c r="BQ221" s="86"/>
      <c r="BR221" s="86"/>
      <c r="BS221" s="92"/>
      <c r="BT221" s="92"/>
      <c r="BU221" s="92">
        <v>0.56439300805309223</v>
      </c>
      <c r="BV221" s="92">
        <f t="shared" si="243"/>
        <v>-1.65961788382245</v>
      </c>
      <c r="BW221" s="92">
        <f t="shared" si="244"/>
        <v>-0.57200444736318268</v>
      </c>
      <c r="BX221" s="92">
        <f t="shared" si="245"/>
        <v>-1.7754961458177316</v>
      </c>
      <c r="BY221" s="86">
        <f>(BL221*0.2)+(BP221*0.3)+(BX221*0.5)</f>
        <v>-0.65601500041884875</v>
      </c>
      <c r="BZ221" s="80">
        <v>0.49785307827827946</v>
      </c>
      <c r="CA221" s="80">
        <v>-0.57078953098714413</v>
      </c>
      <c r="CB221" s="80">
        <v>0.56292681596870431</v>
      </c>
      <c r="CC221" s="80">
        <v>0.22038986262124668</v>
      </c>
      <c r="CD221" s="80">
        <v>0.41974688904619101</v>
      </c>
      <c r="CE221" s="82">
        <f t="shared" si="283"/>
        <v>-0.87257502625670824</v>
      </c>
      <c r="CF221" s="80">
        <f t="shared" si="284"/>
        <v>-0.48432846053940892</v>
      </c>
      <c r="CG221" s="84">
        <f t="shared" si="246"/>
        <v>-0.12029151331362753</v>
      </c>
      <c r="CH221" s="84">
        <f>VLOOKUP(A221,'CALCULO FINAL'!A:L,7,FALSE)</f>
        <v>40.934065934065934</v>
      </c>
      <c r="CI221" s="84">
        <f>VLOOKUP(A221,'CALCULO FINAL'!A:L,10,FALSE)</f>
        <v>47.368421052631575</v>
      </c>
      <c r="CJ221" s="84">
        <f>VLOOKUP(A221,'CALCULO FINAL'!A:L,8,FALSE)</f>
        <v>28.125</v>
      </c>
      <c r="CK221" s="84">
        <f>VLOOKUP(A221,'CALCULO FINAL'!A:L,9,FALSE)</f>
        <v>45.205479452054789</v>
      </c>
      <c r="CL221" s="84">
        <f>VLOOKUP(A221,'CALCULO FINAL'!A:L,11,FALSE)</f>
        <v>-0.53881147974274524</v>
      </c>
      <c r="CM221" s="84">
        <f>VLOOKUP(A221,'CALCULO FINAL'!A:L,12,FALSE)</f>
        <v>34.615384615384613</v>
      </c>
      <c r="CN221" s="84">
        <f t="shared" si="247"/>
        <v>40.962984384037014</v>
      </c>
      <c r="CO221" s="81">
        <v>220</v>
      </c>
      <c r="CP221" s="81">
        <v>114</v>
      </c>
      <c r="CQ221" s="81">
        <v>141</v>
      </c>
      <c r="CR221" s="81">
        <v>161</v>
      </c>
      <c r="CS221" s="81">
        <v>197</v>
      </c>
      <c r="CT221" s="81">
        <v>86</v>
      </c>
    </row>
    <row r="222" spans="1:98" ht="14.5" customHeight="1">
      <c r="A222" s="79">
        <v>111001014486</v>
      </c>
      <c r="B222" s="80" t="s">
        <v>346</v>
      </c>
      <c r="C222" s="81" t="s">
        <v>460</v>
      </c>
      <c r="D222" s="81" t="s">
        <v>6</v>
      </c>
      <c r="E222" s="81">
        <v>19</v>
      </c>
      <c r="F222" s="82" t="s">
        <v>20</v>
      </c>
      <c r="G222" s="82">
        <v>67</v>
      </c>
      <c r="H222" s="82" t="s">
        <v>223</v>
      </c>
      <c r="I222" s="81">
        <v>19</v>
      </c>
      <c r="J222" s="81">
        <v>1</v>
      </c>
      <c r="K222" s="81">
        <v>1</v>
      </c>
      <c r="L222" s="81">
        <v>2597</v>
      </c>
      <c r="M222" s="81">
        <f t="shared" si="214"/>
        <v>5</v>
      </c>
      <c r="N222" s="86">
        <f>VLOOKUP(A222,complejidad!P:V,7,FALSE)</f>
        <v>-0.13581358635215499</v>
      </c>
      <c r="O222" s="81">
        <v>3</v>
      </c>
      <c r="P222" s="87">
        <v>34.219343848580344</v>
      </c>
      <c r="Q222" s="88">
        <v>0.26684352172241499</v>
      </c>
      <c r="R222" s="81">
        <v>2108</v>
      </c>
      <c r="S222" s="81">
        <v>310</v>
      </c>
      <c r="T222" s="89">
        <f t="shared" si="239"/>
        <v>0.14705882352941177</v>
      </c>
      <c r="U222" s="90">
        <f>VLOOKUP(A222,socioeconomico!I:P,8,FALSE)</f>
        <v>1.169855856734783</v>
      </c>
      <c r="V222" s="81">
        <v>2</v>
      </c>
      <c r="W222" s="83">
        <v>0.84603735487127718</v>
      </c>
      <c r="X222" s="83">
        <v>0.86181434599156115</v>
      </c>
      <c r="Y222" s="83">
        <v>0.83753351206434312</v>
      </c>
      <c r="Z222" s="83">
        <v>0.79397781299524561</v>
      </c>
      <c r="AA222" s="83">
        <v>0.80672268907563027</v>
      </c>
      <c r="AB222" s="83">
        <v>0.79871520342612423</v>
      </c>
      <c r="AC222" s="91">
        <v>0.79662749105774144</v>
      </c>
      <c r="AD222" s="81">
        <f t="shared" si="261"/>
        <v>0.80286160914470073</v>
      </c>
      <c r="AE222" s="82">
        <f t="shared" si="240"/>
        <v>-0.71572647279195223</v>
      </c>
      <c r="AF222" s="84">
        <v>85.419149781485899</v>
      </c>
      <c r="AG222" s="84">
        <v>85.433575395130291</v>
      </c>
      <c r="AH222" s="84">
        <v>88.680851063829792</v>
      </c>
      <c r="AI222" s="84">
        <v>90.688935281837161</v>
      </c>
      <c r="AJ222" s="84">
        <v>88.192182410423442</v>
      </c>
      <c r="AK222" s="84">
        <v>87.166725915392817</v>
      </c>
      <c r="AL222" s="84">
        <v>91.166231505657095</v>
      </c>
      <c r="AM222" s="84">
        <f t="shared" si="278"/>
        <v>89.251412811288574</v>
      </c>
      <c r="AN222" s="84">
        <f t="shared" si="241"/>
        <v>0.10238757364281857</v>
      </c>
      <c r="AO222" s="81">
        <v>3.5</v>
      </c>
      <c r="AP222" s="82">
        <f t="shared" si="264"/>
        <v>-1.3577995583445217</v>
      </c>
      <c r="AQ222" s="81">
        <v>3.5</v>
      </c>
      <c r="AR222" s="82">
        <f t="shared" si="279"/>
        <v>-1.3981309248788139</v>
      </c>
      <c r="AS222" s="81">
        <v>4</v>
      </c>
      <c r="AT222" s="82">
        <f t="shared" si="280"/>
        <v>-0.10476865036838212</v>
      </c>
      <c r="AU222" s="81">
        <v>4</v>
      </c>
      <c r="AV222" s="82">
        <f t="shared" si="281"/>
        <v>-0.23979404319523176</v>
      </c>
      <c r="AW222" s="81">
        <v>4</v>
      </c>
      <c r="AX222" s="82">
        <f t="shared" si="276"/>
        <v>-0.2179191660846721</v>
      </c>
      <c r="AY222" s="81">
        <v>4</v>
      </c>
      <c r="AZ222" s="82">
        <f t="shared" si="277"/>
        <v>5.8790989771929411E-2</v>
      </c>
      <c r="BA222" s="81">
        <f t="shared" si="282"/>
        <v>-0.24032969327177431</v>
      </c>
      <c r="BB222" s="82">
        <v>3.28</v>
      </c>
      <c r="BC222" s="82">
        <v>3.0850000000000004</v>
      </c>
      <c r="BD222" s="82">
        <v>3.3049999999999997</v>
      </c>
      <c r="BE222" s="82">
        <v>3.0266666666666668</v>
      </c>
      <c r="BF222" s="81">
        <f t="shared" si="275"/>
        <v>3.1471666666666667</v>
      </c>
      <c r="BG222" s="82">
        <f t="shared" si="217"/>
        <v>-0.27035064046974178</v>
      </c>
      <c r="BH222" s="82">
        <f t="shared" si="242"/>
        <v>-0.25534016687075806</v>
      </c>
      <c r="BI222" s="85">
        <v>0.41899999999999998</v>
      </c>
      <c r="BJ222" s="82">
        <f t="shared" si="270"/>
        <v>-0.97777606468567591</v>
      </c>
      <c r="BK222" s="92">
        <f t="shared" si="271"/>
        <v>-0.86988435905999939</v>
      </c>
      <c r="BL222" s="92">
        <f t="shared" si="272"/>
        <v>-1.0146764026109256</v>
      </c>
      <c r="BM222" s="85">
        <v>0.42545920372522944</v>
      </c>
      <c r="BN222" s="92">
        <f t="shared" si="258"/>
        <v>-0.78425312650696888</v>
      </c>
      <c r="BO222" s="92">
        <f t="shared" si="259"/>
        <v>-0.85458621400193291</v>
      </c>
      <c r="BP222" s="92">
        <f t="shared" si="260"/>
        <v>-0.78797815753457945</v>
      </c>
      <c r="BQ222" s="86">
        <v>0.59058350527265335</v>
      </c>
      <c r="BR222" s="92">
        <f>((BQ222-(AVERAGE(BQ$2:BQ$392)))/(_xlfn.STDEV.P(BQ$2:BQ$392)))</f>
        <v>-1.2741404720176428E-2</v>
      </c>
      <c r="BS222" s="92">
        <f>LN(BQ222)</f>
        <v>-0.52664423882519251</v>
      </c>
      <c r="BT222" s="92">
        <f>((BS222-(AVERAGE(BS$2:BS$392)))/(_xlfn.STDEV.P(BS$2:BS$392)))</f>
        <v>1.9045469118009174E-2</v>
      </c>
      <c r="BU222" s="92">
        <v>0.64042243825230349</v>
      </c>
      <c r="BV222" s="92">
        <f t="shared" si="243"/>
        <v>0.58742392373225516</v>
      </c>
      <c r="BW222" s="92">
        <f t="shared" si="244"/>
        <v>-0.44562726060283414</v>
      </c>
      <c r="BX222" s="92">
        <f t="shared" si="245"/>
        <v>0.62593451179760506</v>
      </c>
      <c r="BY222" s="92">
        <f>(BL222*0.1)+(BP222*0.2)+(BT222*0.3)+(BX222*0.4)</f>
        <v>-2.9758263135636898E-3</v>
      </c>
      <c r="BZ222" s="80">
        <v>0.49038728184326486</v>
      </c>
      <c r="CA222" s="80">
        <v>-0.84010848062512256</v>
      </c>
      <c r="CB222" s="80">
        <v>0.54660821890484612</v>
      </c>
      <c r="CC222" s="80">
        <v>-0.31349234159781325</v>
      </c>
      <c r="CD222" s="80">
        <v>0.45146694125318598</v>
      </c>
      <c r="CE222" s="82">
        <f t="shared" si="283"/>
        <v>-0.49507983713854409</v>
      </c>
      <c r="CF222" s="80">
        <f t="shared" si="284"/>
        <v>-0.50960931717364055</v>
      </c>
      <c r="CG222" s="84">
        <f t="shared" si="246"/>
        <v>-0.26841058876492124</v>
      </c>
      <c r="CH222" s="84">
        <f>VLOOKUP(A222,'CALCULO FINAL'!A:L,7,FALSE)</f>
        <v>26.64835164835165</v>
      </c>
      <c r="CI222" s="84">
        <f>VLOOKUP(A222,'CALCULO FINAL'!A:L,10,FALSE)</f>
        <v>75.675675675675677</v>
      </c>
      <c r="CJ222" s="84">
        <f>VLOOKUP(A222,'CALCULO FINAL'!A:L,8,FALSE)</f>
        <v>43.902439024390247</v>
      </c>
      <c r="CK222" s="84">
        <f>VLOOKUP(A222,'CALCULO FINAL'!A:L,9,FALSE)</f>
        <v>28.571428571428569</v>
      </c>
      <c r="CL222" s="84">
        <f>VLOOKUP(A222,'CALCULO FINAL'!A:L,11,FALSE)</f>
        <v>-0.55440768828787934</v>
      </c>
      <c r="CM222" s="84">
        <f>VLOOKUP(A222,'CALCULO FINAL'!A:L,12,FALSE)</f>
        <v>33.791208791208796</v>
      </c>
      <c r="CN222" s="84">
        <f t="shared" si="247"/>
        <v>40.690896940896941</v>
      </c>
      <c r="CO222" s="81">
        <v>221</v>
      </c>
      <c r="CP222" s="81">
        <v>245</v>
      </c>
      <c r="CQ222" s="81">
        <v>299</v>
      </c>
      <c r="CR222" s="81">
        <v>295</v>
      </c>
      <c r="CS222" s="81">
        <v>282</v>
      </c>
      <c r="CT222" s="81">
        <v>303</v>
      </c>
    </row>
    <row r="223" spans="1:98" ht="14.5" customHeight="1">
      <c r="A223" s="79">
        <v>111001014729</v>
      </c>
      <c r="B223" s="80" t="s">
        <v>239</v>
      </c>
      <c r="C223" s="81" t="s">
        <v>460</v>
      </c>
      <c r="D223" s="81" t="s">
        <v>6</v>
      </c>
      <c r="E223" s="81">
        <v>16</v>
      </c>
      <c r="F223" s="82" t="s">
        <v>23</v>
      </c>
      <c r="G223" s="82">
        <v>111</v>
      </c>
      <c r="H223" s="82" t="s">
        <v>23</v>
      </c>
      <c r="I223" s="81">
        <v>16</v>
      </c>
      <c r="J223" s="81">
        <v>2</v>
      </c>
      <c r="K223" s="81">
        <v>2</v>
      </c>
      <c r="L223" s="81">
        <v>427</v>
      </c>
      <c r="M223" s="81">
        <f t="shared" si="214"/>
        <v>1</v>
      </c>
      <c r="N223" s="86">
        <f>VLOOKUP(A223,complejidad!P:V,7,FALSE)</f>
        <v>-0.70365913093842003</v>
      </c>
      <c r="O223" s="81">
        <v>2</v>
      </c>
      <c r="P223" s="87">
        <v>33.830374999999968</v>
      </c>
      <c r="Q223" s="88">
        <v>0.194778761061947</v>
      </c>
      <c r="R223" s="81">
        <v>369</v>
      </c>
      <c r="S223" s="81">
        <v>50</v>
      </c>
      <c r="T223" s="89">
        <f t="shared" si="239"/>
        <v>0.13550135501355012</v>
      </c>
      <c r="U223" s="90">
        <f>VLOOKUP(A223,socioeconomico!I:P,8,FALSE)</f>
        <v>0.44811299191480497</v>
      </c>
      <c r="V223" s="81">
        <v>4</v>
      </c>
      <c r="W223" s="83">
        <v>0.80839895013123364</v>
      </c>
      <c r="X223" s="83">
        <v>0.85277777777777775</v>
      </c>
      <c r="Y223" s="83">
        <v>0.75835475578406175</v>
      </c>
      <c r="Z223" s="83">
        <v>0.75067024128686322</v>
      </c>
      <c r="AA223" s="83">
        <v>0.70189701897018975</v>
      </c>
      <c r="AB223" s="83">
        <v>0.75</v>
      </c>
      <c r="AC223" s="91">
        <v>0.74647887323943662</v>
      </c>
      <c r="AD223" s="81">
        <f t="shared" si="261"/>
        <v>0.74025907753730469</v>
      </c>
      <c r="AE223" s="82">
        <f t="shared" si="240"/>
        <v>-1.957433962019218</v>
      </c>
      <c r="AF223" s="84">
        <v>94.469026548672559</v>
      </c>
      <c r="AG223" s="84">
        <v>93.586698337292162</v>
      </c>
      <c r="AH223" s="84">
        <v>93.103448275862064</v>
      </c>
      <c r="AI223" s="84">
        <v>90.249433106575964</v>
      </c>
      <c r="AJ223" s="84">
        <v>91.111111111111114</v>
      </c>
      <c r="AK223" s="84">
        <v>90.540540540540533</v>
      </c>
      <c r="AL223" s="84">
        <v>91.127098321342928</v>
      </c>
      <c r="AM223" s="84">
        <f t="shared" si="278"/>
        <v>91.043246647332836</v>
      </c>
      <c r="AN223" s="84">
        <f t="shared" si="241"/>
        <v>0.48913450273205594</v>
      </c>
      <c r="AO223" s="81">
        <v>4</v>
      </c>
      <c r="AP223" s="82">
        <f t="shared" si="264"/>
        <v>0.23005906138063265</v>
      </c>
      <c r="AQ223" s="81">
        <v>4</v>
      </c>
      <c r="AR223" s="82">
        <f t="shared" si="279"/>
        <v>0.1365178344157767</v>
      </c>
      <c r="AS223" s="81">
        <v>4</v>
      </c>
      <c r="AT223" s="82">
        <f t="shared" si="280"/>
        <v>-0.10476865036838212</v>
      </c>
      <c r="AU223" s="81">
        <v>4</v>
      </c>
      <c r="AV223" s="82">
        <f t="shared" si="281"/>
        <v>-0.23979404319523176</v>
      </c>
      <c r="AW223" s="81">
        <v>4</v>
      </c>
      <c r="AX223" s="82">
        <f t="shared" si="276"/>
        <v>-0.2179191660846721</v>
      </c>
      <c r="AY223" s="81">
        <v>4</v>
      </c>
      <c r="AZ223" s="82">
        <f t="shared" si="277"/>
        <v>5.8790989771929411E-2</v>
      </c>
      <c r="BA223" s="81">
        <f t="shared" si="282"/>
        <v>-8.6864817342315201E-2</v>
      </c>
      <c r="BB223" s="82">
        <v>3.2124999999999995</v>
      </c>
      <c r="BC223" s="82">
        <v>3.0933333333333333</v>
      </c>
      <c r="BD223" s="82">
        <v>3.4066666666666663</v>
      </c>
      <c r="BE223" s="82">
        <v>3.28</v>
      </c>
      <c r="BF223" s="81">
        <f t="shared" si="275"/>
        <v>3.2739166666666666</v>
      </c>
      <c r="BG223" s="82">
        <f t="shared" si="217"/>
        <v>-1.9356165177691811E-2</v>
      </c>
      <c r="BH223" s="82">
        <f t="shared" si="242"/>
        <v>-5.3110491260003508E-2</v>
      </c>
      <c r="BI223" s="85">
        <v>0.59399999999999997</v>
      </c>
      <c r="BJ223" s="82">
        <f t="shared" si="270"/>
        <v>1.524566900456308</v>
      </c>
      <c r="BK223" s="92">
        <f t="shared" si="271"/>
        <v>-0.52087595961949218</v>
      </c>
      <c r="BL223" s="92">
        <f t="shared" si="272"/>
        <v>1.4913270902501068</v>
      </c>
      <c r="BM223" s="85">
        <v>0.28487044258522937</v>
      </c>
      <c r="BN223" s="92">
        <f t="shared" si="258"/>
        <v>-2.5097627654422117</v>
      </c>
      <c r="BO223" s="92">
        <f t="shared" si="259"/>
        <v>-1.2557207894899198</v>
      </c>
      <c r="BP223" s="92">
        <f t="shared" si="260"/>
        <v>-3.2812285940205514</v>
      </c>
      <c r="BQ223" s="86">
        <v>0.61883030563253927</v>
      </c>
      <c r="BR223" s="92">
        <f>((BQ223-(AVERAGE(BQ$2:BQ$392)))/(_xlfn.STDEV.P(BQ$2:BQ$392)))</f>
        <v>0.7418517312018672</v>
      </c>
      <c r="BS223" s="92">
        <f>LN(BQ223)</f>
        <v>-0.47992418663995401</v>
      </c>
      <c r="BT223" s="92">
        <f>((BS223-(AVERAGE(BS$2:BS$392)))/(_xlfn.STDEV.P(BS$2:BS$392)))</f>
        <v>0.75111073123402061</v>
      </c>
      <c r="BU223" s="92">
        <v>0.67898436533938922</v>
      </c>
      <c r="BV223" s="92">
        <f t="shared" si="243"/>
        <v>1.7271176202063445</v>
      </c>
      <c r="BW223" s="92">
        <f t="shared" si="244"/>
        <v>-0.38715717769827962</v>
      </c>
      <c r="BX223" s="92">
        <f t="shared" si="245"/>
        <v>1.7369882805966628</v>
      </c>
      <c r="BY223" s="92">
        <f>(BL223*0.1)+(BP223*0.2)+(BT223*0.3)+(BX223*0.4)</f>
        <v>0.41301552182977169</v>
      </c>
      <c r="BZ223" s="80">
        <v>0.53627450980614844</v>
      </c>
      <c r="CA223" s="80">
        <v>0.81521391455857417</v>
      </c>
      <c r="CB223" s="80">
        <v>0.59958884479717833</v>
      </c>
      <c r="CC223" s="80">
        <v>1.419831498779935</v>
      </c>
      <c r="CD223" s="80">
        <v>0.427955961311421</v>
      </c>
      <c r="CE223" s="82">
        <f t="shared" si="283"/>
        <v>-0.77488019060431623</v>
      </c>
      <c r="CF223" s="80">
        <f t="shared" si="284"/>
        <v>0.20155213724353721</v>
      </c>
      <c r="CG223" s="84">
        <f t="shared" si="246"/>
        <v>-0.13327172065673343</v>
      </c>
      <c r="CH223" s="84">
        <f>VLOOKUP(A223,'CALCULO FINAL'!A:L,7,FALSE)</f>
        <v>40.384615384615387</v>
      </c>
      <c r="CI223" s="84">
        <f>VLOOKUP(A223,'CALCULO FINAL'!A:L,10,FALSE)</f>
        <v>45.945945945945951</v>
      </c>
      <c r="CJ223" s="84">
        <f>VLOOKUP(A223,'CALCULO FINAL'!A:L,8,FALSE)</f>
        <v>26.666666666666668</v>
      </c>
      <c r="CK223" s="84">
        <f>VLOOKUP(A223,'CALCULO FINAL'!A:L,9,FALSE)</f>
        <v>46.153846153846153</v>
      </c>
      <c r="CL223" s="84">
        <f>VLOOKUP(A223,'CALCULO FINAL'!A:L,11,FALSE)</f>
        <v>-0.54801543526574226</v>
      </c>
      <c r="CM223" s="84">
        <f>VLOOKUP(A223,'CALCULO FINAL'!A:L,12,FALSE)</f>
        <v>34.340659340659343</v>
      </c>
      <c r="CN223" s="84">
        <f t="shared" si="247"/>
        <v>40.263959013959017</v>
      </c>
      <c r="CO223" s="81">
        <v>222</v>
      </c>
      <c r="CP223" s="81">
        <v>210</v>
      </c>
      <c r="CQ223" s="81">
        <v>280</v>
      </c>
      <c r="CR223" s="81">
        <v>263</v>
      </c>
      <c r="CS223" s="81">
        <v>225</v>
      </c>
      <c r="CT223" s="81">
        <v>166</v>
      </c>
    </row>
    <row r="224" spans="1:98" ht="14.5" customHeight="1">
      <c r="A224" s="79">
        <v>111001012301</v>
      </c>
      <c r="B224" s="80" t="s">
        <v>334</v>
      </c>
      <c r="C224" s="81" t="s">
        <v>460</v>
      </c>
      <c r="D224" s="81" t="s">
        <v>6</v>
      </c>
      <c r="E224" s="81">
        <v>4</v>
      </c>
      <c r="F224" s="82" t="s">
        <v>42</v>
      </c>
      <c r="G224" s="82">
        <v>50</v>
      </c>
      <c r="H224" s="82" t="s">
        <v>119</v>
      </c>
      <c r="I224" s="81">
        <v>4</v>
      </c>
      <c r="J224" s="81">
        <v>1</v>
      </c>
      <c r="K224" s="81">
        <v>1</v>
      </c>
      <c r="L224" s="81">
        <v>1039</v>
      </c>
      <c r="M224" s="81">
        <f t="shared" si="214"/>
        <v>2</v>
      </c>
      <c r="N224" s="86">
        <f>VLOOKUP(A224,complejidad!P:V,7,FALSE)</f>
        <v>-1.0721496448257501</v>
      </c>
      <c r="O224" s="81">
        <v>1</v>
      </c>
      <c r="P224" s="87">
        <v>39.498882438316329</v>
      </c>
      <c r="Q224" s="88">
        <v>0.190062499999999</v>
      </c>
      <c r="R224" s="81">
        <v>1007</v>
      </c>
      <c r="S224" s="81">
        <v>67</v>
      </c>
      <c r="T224" s="89">
        <f t="shared" si="239"/>
        <v>6.6534260178748764E-2</v>
      </c>
      <c r="U224" s="90">
        <f>VLOOKUP(A224,socioeconomico!I:P,8,FALSE)</f>
        <v>-0.51124374874557454</v>
      </c>
      <c r="V224" s="81">
        <v>7</v>
      </c>
      <c r="W224" s="83">
        <v>0.89538171536286526</v>
      </c>
      <c r="X224" s="83">
        <v>0.87099903006789525</v>
      </c>
      <c r="Y224" s="83">
        <v>0.86807653575025179</v>
      </c>
      <c r="Z224" s="83">
        <v>0.89506820566631684</v>
      </c>
      <c r="AA224" s="83">
        <v>0.88966900702106322</v>
      </c>
      <c r="AB224" s="83">
        <v>0.85360824742268038</v>
      </c>
      <c r="AC224" s="91">
        <v>0.86206896551724133</v>
      </c>
      <c r="AD224" s="81">
        <f t="shared" si="261"/>
        <v>0.87102443734002788</v>
      </c>
      <c r="AE224" s="82">
        <f t="shared" si="240"/>
        <v>0.63626828019739434</v>
      </c>
      <c r="AF224" s="84">
        <v>94.841628959276008</v>
      </c>
      <c r="AG224" s="84">
        <v>99.444444444444443</v>
      </c>
      <c r="AH224" s="84">
        <v>94.266917293233092</v>
      </c>
      <c r="AI224" s="84">
        <v>87.57396449704143</v>
      </c>
      <c r="AJ224" s="84">
        <v>87.339606501283157</v>
      </c>
      <c r="AK224" s="84">
        <v>88.748874887488753</v>
      </c>
      <c r="AL224" s="84">
        <v>89.837745516652433</v>
      </c>
      <c r="AM224" s="84">
        <f t="shared" si="278"/>
        <v>89.169250081004066</v>
      </c>
      <c r="AN224" s="84">
        <f t="shared" si="241"/>
        <v>8.4653683935014157E-2</v>
      </c>
      <c r="AO224" s="81">
        <v>3.5</v>
      </c>
      <c r="AP224" s="82">
        <f t="shared" si="264"/>
        <v>-1.3577995583445217</v>
      </c>
      <c r="AQ224" s="81">
        <v>3.5</v>
      </c>
      <c r="AR224" s="82">
        <f t="shared" si="279"/>
        <v>-1.3981309248788139</v>
      </c>
      <c r="AS224" s="81">
        <v>3.5</v>
      </c>
      <c r="AT224" s="82">
        <f t="shared" si="280"/>
        <v>-1.594305549084083</v>
      </c>
      <c r="AU224" s="81">
        <v>3.5</v>
      </c>
      <c r="AV224" s="82">
        <f t="shared" si="281"/>
        <v>-1.6918801936552432</v>
      </c>
      <c r="AW224" s="81">
        <v>4</v>
      </c>
      <c r="AX224" s="82">
        <f t="shared" si="276"/>
        <v>-0.2179191660846721</v>
      </c>
      <c r="AY224" s="81">
        <v>4</v>
      </c>
      <c r="AZ224" s="82">
        <f t="shared" si="277"/>
        <v>5.8790989771929411E-2</v>
      </c>
      <c r="BA224" s="81">
        <f t="shared" si="282"/>
        <v>-0.75417745817113169</v>
      </c>
      <c r="BB224" s="82">
        <v>2.8924999999999996</v>
      </c>
      <c r="BC224" s="82">
        <v>3.14</v>
      </c>
      <c r="BD224" s="82">
        <v>3.3116666666666661</v>
      </c>
      <c r="BE224" s="82">
        <v>3.2183333333333337</v>
      </c>
      <c r="BF224" s="81">
        <f t="shared" si="275"/>
        <v>3.1980833333333338</v>
      </c>
      <c r="BG224" s="82">
        <f t="shared" si="217"/>
        <v>-0.16952379996780612</v>
      </c>
      <c r="BH224" s="82">
        <f t="shared" si="242"/>
        <v>-0.46185062906946889</v>
      </c>
      <c r="BI224" s="85">
        <v>0.505</v>
      </c>
      <c r="BJ224" s="82">
        <f t="shared" si="270"/>
        <v>0.25194676389838511</v>
      </c>
      <c r="BK224" s="92">
        <f t="shared" si="271"/>
        <v>-0.68319684970677719</v>
      </c>
      <c r="BL224" s="92">
        <f t="shared" si="272"/>
        <v>0.32580580716594981</v>
      </c>
      <c r="BM224" s="85">
        <v>0.44455543153861155</v>
      </c>
      <c r="BN224" s="92">
        <f t="shared" si="258"/>
        <v>-0.54987646017813374</v>
      </c>
      <c r="BO224" s="92">
        <f t="shared" si="259"/>
        <v>-0.81068052642954225</v>
      </c>
      <c r="BP224" s="92">
        <f t="shared" si="260"/>
        <v>-0.51508252252004549</v>
      </c>
      <c r="BQ224" s="86">
        <v>0.61851692341269848</v>
      </c>
      <c r="BR224" s="92">
        <f>((BQ224-(AVERAGE(BQ$2:BQ$392)))/(_xlfn.STDEV.P(BQ$2:BQ$392)))</f>
        <v>0.73347994859289967</v>
      </c>
      <c r="BS224" s="92">
        <f>LN(BQ224)</f>
        <v>-0.48043072549854632</v>
      </c>
      <c r="BT224" s="92">
        <f>((BS224-(AVERAGE(BS$2:BS$392)))/(_xlfn.STDEV.P(BS$2:BS$392)))</f>
        <v>0.74317367883482643</v>
      </c>
      <c r="BU224" s="92">
        <v>0.65512865897294303</v>
      </c>
      <c r="BV224" s="92">
        <f t="shared" si="243"/>
        <v>1.0220647293231822</v>
      </c>
      <c r="BW224" s="92">
        <f t="shared" si="244"/>
        <v>-0.42292363672303879</v>
      </c>
      <c r="BX224" s="92">
        <f t="shared" si="245"/>
        <v>1.0573508126470437</v>
      </c>
      <c r="BY224" s="92">
        <f>(BL224*0.1)+(BP224*0.2)+(BT224*0.3)+(BX224*0.4)</f>
        <v>0.5754565049218513</v>
      </c>
      <c r="BZ224" s="80">
        <v>0.49489636090687728</v>
      </c>
      <c r="CA224" s="80">
        <v>-0.67744928574656293</v>
      </c>
      <c r="CB224" s="80">
        <v>0.53702417695473248</v>
      </c>
      <c r="CC224" s="80">
        <v>-0.62704560978818924</v>
      </c>
      <c r="CD224" s="80">
        <v>0.48375153589838799</v>
      </c>
      <c r="CE224" s="82">
        <f t="shared" si="283"/>
        <v>-0.11086612016029031</v>
      </c>
      <c r="CF224" s="80">
        <f t="shared" si="284"/>
        <v>-0.37903660016591451</v>
      </c>
      <c r="CG224" s="84">
        <f t="shared" si="246"/>
        <v>-0.11625758092369129</v>
      </c>
      <c r="CH224" s="84">
        <f>VLOOKUP(A224,'CALCULO FINAL'!A:L,7,FALSE)</f>
        <v>41.483516483516489</v>
      </c>
      <c r="CI224" s="84">
        <f>VLOOKUP(A224,'CALCULO FINAL'!A:L,10,FALSE)</f>
        <v>26.315789473684209</v>
      </c>
      <c r="CJ224" s="84">
        <f>VLOOKUP(A224,'CALCULO FINAL'!A:L,8,FALSE)</f>
        <v>70</v>
      </c>
      <c r="CK224" s="84">
        <f>VLOOKUP(A224,'CALCULO FINAL'!A:L,9,FALSE)</f>
        <v>35.714285714285715</v>
      </c>
      <c r="CL224" s="84">
        <f>VLOOKUP(A224,'CALCULO FINAL'!A:L,11,FALSE)</f>
        <v>4.6034778319326182E-2</v>
      </c>
      <c r="CM224" s="84">
        <f>VLOOKUP(A224,'CALCULO FINAL'!A:L,12,FALSE)</f>
        <v>51.648351648351657</v>
      </c>
      <c r="CN224" s="84">
        <f t="shared" si="247"/>
        <v>40.232793522267215</v>
      </c>
      <c r="CO224" s="81">
        <v>223</v>
      </c>
      <c r="CP224" s="81">
        <v>272</v>
      </c>
      <c r="CQ224" s="81">
        <v>309</v>
      </c>
      <c r="CR224" s="81">
        <v>304</v>
      </c>
      <c r="CS224" s="81">
        <v>307</v>
      </c>
      <c r="CT224" s="81">
        <v>244</v>
      </c>
    </row>
    <row r="225" spans="1:98" ht="14.5" customHeight="1">
      <c r="A225" s="79">
        <v>111001029114</v>
      </c>
      <c r="B225" s="80" t="s">
        <v>136</v>
      </c>
      <c r="C225" s="81" t="s">
        <v>460</v>
      </c>
      <c r="D225" s="81" t="s">
        <v>6</v>
      </c>
      <c r="E225" s="81">
        <v>8</v>
      </c>
      <c r="F225" s="82" t="s">
        <v>7</v>
      </c>
      <c r="G225" s="82">
        <v>48</v>
      </c>
      <c r="H225" s="82" t="s">
        <v>135</v>
      </c>
      <c r="I225" s="81">
        <v>8</v>
      </c>
      <c r="J225" s="81">
        <v>2</v>
      </c>
      <c r="K225" s="81">
        <v>2</v>
      </c>
      <c r="L225" s="81">
        <v>1463</v>
      </c>
      <c r="M225" s="81">
        <f t="shared" si="214"/>
        <v>2</v>
      </c>
      <c r="N225" s="86">
        <f>VLOOKUP(A225,complejidad!P:V,7,FALSE)</f>
        <v>-0.28055686710520772</v>
      </c>
      <c r="O225" s="81">
        <v>3</v>
      </c>
      <c r="P225" s="87">
        <v>36.567903981264521</v>
      </c>
      <c r="Q225" s="88">
        <v>0.24711915535444801</v>
      </c>
      <c r="R225" s="81">
        <v>1278</v>
      </c>
      <c r="S225" s="81">
        <v>150</v>
      </c>
      <c r="T225" s="89">
        <f t="shared" si="239"/>
        <v>0.11737089201877934</v>
      </c>
      <c r="U225" s="90">
        <f>VLOOKUP(A225,socioeconomico!I:P,8,FALSE)</f>
        <v>0.59212220953580541</v>
      </c>
      <c r="V225" s="81">
        <v>3</v>
      </c>
      <c r="W225" s="83">
        <v>0.77419354838709675</v>
      </c>
      <c r="X225" s="83">
        <v>0.91619318181818177</v>
      </c>
      <c r="Y225" s="83">
        <v>0.81890660592255127</v>
      </c>
      <c r="Z225" s="83">
        <v>0.6988847583643123</v>
      </c>
      <c r="AA225" s="83">
        <v>0.71939736346516003</v>
      </c>
      <c r="AB225" s="83">
        <v>0.73904939422180804</v>
      </c>
      <c r="AC225" s="91">
        <v>0.76047430830039531</v>
      </c>
      <c r="AD225" s="81">
        <f t="shared" si="261"/>
        <v>0.7435074880855046</v>
      </c>
      <c r="AE225" s="82">
        <f t="shared" si="240"/>
        <v>-1.8930024509889496</v>
      </c>
      <c r="AF225" s="84">
        <v>95.878787878787875</v>
      </c>
      <c r="AG225" s="84">
        <v>94.240196078431367</v>
      </c>
      <c r="AH225" s="84">
        <v>96.681415929203538</v>
      </c>
      <c r="AI225" s="84">
        <v>89.201349831271088</v>
      </c>
      <c r="AJ225" s="84">
        <v>86.443661971830991</v>
      </c>
      <c r="AK225" s="84">
        <v>83.639545056867888</v>
      </c>
      <c r="AL225" s="84">
        <v>85.078776645041714</v>
      </c>
      <c r="AM225" s="84">
        <f t="shared" si="278"/>
        <v>86.770595719706705</v>
      </c>
      <c r="AN225" s="84">
        <f t="shared" si="241"/>
        <v>-0.43306854539079981</v>
      </c>
      <c r="AO225" s="81"/>
      <c r="AP225" s="82"/>
      <c r="AQ225" s="81"/>
      <c r="AR225" s="82"/>
      <c r="AS225" s="81"/>
      <c r="AT225" s="82"/>
      <c r="AU225" s="81"/>
      <c r="AV225" s="82"/>
      <c r="AW225" s="81"/>
      <c r="AX225" s="82"/>
      <c r="AY225" s="81"/>
      <c r="AZ225" s="82"/>
      <c r="BA225" s="81"/>
      <c r="BB225" s="82">
        <v>3.3666666666666658</v>
      </c>
      <c r="BC225" s="82">
        <v>3.44</v>
      </c>
      <c r="BD225" s="82">
        <v>3.4516666666666662</v>
      </c>
      <c r="BE225" s="82">
        <v>3.311666666666667</v>
      </c>
      <c r="BF225" s="81">
        <f t="shared" si="275"/>
        <v>3.3848333333333334</v>
      </c>
      <c r="BG225" s="82">
        <f t="shared" si="217"/>
        <v>0.20028462812521353</v>
      </c>
      <c r="BH225" s="82">
        <f t="shared" si="242"/>
        <v>0.20028462812521353</v>
      </c>
      <c r="BI225" s="85"/>
      <c r="BJ225" s="92"/>
      <c r="BK225" s="92"/>
      <c r="BL225" s="92"/>
      <c r="BM225" s="85">
        <v>0.42425529140435064</v>
      </c>
      <c r="BN225" s="92">
        <f t="shared" si="258"/>
        <v>-0.79902928853631205</v>
      </c>
      <c r="BO225" s="92">
        <f t="shared" si="259"/>
        <v>-0.85741990257233236</v>
      </c>
      <c r="BP225" s="92">
        <f t="shared" si="260"/>
        <v>-0.80559093812428295</v>
      </c>
      <c r="BQ225" s="86"/>
      <c r="BR225" s="86"/>
      <c r="BS225" s="92"/>
      <c r="BT225" s="92"/>
      <c r="BU225" s="92">
        <v>0.63539884794892709</v>
      </c>
      <c r="BV225" s="92">
        <f t="shared" si="243"/>
        <v>0.43895224104127661</v>
      </c>
      <c r="BW225" s="92">
        <f t="shared" si="244"/>
        <v>-0.45350237025990559</v>
      </c>
      <c r="BX225" s="92">
        <f t="shared" si="245"/>
        <v>0.47629097052748431</v>
      </c>
      <c r="BY225" s="86">
        <f>(BP225*0.4)+(BX225*0.6)</f>
        <v>-3.6461792933222659E-2</v>
      </c>
      <c r="BZ225" s="80">
        <v>0.52309804393333703</v>
      </c>
      <c r="CA225" s="80">
        <v>0.33988995150984225</v>
      </c>
      <c r="CB225" s="80">
        <v>0.50999884521709926</v>
      </c>
      <c r="CC225" s="80">
        <v>-1.511211302548279</v>
      </c>
      <c r="CD225" s="80">
        <v>0.58863518355149902</v>
      </c>
      <c r="CE225" s="82">
        <f t="shared" si="283"/>
        <v>1.1373371346087198</v>
      </c>
      <c r="CF225" s="80">
        <f t="shared" si="284"/>
        <v>0.18328316684184465</v>
      </c>
      <c r="CG225" s="84">
        <f t="shared" si="246"/>
        <v>-0.17226388874628418</v>
      </c>
      <c r="CH225" s="84">
        <f>VLOOKUP(A225,'CALCULO FINAL'!A:L,7,FALSE)</f>
        <v>35.989010989010985</v>
      </c>
      <c r="CI225" s="84">
        <f>VLOOKUP(A225,'CALCULO FINAL'!A:L,10,FALSE)</f>
        <v>66.666666666666657</v>
      </c>
      <c r="CJ225" s="84">
        <f>VLOOKUP(A225,'CALCULO FINAL'!A:L,8,FALSE)</f>
        <v>15.909090909090908</v>
      </c>
      <c r="CK225" s="84">
        <f>VLOOKUP(A225,'CALCULO FINAL'!A:L,9,FALSE)</f>
        <v>34.920634920634917</v>
      </c>
      <c r="CL225" s="84">
        <f>VLOOKUP(A225,'CALCULO FINAL'!A:L,11,FALSE)</f>
        <v>-0.94529731551379936</v>
      </c>
      <c r="CM225" s="84">
        <f>VLOOKUP(A225,'CALCULO FINAL'!A:L,12,FALSE)</f>
        <v>22.252747252747252</v>
      </c>
      <c r="CN225" s="84">
        <f t="shared" si="247"/>
        <v>40.224358974358971</v>
      </c>
      <c r="CO225" s="81">
        <v>224</v>
      </c>
      <c r="CP225" s="81">
        <v>295</v>
      </c>
      <c r="CQ225" s="81">
        <v>247</v>
      </c>
      <c r="CR225" s="81">
        <v>193</v>
      </c>
      <c r="CS225" s="81">
        <v>74</v>
      </c>
      <c r="CT225" s="81"/>
    </row>
    <row r="226" spans="1:98" ht="14.5" customHeight="1">
      <c r="A226" s="79">
        <v>211102000201</v>
      </c>
      <c r="B226" s="80" t="s">
        <v>407</v>
      </c>
      <c r="C226" s="81" t="s">
        <v>460</v>
      </c>
      <c r="D226" s="81" t="s">
        <v>6</v>
      </c>
      <c r="E226" s="81">
        <v>7</v>
      </c>
      <c r="F226" s="82" t="s">
        <v>15</v>
      </c>
      <c r="G226" s="82">
        <v>87</v>
      </c>
      <c r="H226" s="82" t="s">
        <v>133</v>
      </c>
      <c r="I226" s="81">
        <v>7</v>
      </c>
      <c r="J226" s="81">
        <v>1</v>
      </c>
      <c r="K226" s="81">
        <v>1</v>
      </c>
      <c r="L226" s="81">
        <v>2052</v>
      </c>
      <c r="M226" s="81">
        <f t="shared" si="214"/>
        <v>4</v>
      </c>
      <c r="N226" s="86">
        <f>VLOOKUP(A226,complejidad!P:V,7,FALSE)</f>
        <v>-0.31047738813875331</v>
      </c>
      <c r="O226" s="81">
        <v>3</v>
      </c>
      <c r="P226" s="87">
        <v>35.515696721311365</v>
      </c>
      <c r="Q226" s="88">
        <v>0.272245430809399</v>
      </c>
      <c r="R226" s="81">
        <v>1902</v>
      </c>
      <c r="S226" s="81">
        <v>393</v>
      </c>
      <c r="T226" s="89">
        <f t="shared" si="239"/>
        <v>0.20662460567823343</v>
      </c>
      <c r="U226" s="90">
        <f>VLOOKUP(A226,socioeconomico!I:P,8,FALSE)</f>
        <v>1.3559535306058672</v>
      </c>
      <c r="V226" s="81">
        <v>1</v>
      </c>
      <c r="W226" s="83">
        <v>0.84803105934553524</v>
      </c>
      <c r="X226" s="83">
        <v>0.83063163778647287</v>
      </c>
      <c r="Y226" s="83">
        <v>0.85232300884955747</v>
      </c>
      <c r="Z226" s="83">
        <v>0.80753138075313813</v>
      </c>
      <c r="AA226" s="83">
        <v>0.85076452599388375</v>
      </c>
      <c r="AB226" s="83">
        <v>0.84571099597006327</v>
      </c>
      <c r="AC226" s="91">
        <v>0.82909520993494978</v>
      </c>
      <c r="AD226" s="81">
        <f t="shared" si="261"/>
        <v>0.83667122516970405</v>
      </c>
      <c r="AE226" s="82">
        <f t="shared" si="240"/>
        <v>-4.5120151478502693E-2</v>
      </c>
      <c r="AF226" s="84">
        <v>91.496598639455783</v>
      </c>
      <c r="AG226" s="84">
        <v>89.096045197740111</v>
      </c>
      <c r="AH226" s="84">
        <v>89.723320158102766</v>
      </c>
      <c r="AI226" s="84">
        <v>92.556634304207122</v>
      </c>
      <c r="AJ226" s="84">
        <v>92.607683352735734</v>
      </c>
      <c r="AK226" s="84">
        <v>91.062670299727529</v>
      </c>
      <c r="AL226" s="84">
        <v>92.545260915867942</v>
      </c>
      <c r="AM226" s="84">
        <f t="shared" si="278"/>
        <v>91.906609681680749</v>
      </c>
      <c r="AN226" s="84">
        <f t="shared" si="241"/>
        <v>0.67548158219136634</v>
      </c>
      <c r="AO226" s="81">
        <v>3.5</v>
      </c>
      <c r="AP226" s="82">
        <f t="shared" ref="AP226:AP257" si="285">((AO226-(AVERAGE(AO$2:AO$384)))/(_xlfn.STDEV.P(AO$2:AO$384)))</f>
        <v>-1.3577995583445217</v>
      </c>
      <c r="AQ226" s="81">
        <v>3.5</v>
      </c>
      <c r="AR226" s="82">
        <f t="shared" ref="AR226:AR232" si="286">((AQ226-(AVERAGE(AQ$2:AQ$384)))/(_xlfn.STDEV.P(AQ$2:AQ$384)))</f>
        <v>-1.3981309248788139</v>
      </c>
      <c r="AS226" s="81">
        <v>3.5</v>
      </c>
      <c r="AT226" s="82">
        <f t="shared" ref="AT226:AT232" si="287">((AS226-(AVERAGE(AS$2:AS$384)))/(_xlfn.STDEV.P(AS$2:AS$384)))</f>
        <v>-1.594305549084083</v>
      </c>
      <c r="AU226" s="81">
        <v>4</v>
      </c>
      <c r="AV226" s="82">
        <f t="shared" ref="AV226:AV232" si="288">((AU226-(AVERAGE(AU$2:AU$384)))/(_xlfn.STDEV.P(AU$2:AU$384)))</f>
        <v>-0.23979404319523176</v>
      </c>
      <c r="AW226" s="81">
        <v>4</v>
      </c>
      <c r="AX226" s="82">
        <f t="shared" ref="AX226:AX232" si="289">((AW226-(AVERAGE(AW$2:AW$384)))/(_xlfn.STDEV.P(AW$2:AW$384)))</f>
        <v>-0.2179191660846721</v>
      </c>
      <c r="AY226" s="81">
        <v>4</v>
      </c>
      <c r="AZ226" s="82">
        <f t="shared" ref="AZ226:AZ232" si="290">((AY226-(AVERAGE(AY$2:AY$392)))/(_xlfn.STDEV.P(AY$2:AY$392)))</f>
        <v>5.8790989771929411E-2</v>
      </c>
      <c r="BA226" s="81">
        <f t="shared" ref="BA226:BA232" si="291">(AR226*0.1)+(AT226*0.15)+(AV226*0.2)+(AX226*0.25)+(AZ226*0.3)</f>
        <v>-0.46376022807912937</v>
      </c>
      <c r="BB226" s="82">
        <v>3.0633333333333339</v>
      </c>
      <c r="BC226" s="82">
        <v>3.0050000000000003</v>
      </c>
      <c r="BD226" s="82">
        <v>3.2816666666666667</v>
      </c>
      <c r="BE226" s="82">
        <v>3.151666666666666</v>
      </c>
      <c r="BF226" s="81">
        <f t="shared" si="275"/>
        <v>3.1524999999999999</v>
      </c>
      <c r="BG226" s="82">
        <f t="shared" si="217"/>
        <v>-0.25978940022076691</v>
      </c>
      <c r="BH226" s="82">
        <f t="shared" si="242"/>
        <v>-0.36177481414994817</v>
      </c>
      <c r="BI226" s="85"/>
      <c r="BJ226" s="92"/>
      <c r="BK226" s="92"/>
      <c r="BL226" s="92"/>
      <c r="BM226" s="85"/>
      <c r="BN226" s="92"/>
      <c r="BO226" s="92"/>
      <c r="BP226" s="92"/>
      <c r="BQ226" s="86">
        <v>0.60460073203624465</v>
      </c>
      <c r="BR226" s="92">
        <f t="shared" ref="BR226:BR231" si="292">((BQ226-(AVERAGE(BQ$2:BQ$392)))/(_xlfn.STDEV.P(BQ$2:BQ$392)))</f>
        <v>0.3617188161085827</v>
      </c>
      <c r="BS226" s="92">
        <f t="shared" ref="BS226:BS231" si="293">LN(BQ226)</f>
        <v>-0.5031869858597342</v>
      </c>
      <c r="BT226" s="92">
        <f t="shared" ref="BT226:BT231" si="294">((BS226-(AVERAGE(BS$2:BS$392)))/(_xlfn.STDEV.P(BS$2:BS$392)))</f>
        <v>0.38660156628575809</v>
      </c>
      <c r="BU226" s="92">
        <v>0.63003560867130193</v>
      </c>
      <c r="BV226" s="92">
        <f t="shared" si="243"/>
        <v>0.28044226866391864</v>
      </c>
      <c r="BW226" s="92">
        <f t="shared" si="244"/>
        <v>-0.46197893949337054</v>
      </c>
      <c r="BX226" s="92">
        <f t="shared" si="245"/>
        <v>0.31521844034651936</v>
      </c>
      <c r="BY226" s="86">
        <f>(BT226*0.4)+(BX226*0.6)</f>
        <v>0.34377169072221486</v>
      </c>
      <c r="BZ226" s="80">
        <v>0.50685122693139206</v>
      </c>
      <c r="CA226" s="80">
        <v>-0.24619295712704578</v>
      </c>
      <c r="CB226" s="80">
        <v>0.53324915082631152</v>
      </c>
      <c r="CC226" s="80">
        <v>-0.75055005459671986</v>
      </c>
      <c r="CD226" s="80">
        <v>0.27539081893662698</v>
      </c>
      <c r="CE226" s="82">
        <f t="shared" si="283"/>
        <v>-2.5905331692873736</v>
      </c>
      <c r="CF226" s="80">
        <f t="shared" si="284"/>
        <v>-1.569670192448112</v>
      </c>
      <c r="CG226" s="84">
        <f t="shared" si="246"/>
        <v>-0.25532954095160326</v>
      </c>
      <c r="CH226" s="84">
        <f>VLOOKUP(A226,'CALCULO FINAL'!A:L,7,FALSE)</f>
        <v>27.472527472527474</v>
      </c>
      <c r="CI226" s="84">
        <f>VLOOKUP(A226,'CALCULO FINAL'!A:L,10,FALSE)</f>
        <v>85.714285714285708</v>
      </c>
      <c r="CJ226" s="84">
        <f>VLOOKUP(A226,'CALCULO FINAL'!A:L,8,FALSE)</f>
        <v>18.75</v>
      </c>
      <c r="CK226" s="84">
        <f>VLOOKUP(A226,'CALCULO FINAL'!A:L,9,FALSE)</f>
        <v>30.158730158730158</v>
      </c>
      <c r="CL226" s="84">
        <f>VLOOKUP(A226,'CALCULO FINAL'!A:L,11,FALSE)</f>
        <v>-0.98002990003206869</v>
      </c>
      <c r="CM226" s="84">
        <f>VLOOKUP(A226,'CALCULO FINAL'!A:L,12,FALSE)</f>
        <v>20.054945054945055</v>
      </c>
      <c r="CN226" s="84">
        <f t="shared" si="247"/>
        <v>40.178571428571431</v>
      </c>
      <c r="CO226" s="81">
        <v>225</v>
      </c>
      <c r="CP226" s="81"/>
      <c r="CQ226" s="81"/>
      <c r="CR226" s="81"/>
      <c r="CS226" s="81"/>
      <c r="CT226" s="81"/>
    </row>
    <row r="227" spans="1:98" ht="14.5" customHeight="1">
      <c r="A227" s="79">
        <v>111001044270</v>
      </c>
      <c r="B227" s="80" t="s">
        <v>315</v>
      </c>
      <c r="C227" s="81" t="s">
        <v>460</v>
      </c>
      <c r="D227" s="81" t="s">
        <v>6</v>
      </c>
      <c r="E227" s="81">
        <v>5</v>
      </c>
      <c r="F227" s="82" t="s">
        <v>33</v>
      </c>
      <c r="G227" s="82">
        <v>58</v>
      </c>
      <c r="H227" s="82" t="s">
        <v>56</v>
      </c>
      <c r="I227" s="81">
        <v>5</v>
      </c>
      <c r="J227" s="81">
        <v>2</v>
      </c>
      <c r="K227" s="81">
        <v>2</v>
      </c>
      <c r="L227" s="81">
        <v>2205</v>
      </c>
      <c r="M227" s="81">
        <f t="shared" si="214"/>
        <v>4</v>
      </c>
      <c r="N227" s="86">
        <f>VLOOKUP(A227,complejidad!P:V,7,FALSE)</f>
        <v>0.48111538958178901</v>
      </c>
      <c r="O227" s="81">
        <v>4</v>
      </c>
      <c r="P227" s="87">
        <v>35.862890173410349</v>
      </c>
      <c r="Q227" s="88">
        <v>0.26566028708133899</v>
      </c>
      <c r="R227" s="81">
        <v>1827</v>
      </c>
      <c r="S227" s="81">
        <v>307</v>
      </c>
      <c r="T227" s="89">
        <f t="shared" si="239"/>
        <v>0.16803503010399562</v>
      </c>
      <c r="U227" s="90">
        <f>VLOOKUP(A227,socioeconomico!I:P,8,FALSE)</f>
        <v>1.0792940281427985</v>
      </c>
      <c r="V227" s="81">
        <v>2</v>
      </c>
      <c r="W227" s="83">
        <v>0.83906931652932626</v>
      </c>
      <c r="X227" s="83">
        <v>0.86445783132530118</v>
      </c>
      <c r="Y227" s="83">
        <v>0.7951370926021728</v>
      </c>
      <c r="Z227" s="83">
        <v>0.81802426343154244</v>
      </c>
      <c r="AA227" s="83">
        <v>0.85837971552257264</v>
      </c>
      <c r="AB227" s="83">
        <v>0.79868184541641707</v>
      </c>
      <c r="AC227" s="91">
        <v>0.82423515296940608</v>
      </c>
      <c r="AD227" s="81">
        <f t="shared" si="261"/>
        <v>0.82083429912438932</v>
      </c>
      <c r="AE227" s="82">
        <f t="shared" si="240"/>
        <v>-0.35924210744237911</v>
      </c>
      <c r="AF227" s="84">
        <v>90.341685649202731</v>
      </c>
      <c r="AG227" s="84">
        <v>92.393320964749535</v>
      </c>
      <c r="AH227" s="84">
        <v>97.206005004170137</v>
      </c>
      <c r="AI227" s="84">
        <v>89.729225023342678</v>
      </c>
      <c r="AJ227" s="84">
        <v>91.453940066592679</v>
      </c>
      <c r="AK227" s="84">
        <v>88.062283737024217</v>
      </c>
      <c r="AL227" s="84">
        <v>95.400340715502551</v>
      </c>
      <c r="AM227" s="84">
        <f t="shared" si="278"/>
        <v>92.106445416143771</v>
      </c>
      <c r="AN227" s="84">
        <f t="shared" si="241"/>
        <v>0.71861384985547416</v>
      </c>
      <c r="AO227" s="81">
        <v>4</v>
      </c>
      <c r="AP227" s="82">
        <f t="shared" si="285"/>
        <v>0.23005906138063265</v>
      </c>
      <c r="AQ227" s="81">
        <v>3.5</v>
      </c>
      <c r="AR227" s="82">
        <f t="shared" si="286"/>
        <v>-1.3981309248788139</v>
      </c>
      <c r="AS227" s="81">
        <v>4</v>
      </c>
      <c r="AT227" s="82">
        <f t="shared" si="287"/>
        <v>-0.10476865036838212</v>
      </c>
      <c r="AU227" s="81">
        <v>3.5</v>
      </c>
      <c r="AV227" s="82">
        <f t="shared" si="288"/>
        <v>-1.6918801936552432</v>
      </c>
      <c r="AW227" s="81">
        <v>4</v>
      </c>
      <c r="AX227" s="82">
        <f t="shared" si="289"/>
        <v>-0.2179191660846721</v>
      </c>
      <c r="AY227" s="81">
        <v>3.5</v>
      </c>
      <c r="AZ227" s="82">
        <f t="shared" si="290"/>
        <v>-1.2816435770280501</v>
      </c>
      <c r="BA227" s="81">
        <f t="shared" si="291"/>
        <v>-0.93287729340377035</v>
      </c>
      <c r="BB227" s="82">
        <v>3.18</v>
      </c>
      <c r="BC227" s="82">
        <v>3.2516666666666665</v>
      </c>
      <c r="BD227" s="82">
        <v>3.2866666666666671</v>
      </c>
      <c r="BE227" s="82">
        <v>3.1616666666666666</v>
      </c>
      <c r="BF227" s="81">
        <f t="shared" si="275"/>
        <v>3.2190000000000003</v>
      </c>
      <c r="BG227" s="82">
        <f t="shared" si="217"/>
        <v>-0.12810393586635707</v>
      </c>
      <c r="BH227" s="82">
        <f t="shared" si="242"/>
        <v>-0.53049061463506375</v>
      </c>
      <c r="BI227" s="85">
        <v>0.41299999999999998</v>
      </c>
      <c r="BJ227" s="82">
        <f t="shared" ref="BJ227:BJ238" si="295">((BI227-(AVERAGE(BI$2:BI$392)))/(_xlfn.STDEV.P(BI$2:BI$392)))</f>
        <v>-1.0635706806334011</v>
      </c>
      <c r="BK227" s="92">
        <f t="shared" ref="BK227:BK238" si="296">LN(BI227)</f>
        <v>-0.88430768602110432</v>
      </c>
      <c r="BL227" s="92">
        <f t="shared" ref="BL227:BL238" si="297">((BK227-(AVERAGE(BK$2:BK$392)))/(_xlfn.STDEV.P(BK$2:BK$392)))</f>
        <v>-1.1182409810025897</v>
      </c>
      <c r="BM227" s="85"/>
      <c r="BN227" s="92"/>
      <c r="BO227" s="92"/>
      <c r="BP227" s="92"/>
      <c r="BQ227" s="86">
        <v>0.61849180783944224</v>
      </c>
      <c r="BR227" s="92">
        <f t="shared" si="292"/>
        <v>0.73280900395696058</v>
      </c>
      <c r="BS227" s="92">
        <f t="shared" si="293"/>
        <v>-0.48047133244435869</v>
      </c>
      <c r="BT227" s="92">
        <f t="shared" si="294"/>
        <v>0.74253740098325205</v>
      </c>
      <c r="BU227" s="92">
        <v>0.594779920216439</v>
      </c>
      <c r="BV227" s="92">
        <f t="shared" si="243"/>
        <v>-0.76153589301146107</v>
      </c>
      <c r="BW227" s="92">
        <f t="shared" si="244"/>
        <v>-0.51956382384890132</v>
      </c>
      <c r="BX227" s="92">
        <f t="shared" si="245"/>
        <v>-0.77901470609026557</v>
      </c>
      <c r="BY227" s="86">
        <f>(BL227*0.2)+(BT227*0.3)+(BX227*0.5)</f>
        <v>-0.39039432895067516</v>
      </c>
      <c r="BZ227" s="80">
        <v>0.50314381067105141</v>
      </c>
      <c r="CA227" s="80">
        <v>-0.37993320330129798</v>
      </c>
      <c r="CB227" s="80">
        <v>0.5611959287531807</v>
      </c>
      <c r="CC227" s="80">
        <v>0.16376184011035469</v>
      </c>
      <c r="CD227" s="80">
        <v>0.48672875750001798</v>
      </c>
      <c r="CE227" s="82">
        <f t="shared" si="283"/>
        <v>-7.543468946087431E-2</v>
      </c>
      <c r="CF227" s="80">
        <f t="shared" si="284"/>
        <v>-6.4575433357590362E-2</v>
      </c>
      <c r="CG227" s="84">
        <f t="shared" si="246"/>
        <v>-0.27719505980442816</v>
      </c>
      <c r="CH227" s="84">
        <f>VLOOKUP(A227,'CALCULO FINAL'!A:L,7,FALSE)</f>
        <v>25.824175824175828</v>
      </c>
      <c r="CI227" s="84">
        <f>VLOOKUP(A227,'CALCULO FINAL'!A:L,10,FALSE)</f>
        <v>72.972972972972968</v>
      </c>
      <c r="CJ227" s="84">
        <f>VLOOKUP(A227,'CALCULO FINAL'!A:L,8,FALSE)</f>
        <v>46.341463414634148</v>
      </c>
      <c r="CK227" s="84">
        <f>VLOOKUP(A227,'CALCULO FINAL'!A:L,9,FALSE)</f>
        <v>26.315789473684209</v>
      </c>
      <c r="CL227" s="84">
        <f>VLOOKUP(A227,'CALCULO FINAL'!A:L,11,FALSE)</f>
        <v>-0.55111220270607031</v>
      </c>
      <c r="CM227" s="84">
        <f>VLOOKUP(A227,'CALCULO FINAL'!A:L,12,FALSE)</f>
        <v>34.065934065934066</v>
      </c>
      <c r="CN227" s="84">
        <f t="shared" si="247"/>
        <v>39.671814671814673</v>
      </c>
      <c r="CO227" s="81">
        <v>226</v>
      </c>
      <c r="CP227" s="81">
        <v>227</v>
      </c>
      <c r="CQ227" s="81">
        <v>277</v>
      </c>
      <c r="CR227" s="81">
        <v>281</v>
      </c>
      <c r="CS227" s="81">
        <v>271</v>
      </c>
      <c r="CT227" s="81">
        <v>311</v>
      </c>
    </row>
    <row r="228" spans="1:98" ht="14.5" customHeight="1">
      <c r="A228" s="79">
        <v>111001024660</v>
      </c>
      <c r="B228" s="80" t="s">
        <v>659</v>
      </c>
      <c r="C228" s="81" t="s">
        <v>460</v>
      </c>
      <c r="D228" s="81" t="s">
        <v>6</v>
      </c>
      <c r="E228" s="81">
        <v>8</v>
      </c>
      <c r="F228" s="82" t="s">
        <v>7</v>
      </c>
      <c r="G228" s="82">
        <v>81</v>
      </c>
      <c r="H228" s="82" t="s">
        <v>8</v>
      </c>
      <c r="I228" s="81">
        <v>8</v>
      </c>
      <c r="J228" s="81">
        <v>2</v>
      </c>
      <c r="K228" s="81">
        <v>2</v>
      </c>
      <c r="L228" s="81">
        <v>2769</v>
      </c>
      <c r="M228" s="81">
        <f t="shared" si="214"/>
        <v>5</v>
      </c>
      <c r="N228" s="86">
        <f>VLOOKUP(A228,complejidad!P:V,7,FALSE)</f>
        <v>0.65577919136838758</v>
      </c>
      <c r="O228" s="81">
        <v>5</v>
      </c>
      <c r="P228" s="87">
        <v>40.224251572327063</v>
      </c>
      <c r="Q228" s="88">
        <v>0.181808550889141</v>
      </c>
      <c r="R228" s="81">
        <v>2645</v>
      </c>
      <c r="S228" s="81">
        <v>263</v>
      </c>
      <c r="T228" s="89">
        <f t="shared" si="239"/>
        <v>9.9432892249527408E-2</v>
      </c>
      <c r="U228" s="90">
        <f>VLOOKUP(A228,socioeconomico!I:P,8,FALSE)</f>
        <v>-0.52024940413618981</v>
      </c>
      <c r="V228" s="81">
        <v>8</v>
      </c>
      <c r="W228" s="83">
        <v>0.89904046725073006</v>
      </c>
      <c r="X228" s="83">
        <v>0.87146529562982</v>
      </c>
      <c r="Y228" s="83">
        <v>0.8405041286397219</v>
      </c>
      <c r="Z228" s="83">
        <v>0.81789848619768479</v>
      </c>
      <c r="AA228" s="83">
        <v>0.84332191780821919</v>
      </c>
      <c r="AB228" s="83">
        <v>0.83952198036705084</v>
      </c>
      <c r="AC228" s="91">
        <v>0.83746444534741971</v>
      </c>
      <c r="AD228" s="81">
        <f t="shared" si="261"/>
        <v>0.83651939805125741</v>
      </c>
      <c r="AE228" s="82">
        <f t="shared" si="240"/>
        <v>-4.8131609085765151E-2</v>
      </c>
      <c r="AF228" s="84">
        <v>85.041651575516113</v>
      </c>
      <c r="AG228" s="84">
        <v>87.329803328290467</v>
      </c>
      <c r="AH228" s="84">
        <v>82.15203819316929</v>
      </c>
      <c r="AI228" s="84">
        <v>81.360027614773898</v>
      </c>
      <c r="AJ228" s="84">
        <v>90.919240788983998</v>
      </c>
      <c r="AK228" s="84">
        <v>86.877470355731219</v>
      </c>
      <c r="AL228" s="84">
        <v>88.168373151308316</v>
      </c>
      <c r="AM228" s="84">
        <f t="shared" si="278"/>
        <v>86.772935653655111</v>
      </c>
      <c r="AN228" s="84">
        <f t="shared" si="241"/>
        <v>-0.4325634972939208</v>
      </c>
      <c r="AO228" s="81">
        <v>4</v>
      </c>
      <c r="AP228" s="82">
        <f t="shared" si="285"/>
        <v>0.23005906138063265</v>
      </c>
      <c r="AQ228" s="81">
        <v>4</v>
      </c>
      <c r="AR228" s="82">
        <f t="shared" si="286"/>
        <v>0.1365178344157767</v>
      </c>
      <c r="AS228" s="81">
        <v>4</v>
      </c>
      <c r="AT228" s="82">
        <f t="shared" si="287"/>
        <v>-0.10476865036838212</v>
      </c>
      <c r="AU228" s="81">
        <v>4</v>
      </c>
      <c r="AV228" s="82">
        <f t="shared" si="288"/>
        <v>-0.23979404319523176</v>
      </c>
      <c r="AW228" s="81">
        <v>4</v>
      </c>
      <c r="AX228" s="82">
        <f t="shared" si="289"/>
        <v>-0.2179191660846721</v>
      </c>
      <c r="AY228" s="81">
        <v>4</v>
      </c>
      <c r="AZ228" s="82">
        <f t="shared" si="290"/>
        <v>5.8790989771929411E-2</v>
      </c>
      <c r="BA228" s="81">
        <f t="shared" si="291"/>
        <v>-8.6864817342315201E-2</v>
      </c>
      <c r="BB228" s="82">
        <v>3.3083333333333336</v>
      </c>
      <c r="BC228" s="82">
        <v>3.2666666666666671</v>
      </c>
      <c r="BD228" s="82">
        <v>3.3366666666666664</v>
      </c>
      <c r="BE228" s="82">
        <v>3.2716666666666665</v>
      </c>
      <c r="BF228" s="81">
        <f t="shared" si="275"/>
        <v>3.2938333333333336</v>
      </c>
      <c r="BG228" s="82">
        <f t="shared" si="217"/>
        <v>2.008346637707549E-2</v>
      </c>
      <c r="BH228" s="82">
        <f t="shared" si="242"/>
        <v>-3.3390675482619855E-2</v>
      </c>
      <c r="BI228" s="85">
        <v>0.45700000000000002</v>
      </c>
      <c r="BJ228" s="82">
        <f t="shared" si="295"/>
        <v>-0.43441016368341606</v>
      </c>
      <c r="BK228" s="92">
        <f t="shared" si="296"/>
        <v>-0.78307188808793227</v>
      </c>
      <c r="BL228" s="92">
        <f t="shared" si="297"/>
        <v>-0.39133221998192935</v>
      </c>
      <c r="BM228" s="85">
        <v>0.48546124138387808</v>
      </c>
      <c r="BN228" s="92">
        <f t="shared" ref="BN228:BN236" si="298">((BM228-(AVERAGE(BM$2:BM$392)))/(_xlfn.STDEV.P(BM$2:BM$392)))</f>
        <v>-4.7820900372953064E-2</v>
      </c>
      <c r="BO228" s="92">
        <f t="shared" ref="BO228:BO236" si="299">LN(BM228)</f>
        <v>-0.72265582680853369</v>
      </c>
      <c r="BP228" s="92">
        <f t="shared" ref="BP228:BP236" si="300">((BO228-(AVERAGE(BO$2:BO$392)))/(_xlfn.STDEV.P(BO$2:BO$392)))</f>
        <v>3.2034664984023818E-2</v>
      </c>
      <c r="BQ228" s="86">
        <v>0.62265645088724686</v>
      </c>
      <c r="BR228" s="92">
        <f t="shared" si="292"/>
        <v>0.84406447421906272</v>
      </c>
      <c r="BS228" s="92">
        <f t="shared" si="293"/>
        <v>-0.47376035549404444</v>
      </c>
      <c r="BT228" s="92">
        <f t="shared" si="294"/>
        <v>0.84769295776018927</v>
      </c>
      <c r="BU228" s="92">
        <v>0.62100759917389325</v>
      </c>
      <c r="BV228" s="92">
        <f t="shared" si="243"/>
        <v>1.3620398152403467E-2</v>
      </c>
      <c r="BW228" s="92">
        <f t="shared" si="244"/>
        <v>-0.47641196012853249</v>
      </c>
      <c r="BX228" s="92">
        <f t="shared" si="245"/>
        <v>4.0960885452542409E-2</v>
      </c>
      <c r="BY228" s="92">
        <f>(BL228*0.1)+(BP228*0.2)+(BT228*0.3)+(BX228*0.4)</f>
        <v>0.23796595250768554</v>
      </c>
      <c r="BZ228" s="80">
        <v>0.52285953676422559</v>
      </c>
      <c r="CA228" s="80">
        <v>0.33128611388510304</v>
      </c>
      <c r="CB228" s="80">
        <v>0.59005667081647462</v>
      </c>
      <c r="CC228" s="80">
        <v>1.1079751525570893</v>
      </c>
      <c r="CD228" s="80">
        <v>0.48061991478322402</v>
      </c>
      <c r="CE228" s="82">
        <f t="shared" si="283"/>
        <v>-0.148135034391603</v>
      </c>
      <c r="CF228" s="80">
        <f t="shared" si="284"/>
        <v>0.3245822513483459</v>
      </c>
      <c r="CG228" s="84">
        <f t="shared" si="246"/>
        <v>-6.4637005567667327E-3</v>
      </c>
      <c r="CH228" s="84">
        <f>VLOOKUP(A228,'CALCULO FINAL'!A:L,7,FALSE)</f>
        <v>50</v>
      </c>
      <c r="CI228" s="84">
        <f>VLOOKUP(A228,'CALCULO FINAL'!A:L,10,FALSE)</f>
        <v>13.157894736842104</v>
      </c>
      <c r="CJ228" s="84">
        <f>VLOOKUP(A228,'CALCULO FINAL'!A:L,8,FALSE)</f>
        <v>34.090909090909086</v>
      </c>
      <c r="CK228" s="84">
        <f>VLOOKUP(A228,'CALCULO FINAL'!A:L,9,FALSE)</f>
        <v>58.139534883720934</v>
      </c>
      <c r="CL228" s="84">
        <f>VLOOKUP(A228,'CALCULO FINAL'!A:L,11,FALSE)</f>
        <v>-0.19734341971523572</v>
      </c>
      <c r="CM228" s="84">
        <f>VLOOKUP(A228,'CALCULO FINAL'!A:L,12,FALSE)</f>
        <v>44.780219780219781</v>
      </c>
      <c r="CN228" s="84">
        <f t="shared" si="247"/>
        <v>39.484528629265476</v>
      </c>
      <c r="CO228" s="81">
        <v>227</v>
      </c>
      <c r="CP228" s="81">
        <v>145</v>
      </c>
      <c r="CQ228" s="81">
        <v>140</v>
      </c>
      <c r="CR228" s="81">
        <v>142</v>
      </c>
      <c r="CS228" s="81">
        <v>126</v>
      </c>
      <c r="CT228" s="81">
        <v>82</v>
      </c>
    </row>
    <row r="229" spans="1:98" ht="14.5" customHeight="1">
      <c r="A229" s="79">
        <v>111001013170</v>
      </c>
      <c r="B229" s="80" t="s">
        <v>235</v>
      </c>
      <c r="C229" s="81" t="s">
        <v>460</v>
      </c>
      <c r="D229" s="81" t="s">
        <v>6</v>
      </c>
      <c r="E229" s="81">
        <v>8</v>
      </c>
      <c r="F229" s="82" t="s">
        <v>7</v>
      </c>
      <c r="G229" s="82">
        <v>47</v>
      </c>
      <c r="H229" s="82" t="s">
        <v>47</v>
      </c>
      <c r="I229" s="81">
        <v>8</v>
      </c>
      <c r="J229" s="81">
        <v>2</v>
      </c>
      <c r="K229" s="81">
        <v>2</v>
      </c>
      <c r="L229" s="81">
        <v>2569</v>
      </c>
      <c r="M229" s="81">
        <f t="shared" si="214"/>
        <v>5</v>
      </c>
      <c r="N229" s="86">
        <f>VLOOKUP(A229,complejidad!P:V,7,FALSE)</f>
        <v>0.65577919136838758</v>
      </c>
      <c r="O229" s="81">
        <v>5</v>
      </c>
      <c r="P229" s="87">
        <v>39.288073260073226</v>
      </c>
      <c r="Q229" s="88">
        <v>0.20055534278054299</v>
      </c>
      <c r="R229" s="81">
        <v>2444</v>
      </c>
      <c r="S229" s="81">
        <v>298</v>
      </c>
      <c r="T229" s="89">
        <f t="shared" si="239"/>
        <v>0.12193126022913257</v>
      </c>
      <c r="U229" s="90">
        <f>VLOOKUP(A229,socioeconomico!I:P,8,FALSE)</f>
        <v>-0.13428666337143091</v>
      </c>
      <c r="V229" s="81">
        <v>6</v>
      </c>
      <c r="W229" s="83">
        <v>0.86994581075448107</v>
      </c>
      <c r="X229" s="83">
        <v>0.85638766519823784</v>
      </c>
      <c r="Y229" s="83">
        <v>0.82241301400813371</v>
      </c>
      <c r="Z229" s="83">
        <v>0.81784386617100369</v>
      </c>
      <c r="AA229" s="83">
        <v>0.81208935611038102</v>
      </c>
      <c r="AB229" s="83">
        <v>0.79741763134461263</v>
      </c>
      <c r="AC229" s="91">
        <v>0.78336980306345738</v>
      </c>
      <c r="AD229" s="81">
        <f t="shared" si="261"/>
        <v>0.8017011013037304</v>
      </c>
      <c r="AE229" s="82">
        <f t="shared" si="240"/>
        <v>-0.73874489138366251</v>
      </c>
      <c r="AF229" s="84">
        <v>85.52066115702479</v>
      </c>
      <c r="AG229" s="84">
        <v>90.016570008285001</v>
      </c>
      <c r="AH229" s="84">
        <v>86.650679456434858</v>
      </c>
      <c r="AI229" s="84">
        <v>87.138406764574995</v>
      </c>
      <c r="AJ229" s="84">
        <v>88.726415094339629</v>
      </c>
      <c r="AK229" s="84">
        <v>87.644151565074139</v>
      </c>
      <c r="AL229" s="84">
        <v>89.581589958158986</v>
      </c>
      <c r="AM229" s="84">
        <f t="shared" si="278"/>
        <v>88.266626857913892</v>
      </c>
      <c r="AN229" s="84">
        <f t="shared" si="241"/>
        <v>-0.11016726019081791</v>
      </c>
      <c r="AO229" s="81">
        <v>4</v>
      </c>
      <c r="AP229" s="82">
        <f t="shared" si="285"/>
        <v>0.23005906138063265</v>
      </c>
      <c r="AQ229" s="81">
        <v>4</v>
      </c>
      <c r="AR229" s="82">
        <f t="shared" si="286"/>
        <v>0.1365178344157767</v>
      </c>
      <c r="AS229" s="81">
        <v>4</v>
      </c>
      <c r="AT229" s="82">
        <f t="shared" si="287"/>
        <v>-0.10476865036838212</v>
      </c>
      <c r="AU229" s="81">
        <v>4</v>
      </c>
      <c r="AV229" s="82">
        <f t="shared" si="288"/>
        <v>-0.23979404319523176</v>
      </c>
      <c r="AW229" s="81">
        <v>4</v>
      </c>
      <c r="AX229" s="82">
        <f t="shared" si="289"/>
        <v>-0.2179191660846721</v>
      </c>
      <c r="AY229" s="81">
        <v>4</v>
      </c>
      <c r="AZ229" s="82">
        <f t="shared" si="290"/>
        <v>5.8790989771929411E-2</v>
      </c>
      <c r="BA229" s="81">
        <f t="shared" si="291"/>
        <v>-8.6864817342315201E-2</v>
      </c>
      <c r="BB229" s="82">
        <v>3.34</v>
      </c>
      <c r="BC229" s="82">
        <v>3.4433333333333334</v>
      </c>
      <c r="BD229" s="82">
        <v>3.5216666666666669</v>
      </c>
      <c r="BE229" s="82">
        <v>3.4450000000000003</v>
      </c>
      <c r="BF229" s="81">
        <f t="shared" si="275"/>
        <v>3.4571666666666667</v>
      </c>
      <c r="BG229" s="82">
        <f t="shared" si="217"/>
        <v>0.34352144900193909</v>
      </c>
      <c r="BH229" s="82">
        <f t="shared" si="242"/>
        <v>0.12832831582981194</v>
      </c>
      <c r="BI229" s="85">
        <v>0.432</v>
      </c>
      <c r="BJ229" s="82">
        <f t="shared" si="295"/>
        <v>-0.79188773013227121</v>
      </c>
      <c r="BK229" s="92">
        <f t="shared" si="296"/>
        <v>-0.83932969073802677</v>
      </c>
      <c r="BL229" s="92">
        <f t="shared" si="297"/>
        <v>-0.7952830995820509</v>
      </c>
      <c r="BM229" s="85">
        <v>0.44861508537828609</v>
      </c>
      <c r="BN229" s="92">
        <f t="shared" si="298"/>
        <v>-0.50005048707546684</v>
      </c>
      <c r="BO229" s="92">
        <f t="shared" si="299"/>
        <v>-0.80159002977911287</v>
      </c>
      <c r="BP229" s="92">
        <f t="shared" si="300"/>
        <v>-0.45858057497791421</v>
      </c>
      <c r="BQ229" s="86">
        <v>0.61146608364724786</v>
      </c>
      <c r="BR229" s="92">
        <f t="shared" si="292"/>
        <v>0.54512179044019626</v>
      </c>
      <c r="BS229" s="92">
        <f t="shared" si="293"/>
        <v>-0.49189578958403257</v>
      </c>
      <c r="BT229" s="92">
        <f t="shared" si="294"/>
        <v>0.56352543889621098</v>
      </c>
      <c r="BU229" s="92">
        <v>0.60462365778684102</v>
      </c>
      <c r="BV229" s="92">
        <f t="shared" si="243"/>
        <v>-0.4706052651567782</v>
      </c>
      <c r="BW229" s="92">
        <f t="shared" si="244"/>
        <v>-0.50314906775157819</v>
      </c>
      <c r="BX229" s="92">
        <f t="shared" si="245"/>
        <v>-0.46710003588842897</v>
      </c>
      <c r="BY229" s="92">
        <f>(BL229*0.1)+(BP229*0.2)+(BT229*0.3)+(BX229*0.4)</f>
        <v>-0.18902680764029625</v>
      </c>
      <c r="BZ229" s="80">
        <v>0.51284884408724762</v>
      </c>
      <c r="CA229" s="80">
        <v>-2.9836675944490406E-2</v>
      </c>
      <c r="CB229" s="80">
        <v>0.53893723230032775</v>
      </c>
      <c r="CC229" s="80">
        <v>-0.5644577414375761</v>
      </c>
      <c r="CD229" s="80">
        <v>0.47301536193749499</v>
      </c>
      <c r="CE229" s="82">
        <f t="shared" si="283"/>
        <v>-0.23863558262287307</v>
      </c>
      <c r="CF229" s="80">
        <f t="shared" si="284"/>
        <v>-0.29462244893160744</v>
      </c>
      <c r="CG229" s="84">
        <f t="shared" si="246"/>
        <v>-0.10240601810339203</v>
      </c>
      <c r="CH229" s="84">
        <f>VLOOKUP(A229,'CALCULO FINAL'!A:L,7,FALSE)</f>
        <v>42.307692307692307</v>
      </c>
      <c r="CI229" s="84">
        <f>VLOOKUP(A229,'CALCULO FINAL'!A:L,10,FALSE)</f>
        <v>36.84210526315789</v>
      </c>
      <c r="CJ229" s="84">
        <f>VLOOKUP(A229,'CALCULO FINAL'!A:L,8,FALSE)</f>
        <v>25</v>
      </c>
      <c r="CK229" s="84">
        <f>VLOOKUP(A229,'CALCULO FINAL'!A:L,9,FALSE)</f>
        <v>51.162790697674424</v>
      </c>
      <c r="CL229" s="84">
        <f>VLOOKUP(A229,'CALCULO FINAL'!A:L,11,FALSE)</f>
        <v>-0.48760977651882526</v>
      </c>
      <c r="CM229" s="84">
        <f>VLOOKUP(A229,'CALCULO FINAL'!A:L,12,FALSE)</f>
        <v>35.989010989010985</v>
      </c>
      <c r="CN229" s="84">
        <f t="shared" si="247"/>
        <v>39.36162521688837</v>
      </c>
      <c r="CO229" s="81">
        <v>228</v>
      </c>
      <c r="CP229" s="81">
        <v>185</v>
      </c>
      <c r="CQ229" s="81">
        <v>198</v>
      </c>
      <c r="CR229" s="81">
        <v>197</v>
      </c>
      <c r="CS229" s="81">
        <v>171</v>
      </c>
      <c r="CT229" s="81">
        <v>298</v>
      </c>
    </row>
    <row r="230" spans="1:98" ht="14.5" customHeight="1">
      <c r="A230" s="79">
        <v>111001033979</v>
      </c>
      <c r="B230" s="80" t="s">
        <v>250</v>
      </c>
      <c r="C230" s="81" t="s">
        <v>460</v>
      </c>
      <c r="D230" s="81" t="s">
        <v>6</v>
      </c>
      <c r="E230" s="81">
        <v>10</v>
      </c>
      <c r="F230" s="82" t="s">
        <v>18</v>
      </c>
      <c r="G230" s="82">
        <v>73</v>
      </c>
      <c r="H230" s="82" t="s">
        <v>153</v>
      </c>
      <c r="I230" s="81">
        <v>10</v>
      </c>
      <c r="J230" s="81">
        <v>2</v>
      </c>
      <c r="K230" s="81">
        <v>2</v>
      </c>
      <c r="L230" s="81">
        <v>1877</v>
      </c>
      <c r="M230" s="81">
        <f t="shared" si="214"/>
        <v>3</v>
      </c>
      <c r="N230" s="86">
        <f>VLOOKUP(A230,complejidad!P:V,7,FALSE)</f>
        <v>0.17629507564424984</v>
      </c>
      <c r="O230" s="81">
        <v>4</v>
      </c>
      <c r="P230" s="87">
        <v>41.951871275327655</v>
      </c>
      <c r="Q230" s="88">
        <v>0.19369054127938701</v>
      </c>
      <c r="R230" s="81">
        <v>1819</v>
      </c>
      <c r="S230" s="81">
        <v>179</v>
      </c>
      <c r="T230" s="89">
        <f t="shared" si="239"/>
        <v>9.8405717427157785E-2</v>
      </c>
      <c r="U230" s="90">
        <f>VLOOKUP(A230,socioeconomico!I:P,8,FALSE)</f>
        <v>-0.59066528482944736</v>
      </c>
      <c r="V230" s="81">
        <v>8</v>
      </c>
      <c r="W230" s="83">
        <v>0.81818181818181823</v>
      </c>
      <c r="X230" s="83">
        <v>0.80952380952380953</v>
      </c>
      <c r="Y230" s="83">
        <v>0.82193548387096771</v>
      </c>
      <c r="Z230" s="83">
        <v>0.81842105263157894</v>
      </c>
      <c r="AA230" s="83">
        <v>0.8490330630068621</v>
      </c>
      <c r="AB230" s="83">
        <v>0.83499377334993774</v>
      </c>
      <c r="AC230" s="91">
        <v>0.76950354609929073</v>
      </c>
      <c r="AD230" s="81">
        <f t="shared" si="261"/>
        <v>0.81436282605047761</v>
      </c>
      <c r="AE230" s="82">
        <f t="shared" si="240"/>
        <v>-0.48760235703425692</v>
      </c>
      <c r="AF230" s="84">
        <v>84.705228031145722</v>
      </c>
      <c r="AG230" s="84">
        <v>80.153452685421996</v>
      </c>
      <c r="AH230" s="84">
        <v>87.782529016493584</v>
      </c>
      <c r="AI230" s="84">
        <v>91.605218377765169</v>
      </c>
      <c r="AJ230" s="84">
        <v>90.545454545454547</v>
      </c>
      <c r="AK230" s="84">
        <v>89.043097151205259</v>
      </c>
      <c r="AL230" s="84">
        <v>91.643297812675257</v>
      </c>
      <c r="AM230" s="84">
        <f t="shared" si="278"/>
        <v>90.381890199008936</v>
      </c>
      <c r="AN230" s="84">
        <f t="shared" si="241"/>
        <v>0.34638824452582623</v>
      </c>
      <c r="AO230" s="81">
        <v>4</v>
      </c>
      <c r="AP230" s="82">
        <f t="shared" si="285"/>
        <v>0.23005906138063265</v>
      </c>
      <c r="AQ230" s="81">
        <v>4</v>
      </c>
      <c r="AR230" s="82">
        <f t="shared" si="286"/>
        <v>0.1365178344157767</v>
      </c>
      <c r="AS230" s="81">
        <v>4</v>
      </c>
      <c r="AT230" s="82">
        <f t="shared" si="287"/>
        <v>-0.10476865036838212</v>
      </c>
      <c r="AU230" s="81">
        <v>4</v>
      </c>
      <c r="AV230" s="82">
        <f t="shared" si="288"/>
        <v>-0.23979404319523176</v>
      </c>
      <c r="AW230" s="81">
        <v>4</v>
      </c>
      <c r="AX230" s="82">
        <f t="shared" si="289"/>
        <v>-0.2179191660846721</v>
      </c>
      <c r="AY230" s="81">
        <v>3.5</v>
      </c>
      <c r="AZ230" s="82">
        <f t="shared" si="290"/>
        <v>-1.2816435770280501</v>
      </c>
      <c r="BA230" s="81">
        <f t="shared" si="291"/>
        <v>-0.48899518738230907</v>
      </c>
      <c r="BB230" s="82">
        <v>3.4883333333333333</v>
      </c>
      <c r="BC230" s="82">
        <v>3.7316666666666669</v>
      </c>
      <c r="BD230" s="82">
        <v>3.7149999999999999</v>
      </c>
      <c r="BE230" s="82">
        <v>3.3016666666666672</v>
      </c>
      <c r="BF230" s="81">
        <f t="shared" si="275"/>
        <v>3.5303333333333331</v>
      </c>
      <c r="BG230" s="82">
        <f t="shared" si="217"/>
        <v>0.48840846366756641</v>
      </c>
      <c r="BH230" s="82">
        <f t="shared" si="242"/>
        <v>-2.9336185737133258E-4</v>
      </c>
      <c r="BI230" s="85">
        <v>0.439</v>
      </c>
      <c r="BJ230" s="82">
        <f t="shared" si="295"/>
        <v>-0.69179401152659181</v>
      </c>
      <c r="BK230" s="92">
        <f t="shared" si="296"/>
        <v>-0.82325586590696564</v>
      </c>
      <c r="BL230" s="92">
        <f t="shared" si="297"/>
        <v>-0.67986736392970037</v>
      </c>
      <c r="BM230" s="85">
        <v>0.47767241751246481</v>
      </c>
      <c r="BN230" s="92">
        <f t="shared" si="298"/>
        <v>-0.14341666889038887</v>
      </c>
      <c r="BO230" s="92">
        <f t="shared" si="299"/>
        <v>-0.73883010044067943</v>
      </c>
      <c r="BP230" s="92">
        <f t="shared" si="300"/>
        <v>-6.8496471590610855E-2</v>
      </c>
      <c r="BQ230" s="86">
        <v>0.55268878696639256</v>
      </c>
      <c r="BR230" s="92">
        <f t="shared" si="292"/>
        <v>-1.0250717910747493</v>
      </c>
      <c r="BS230" s="92">
        <f t="shared" si="293"/>
        <v>-0.59296020808819305</v>
      </c>
      <c r="BT230" s="92">
        <f t="shared" si="294"/>
        <v>-1.0200718937760069</v>
      </c>
      <c r="BU230" s="92">
        <v>0.63588319596585841</v>
      </c>
      <c r="BV230" s="92">
        <f t="shared" si="243"/>
        <v>0.45326709570478246</v>
      </c>
      <c r="BW230" s="92">
        <f t="shared" si="244"/>
        <v>-0.45274038665023397</v>
      </c>
      <c r="BX230" s="92">
        <f t="shared" si="245"/>
        <v>0.49077025154151571</v>
      </c>
      <c r="BY230" s="92">
        <f>(BL230*0.1)+(BP230*0.2)+(BT230*0.3)+(BX230*0.4)</f>
        <v>-0.19139949822728797</v>
      </c>
      <c r="BZ230" s="80">
        <v>0.51937898263410376</v>
      </c>
      <c r="CA230" s="80">
        <v>0.20572962562000285</v>
      </c>
      <c r="CB230" s="80">
        <v>0.55847737173918766</v>
      </c>
      <c r="CC230" s="80">
        <v>7.4821031948587413E-2</v>
      </c>
      <c r="CD230" s="80">
        <v>0.53501517771642904</v>
      </c>
      <c r="CE230" s="82">
        <f t="shared" si="283"/>
        <v>0.4992141545096152</v>
      </c>
      <c r="CF230" s="80">
        <f t="shared" si="284"/>
        <v>0.31319931196338441</v>
      </c>
      <c r="CG230" s="84">
        <f t="shared" si="246"/>
        <v>-2.5734682752274474E-3</v>
      </c>
      <c r="CH230" s="84">
        <f>VLOOKUP(A230,'CALCULO FINAL'!A:L,7,FALSE)</f>
        <v>51.923076923076927</v>
      </c>
      <c r="CI230" s="84">
        <f>VLOOKUP(A230,'CALCULO FINAL'!A:L,10,FALSE)</f>
        <v>18.421052631578945</v>
      </c>
      <c r="CJ230" s="84">
        <f>VLOOKUP(A230,'CALCULO FINAL'!A:L,8,FALSE)</f>
        <v>26.47058823529412</v>
      </c>
      <c r="CK230" s="84">
        <f>VLOOKUP(A230,'CALCULO FINAL'!A:L,9,FALSE)</f>
        <v>47.368421052631575</v>
      </c>
      <c r="CL230" s="84">
        <f>VLOOKUP(A230,'CALCULO FINAL'!A:L,11,FALSE)</f>
        <v>-0.52961026985793624</v>
      </c>
      <c r="CM230" s="84">
        <f>VLOOKUP(A230,'CALCULO FINAL'!A:L,12,FALSE)</f>
        <v>34.890109890109891</v>
      </c>
      <c r="CN230" s="84">
        <f t="shared" si="247"/>
        <v>39.289329091960667</v>
      </c>
      <c r="CO230" s="81">
        <v>229</v>
      </c>
      <c r="CP230" s="81">
        <v>197</v>
      </c>
      <c r="CQ230" s="81">
        <v>144</v>
      </c>
      <c r="CR230" s="81">
        <v>148</v>
      </c>
      <c r="CS230" s="81">
        <v>258</v>
      </c>
      <c r="CT230" s="81">
        <v>299</v>
      </c>
    </row>
    <row r="231" spans="1:98" ht="14.5" customHeight="1">
      <c r="A231" s="79">
        <v>111001014346</v>
      </c>
      <c r="B231" s="80" t="s">
        <v>181</v>
      </c>
      <c r="C231" s="81" t="s">
        <v>460</v>
      </c>
      <c r="D231" s="81" t="s">
        <v>6</v>
      </c>
      <c r="E231" s="81">
        <v>9</v>
      </c>
      <c r="F231" s="82" t="s">
        <v>50</v>
      </c>
      <c r="G231" s="82">
        <v>75</v>
      </c>
      <c r="H231" s="82" t="s">
        <v>50</v>
      </c>
      <c r="I231" s="81">
        <v>9</v>
      </c>
      <c r="J231" s="81">
        <v>1</v>
      </c>
      <c r="K231" s="81">
        <v>1</v>
      </c>
      <c r="L231" s="81">
        <v>2094</v>
      </c>
      <c r="M231" s="81">
        <f t="shared" ref="M231:M294" si="301">IF(L231&lt;1000,1,IF(L231&lt;1500,2,IF(L231&lt;2000,3,IF(L231&lt;2500,4,IF(L231&lt;3000,5,6)))))</f>
        <v>4</v>
      </c>
      <c r="N231" s="86">
        <f>VLOOKUP(A231,complejidad!P:V,7,FALSE)</f>
        <v>-0.31047738813875331</v>
      </c>
      <c r="O231" s="81">
        <v>3</v>
      </c>
      <c r="P231" s="87">
        <v>43.216839024390062</v>
      </c>
      <c r="Q231" s="88">
        <v>0.17712914066250501</v>
      </c>
      <c r="R231" s="81">
        <v>1943</v>
      </c>
      <c r="S231" s="81">
        <v>122</v>
      </c>
      <c r="T231" s="89">
        <f t="shared" si="239"/>
        <v>6.2789500772002058E-2</v>
      </c>
      <c r="U231" s="90">
        <f>VLOOKUP(A231,socioeconomico!I:P,8,FALSE)</f>
        <v>-1.0493709099892066</v>
      </c>
      <c r="V231" s="81">
        <v>9</v>
      </c>
      <c r="W231" s="83">
        <v>0.86033519553072624</v>
      </c>
      <c r="X231" s="83">
        <v>0.86386840612592175</v>
      </c>
      <c r="Y231" s="83">
        <v>0.82168409466153003</v>
      </c>
      <c r="Z231" s="83">
        <v>0.82591324200913241</v>
      </c>
      <c r="AA231" s="83">
        <v>0.84435096153846156</v>
      </c>
      <c r="AB231" s="83">
        <v>0.81378903948143788</v>
      </c>
      <c r="AC231" s="91">
        <v>0.82072829131652658</v>
      </c>
      <c r="AD231" s="81">
        <f t="shared" ref="AD231:AD262" si="302">(Y231*0.1)+(Z231*0.15)+(AA231*0.2)+(AB231*0.25)+(AC231*0.3)</f>
        <v>0.82459133534053264</v>
      </c>
      <c r="AE231" s="82">
        <f t="shared" si="240"/>
        <v>-0.28472211780138396</v>
      </c>
      <c r="AF231" s="84">
        <v>86.840674279499723</v>
      </c>
      <c r="AG231" s="84">
        <v>90.18338727076592</v>
      </c>
      <c r="AH231" s="84">
        <v>84.891359272359779</v>
      </c>
      <c r="AI231" s="84">
        <v>90.326028861571345</v>
      </c>
      <c r="AJ231" s="84">
        <v>100</v>
      </c>
      <c r="AK231" s="84">
        <v>89.773844641101277</v>
      </c>
      <c r="AL231" s="84">
        <v>86.615469007131111</v>
      </c>
      <c r="AM231" s="84">
        <f t="shared" si="278"/>
        <v>90.466142118886324</v>
      </c>
      <c r="AN231" s="84">
        <f t="shared" si="241"/>
        <v>0.36457306201670853</v>
      </c>
      <c r="AO231" s="81">
        <v>4</v>
      </c>
      <c r="AP231" s="82">
        <f t="shared" si="285"/>
        <v>0.23005906138063265</v>
      </c>
      <c r="AQ231" s="81">
        <v>4</v>
      </c>
      <c r="AR231" s="82">
        <f t="shared" si="286"/>
        <v>0.1365178344157767</v>
      </c>
      <c r="AS231" s="81">
        <v>4</v>
      </c>
      <c r="AT231" s="82">
        <f t="shared" si="287"/>
        <v>-0.10476865036838212</v>
      </c>
      <c r="AU231" s="81">
        <v>4</v>
      </c>
      <c r="AV231" s="82">
        <f t="shared" si="288"/>
        <v>-0.23979404319523176</v>
      </c>
      <c r="AW231" s="81">
        <v>4</v>
      </c>
      <c r="AX231" s="82">
        <f t="shared" si="289"/>
        <v>-0.2179191660846721</v>
      </c>
      <c r="AY231" s="81">
        <v>4</v>
      </c>
      <c r="AZ231" s="82">
        <f t="shared" si="290"/>
        <v>5.8790989771929411E-2</v>
      </c>
      <c r="BA231" s="81">
        <f t="shared" si="291"/>
        <v>-8.6864817342315201E-2</v>
      </c>
      <c r="BB231" s="82">
        <v>3.5733333333333337</v>
      </c>
      <c r="BC231" s="82">
        <v>3.47</v>
      </c>
      <c r="BD231" s="82">
        <v>3.3166666666666664</v>
      </c>
      <c r="BE231" s="82">
        <v>3.2166666666666668</v>
      </c>
      <c r="BF231" s="81">
        <f t="shared" si="275"/>
        <v>3.3330000000000002</v>
      </c>
      <c r="BG231" s="82">
        <f t="shared" ref="BG231:BG294" si="303">((BF231-(AVERAGE(BF$2:BF$384)))/(_xlfn.STDEV.P(BF$2:BF$384)))</f>
        <v>9.7642574455486575E-2</v>
      </c>
      <c r="BH231" s="82">
        <f t="shared" si="242"/>
        <v>5.388878556585687E-3</v>
      </c>
      <c r="BI231" s="85">
        <v>0.379</v>
      </c>
      <c r="BJ231" s="82">
        <f t="shared" si="295"/>
        <v>-1.5497401710038434</v>
      </c>
      <c r="BK231" s="92">
        <f t="shared" si="296"/>
        <v>-0.97021907389971074</v>
      </c>
      <c r="BL231" s="92">
        <f t="shared" si="297"/>
        <v>-1.7351150689771579</v>
      </c>
      <c r="BM231" s="85">
        <v>0.42982443897131134</v>
      </c>
      <c r="BN231" s="92">
        <f t="shared" si="298"/>
        <v>-0.73067661418651775</v>
      </c>
      <c r="BO231" s="92">
        <f t="shared" si="299"/>
        <v>-0.84437843512616462</v>
      </c>
      <c r="BP231" s="92">
        <f t="shared" si="300"/>
        <v>-0.72453174654744246</v>
      </c>
      <c r="BQ231" s="86">
        <v>0.56726773625783988</v>
      </c>
      <c r="BR231" s="92">
        <f t="shared" si="292"/>
        <v>-0.63560555333743851</v>
      </c>
      <c r="BS231" s="92">
        <f t="shared" si="293"/>
        <v>-0.56692388871916244</v>
      </c>
      <c r="BT231" s="92">
        <f t="shared" si="294"/>
        <v>-0.61210392131197355</v>
      </c>
      <c r="BU231" s="92">
        <v>0.5925665907302472</v>
      </c>
      <c r="BV231" s="92">
        <f t="shared" si="243"/>
        <v>-0.82695061302626571</v>
      </c>
      <c r="BW231" s="92">
        <f t="shared" si="244"/>
        <v>-0.5232920228699296</v>
      </c>
      <c r="BX231" s="92">
        <f t="shared" si="245"/>
        <v>-0.84985827886077325</v>
      </c>
      <c r="BY231" s="92">
        <f>(BL231*0.1)+(BP231*0.2)+(BT231*0.3)+(BX231*0.4)</f>
        <v>-0.84199234414510571</v>
      </c>
      <c r="BZ231" s="80">
        <v>0.54873328449844072</v>
      </c>
      <c r="CA231" s="80">
        <v>1.2646480965793463</v>
      </c>
      <c r="CB231" s="80">
        <v>0.54923433048433046</v>
      </c>
      <c r="CC231" s="80">
        <v>-0.22757599516840926</v>
      </c>
      <c r="CD231" s="80">
        <v>0.50714027800151795</v>
      </c>
      <c r="CE231" s="82">
        <f t="shared" si="283"/>
        <v>0.16747950064262868</v>
      </c>
      <c r="CF231" s="80">
        <f t="shared" si="284"/>
        <v>0.26839657108666082</v>
      </c>
      <c r="CG231" s="84">
        <f t="shared" si="246"/>
        <v>-5.90236643270972E-2</v>
      </c>
      <c r="CH231" s="84">
        <f>VLOOKUP(A231,'CALCULO FINAL'!A:L,7,FALSE)</f>
        <v>46.428571428571431</v>
      </c>
      <c r="CI231" s="84">
        <f>VLOOKUP(A231,'CALCULO FINAL'!A:L,10,FALSE)</f>
        <v>15.789473684210526</v>
      </c>
      <c r="CJ231" s="84">
        <f>VLOOKUP(A231,'CALCULO FINAL'!A:L,8,FALSE)</f>
        <v>50</v>
      </c>
      <c r="CK231" s="84">
        <f>VLOOKUP(A231,'CALCULO FINAL'!A:L,9,FALSE)</f>
        <v>49.206349206349202</v>
      </c>
      <c r="CL231" s="84">
        <f>VLOOKUP(A231,'CALCULO FINAL'!A:L,11,FALSE)</f>
        <v>-7.1411088536505157E-2</v>
      </c>
      <c r="CM231" s="84">
        <f>VLOOKUP(A231,'CALCULO FINAL'!A:L,12,FALSE)</f>
        <v>48.35164835164835</v>
      </c>
      <c r="CN231" s="84">
        <f t="shared" si="247"/>
        <v>39.249566223250433</v>
      </c>
      <c r="CO231" s="81">
        <v>230</v>
      </c>
      <c r="CP231" s="81">
        <v>218</v>
      </c>
      <c r="CQ231" s="81">
        <v>226</v>
      </c>
      <c r="CR231" s="81">
        <v>219</v>
      </c>
      <c r="CS231" s="81">
        <v>165</v>
      </c>
      <c r="CT231" s="81">
        <v>274</v>
      </c>
    </row>
    <row r="232" spans="1:98" ht="14.5" customHeight="1">
      <c r="A232" s="79">
        <v>111001030872</v>
      </c>
      <c r="B232" s="80" t="s">
        <v>306</v>
      </c>
      <c r="C232" s="81" t="s">
        <v>460</v>
      </c>
      <c r="D232" s="81" t="s">
        <v>6</v>
      </c>
      <c r="E232" s="81">
        <v>5</v>
      </c>
      <c r="F232" s="82" t="s">
        <v>33</v>
      </c>
      <c r="G232" s="82">
        <v>59</v>
      </c>
      <c r="H232" s="82" t="s">
        <v>307</v>
      </c>
      <c r="I232" s="81">
        <v>5</v>
      </c>
      <c r="J232" s="81">
        <v>2</v>
      </c>
      <c r="K232" s="81">
        <v>2</v>
      </c>
      <c r="L232" s="81">
        <v>2145</v>
      </c>
      <c r="M232" s="81">
        <f t="shared" si="301"/>
        <v>4</v>
      </c>
      <c r="N232" s="86">
        <f>VLOOKUP(A232,complejidad!P:V,7,FALSE)</f>
        <v>0.48111538958178901</v>
      </c>
      <c r="O232" s="81">
        <v>4</v>
      </c>
      <c r="P232" s="87">
        <v>38.330712758374879</v>
      </c>
      <c r="Q232" s="88">
        <v>0.24750714966634799</v>
      </c>
      <c r="R232" s="81">
        <v>2045</v>
      </c>
      <c r="S232" s="81">
        <v>262</v>
      </c>
      <c r="T232" s="89">
        <f t="shared" si="239"/>
        <v>0.12811735941320293</v>
      </c>
      <c r="U232" s="90">
        <f>VLOOKUP(A232,socioeconomico!I:P,8,FALSE)</f>
        <v>0.45804088868363924</v>
      </c>
      <c r="V232" s="81">
        <v>3</v>
      </c>
      <c r="W232" s="83">
        <v>0.88382352941176467</v>
      </c>
      <c r="X232" s="83">
        <v>0.89927685950413228</v>
      </c>
      <c r="Y232" s="83">
        <v>0.89131622064445659</v>
      </c>
      <c r="Z232" s="83">
        <v>0.83092902481246389</v>
      </c>
      <c r="AA232" s="83">
        <v>0.82004197271773349</v>
      </c>
      <c r="AB232" s="83">
        <v>0.86363636363636365</v>
      </c>
      <c r="AC232" s="91">
        <v>0.83342147012162882</v>
      </c>
      <c r="AD232" s="81">
        <f t="shared" si="302"/>
        <v>0.84371490227544155</v>
      </c>
      <c r="AE232" s="82">
        <f t="shared" si="240"/>
        <v>9.458963963255819E-2</v>
      </c>
      <c r="AF232" s="84">
        <v>88.64790032302723</v>
      </c>
      <c r="AG232" s="84">
        <v>90.213776722090273</v>
      </c>
      <c r="AH232" s="84">
        <v>89.370829361296472</v>
      </c>
      <c r="AI232" s="84">
        <v>85.409252669039148</v>
      </c>
      <c r="AJ232" s="84">
        <v>88.035798398492702</v>
      </c>
      <c r="AK232" s="84">
        <v>86.954389406571849</v>
      </c>
      <c r="AL232" s="84">
        <v>86.881307063911578</v>
      </c>
      <c r="AM232" s="84">
        <f t="shared" si="278"/>
        <v>87.158619987000492</v>
      </c>
      <c r="AN232" s="84">
        <f t="shared" si="241"/>
        <v>-0.34931792590296329</v>
      </c>
      <c r="AO232" s="81">
        <v>4</v>
      </c>
      <c r="AP232" s="82">
        <f t="shared" si="285"/>
        <v>0.23005906138063265</v>
      </c>
      <c r="AQ232" s="81">
        <v>4</v>
      </c>
      <c r="AR232" s="82">
        <f t="shared" si="286"/>
        <v>0.1365178344157767</v>
      </c>
      <c r="AS232" s="81">
        <v>4</v>
      </c>
      <c r="AT232" s="82">
        <f t="shared" si="287"/>
        <v>-0.10476865036838212</v>
      </c>
      <c r="AU232" s="81">
        <v>4</v>
      </c>
      <c r="AV232" s="82">
        <f t="shared" si="288"/>
        <v>-0.23979404319523176</v>
      </c>
      <c r="AW232" s="81">
        <v>4</v>
      </c>
      <c r="AX232" s="82">
        <f t="shared" si="289"/>
        <v>-0.2179191660846721</v>
      </c>
      <c r="AY232" s="81">
        <v>3.5</v>
      </c>
      <c r="AZ232" s="82">
        <f t="shared" si="290"/>
        <v>-1.2816435770280501</v>
      </c>
      <c r="BA232" s="81">
        <f t="shared" si="291"/>
        <v>-0.48899518738230907</v>
      </c>
      <c r="BB232" s="82">
        <v>3.1833333333333336</v>
      </c>
      <c r="BC232" s="82">
        <v>3.1533333333333329</v>
      </c>
      <c r="BD232" s="82">
        <v>3.2816666666666663</v>
      </c>
      <c r="BE232" s="82">
        <v>3.2633333333333332</v>
      </c>
      <c r="BF232" s="81">
        <f t="shared" si="275"/>
        <v>3.238833333333333</v>
      </c>
      <c r="BG232" s="82">
        <f t="shared" si="303"/>
        <v>-8.8829323690481965E-2</v>
      </c>
      <c r="BH232" s="82">
        <f t="shared" si="242"/>
        <v>-0.28891225553639555</v>
      </c>
      <c r="BI232" s="85">
        <v>0.43</v>
      </c>
      <c r="BJ232" s="82">
        <f t="shared" si="295"/>
        <v>-0.8204859354481796</v>
      </c>
      <c r="BK232" s="92">
        <f t="shared" si="296"/>
        <v>-0.84397007029452897</v>
      </c>
      <c r="BL232" s="92">
        <f t="shared" si="297"/>
        <v>-0.82860266265112748</v>
      </c>
      <c r="BM232" s="85">
        <v>0.37347022688440412</v>
      </c>
      <c r="BN232" s="92">
        <f t="shared" si="298"/>
        <v>-1.4223374223625485</v>
      </c>
      <c r="BO232" s="92">
        <f t="shared" si="299"/>
        <v>-0.98491699141682454</v>
      </c>
      <c r="BP232" s="92">
        <f t="shared" si="300"/>
        <v>-1.598048611526063</v>
      </c>
      <c r="BQ232" s="86"/>
      <c r="BR232" s="86"/>
      <c r="BS232" s="92"/>
      <c r="BT232" s="92"/>
      <c r="BU232" s="92">
        <v>0.61895059739065106</v>
      </c>
      <c r="BV232" s="92">
        <f t="shared" si="243"/>
        <v>-4.7174073054980996E-2</v>
      </c>
      <c r="BW232" s="92">
        <f t="shared" si="244"/>
        <v>-0.47972981983691693</v>
      </c>
      <c r="BX232" s="92">
        <f t="shared" si="245"/>
        <v>-2.2085382830753113E-2</v>
      </c>
      <c r="BY232" s="86">
        <f>(BL232*0.2)+(BP232*0.3)+(BX232*0.5)</f>
        <v>-0.65617780740342091</v>
      </c>
      <c r="BZ232" s="80">
        <v>0.51020636301547684</v>
      </c>
      <c r="CA232" s="80">
        <v>-0.12516076264873169</v>
      </c>
      <c r="CB232" s="80">
        <v>0.52911710980688575</v>
      </c>
      <c r="CC232" s="80">
        <v>-0.88573466383377364</v>
      </c>
      <c r="CD232" s="80">
        <v>0.55525906131470604</v>
      </c>
      <c r="CE232" s="82">
        <f t="shared" si="283"/>
        <v>0.74013332505664398</v>
      </c>
      <c r="CF232" s="80">
        <f t="shared" si="284"/>
        <v>7.9314110848443586E-2</v>
      </c>
      <c r="CG232" s="84">
        <f t="shared" si="246"/>
        <v>-0.24840512562137054</v>
      </c>
      <c r="CH232" s="84">
        <f>VLOOKUP(A232,'CALCULO FINAL'!A:L,7,FALSE)</f>
        <v>29.120879120879124</v>
      </c>
      <c r="CI232" s="84">
        <f>VLOOKUP(A232,'CALCULO FINAL'!A:L,10,FALSE)</f>
        <v>60.606060606060609</v>
      </c>
      <c r="CJ232" s="84">
        <f>VLOOKUP(A232,'CALCULO FINAL'!A:L,8,FALSE)</f>
        <v>48.780487804878049</v>
      </c>
      <c r="CK232" s="84">
        <f>VLOOKUP(A232,'CALCULO FINAL'!A:L,9,FALSE)</f>
        <v>28.947368421052634</v>
      </c>
      <c r="CL232" s="84">
        <f>VLOOKUP(A232,'CALCULO FINAL'!A:L,11,FALSE)</f>
        <v>-0.45950722167397234</v>
      </c>
      <c r="CM232" s="84">
        <f>VLOOKUP(A232,'CALCULO FINAL'!A:L,12,FALSE)</f>
        <v>37.087912087912088</v>
      </c>
      <c r="CN232" s="84">
        <f t="shared" si="247"/>
        <v>38.983932733932733</v>
      </c>
      <c r="CO232" s="81">
        <v>231</v>
      </c>
      <c r="CP232" s="81">
        <v>251</v>
      </c>
      <c r="CQ232" s="81">
        <v>264</v>
      </c>
      <c r="CR232" s="81">
        <v>255</v>
      </c>
      <c r="CS232" s="81">
        <v>234</v>
      </c>
      <c r="CT232" s="81">
        <v>141</v>
      </c>
    </row>
    <row r="233" spans="1:98" ht="14.5" customHeight="1">
      <c r="A233" s="79">
        <v>111769003416</v>
      </c>
      <c r="B233" s="80" t="s">
        <v>184</v>
      </c>
      <c r="C233" s="81" t="s">
        <v>460</v>
      </c>
      <c r="D233" s="81" t="s">
        <v>6</v>
      </c>
      <c r="E233" s="81">
        <v>11</v>
      </c>
      <c r="F233" s="82" t="s">
        <v>44</v>
      </c>
      <c r="G233" s="82">
        <v>27</v>
      </c>
      <c r="H233" s="82" t="s">
        <v>44</v>
      </c>
      <c r="I233" s="81">
        <v>11</v>
      </c>
      <c r="J233" s="81">
        <v>2</v>
      </c>
      <c r="K233" s="81">
        <v>2</v>
      </c>
      <c r="L233" s="81">
        <v>3592</v>
      </c>
      <c r="M233" s="81">
        <f t="shared" si="301"/>
        <v>6</v>
      </c>
      <c r="N233" s="86">
        <f>VLOOKUP(A233,complejidad!P:V,7,FALSE)</f>
        <v>1.1704443053249212</v>
      </c>
      <c r="O233" s="81">
        <v>6</v>
      </c>
      <c r="P233" s="87">
        <v>41.36948580610602</v>
      </c>
      <c r="Q233" s="88">
        <v>0.191717861205916</v>
      </c>
      <c r="R233" s="81">
        <v>3025</v>
      </c>
      <c r="S233" s="81">
        <v>286</v>
      </c>
      <c r="T233" s="89">
        <f t="shared" si="239"/>
        <v>9.4545454545454544E-2</v>
      </c>
      <c r="U233" s="90">
        <f>VLOOKUP(A233,socioeconomico!I:P,8,FALSE)</f>
        <v>-0.56595933145198962</v>
      </c>
      <c r="V233" s="81">
        <v>8</v>
      </c>
      <c r="W233" s="83">
        <v>0.8550039401103231</v>
      </c>
      <c r="X233" s="83">
        <v>0.82426127527216175</v>
      </c>
      <c r="Y233" s="83">
        <v>0.80839271575613614</v>
      </c>
      <c r="Z233" s="83">
        <v>0.80259146341463417</v>
      </c>
      <c r="AA233" s="83">
        <v>0.81187739463601527</v>
      </c>
      <c r="AB233" s="83">
        <v>0.81632653061224492</v>
      </c>
      <c r="AC233" s="91">
        <v>0.82619831686791068</v>
      </c>
      <c r="AD233" s="81">
        <f t="shared" si="302"/>
        <v>0.81554459772844623</v>
      </c>
      <c r="AE233" s="82">
        <f t="shared" si="240"/>
        <v>-0.46416217489764588</v>
      </c>
      <c r="AF233" s="84">
        <v>89.067055393586003</v>
      </c>
      <c r="AG233" s="84">
        <v>90.523338048090523</v>
      </c>
      <c r="AH233" s="84">
        <v>90.090090090090087</v>
      </c>
      <c r="AI233" s="84">
        <v>89.523809523809533</v>
      </c>
      <c r="AJ233" s="84">
        <v>71.280635139799799</v>
      </c>
      <c r="AK233" s="84">
        <v>82.449406838799717</v>
      </c>
      <c r="AL233" s="84">
        <v>87.208909888626394</v>
      </c>
      <c r="AM233" s="84">
        <f t="shared" si="278"/>
        <v>83.468732141828241</v>
      </c>
      <c r="AN233" s="84">
        <f t="shared" si="241"/>
        <v>-1.1457381988644906</v>
      </c>
      <c r="AO233" s="81">
        <v>4</v>
      </c>
      <c r="AP233" s="82">
        <f t="shared" si="285"/>
        <v>0.23005906138063265</v>
      </c>
      <c r="AQ233" s="81"/>
      <c r="AR233" s="82"/>
      <c r="AS233" s="81" t="s">
        <v>650</v>
      </c>
      <c r="AT233" s="82"/>
      <c r="AU233" s="81"/>
      <c r="AV233" s="82"/>
      <c r="AW233" s="81" t="s">
        <v>462</v>
      </c>
      <c r="AX233" s="82"/>
      <c r="AY233" s="81"/>
      <c r="AZ233" s="82"/>
      <c r="BA233" s="81"/>
      <c r="BB233" s="82">
        <v>3.6199999999999997</v>
      </c>
      <c r="BC233" s="82">
        <v>3.5050000000000003</v>
      </c>
      <c r="BD233" s="82">
        <v>3.4000000000000004</v>
      </c>
      <c r="BE233" s="82">
        <v>3.4033333333333338</v>
      </c>
      <c r="BF233" s="81">
        <f t="shared" si="275"/>
        <v>3.4443333333333337</v>
      </c>
      <c r="BG233" s="82">
        <f t="shared" si="303"/>
        <v>0.31810846465284326</v>
      </c>
      <c r="BH233" s="82">
        <f t="shared" si="242"/>
        <v>0.31810846465284326</v>
      </c>
      <c r="BI233" s="85">
        <v>0.39700000000000002</v>
      </c>
      <c r="BJ233" s="82">
        <f t="shared" si="295"/>
        <v>-1.2923563231606676</v>
      </c>
      <c r="BK233" s="92">
        <f t="shared" si="296"/>
        <v>-0.92381899829494663</v>
      </c>
      <c r="BL233" s="92">
        <f t="shared" si="297"/>
        <v>-1.4019461489140292</v>
      </c>
      <c r="BM233" s="85">
        <v>0.43242065486823922</v>
      </c>
      <c r="BN233" s="92">
        <f t="shared" si="298"/>
        <v>-0.69881207879563456</v>
      </c>
      <c r="BO233" s="92">
        <f t="shared" si="299"/>
        <v>-0.83835642639253616</v>
      </c>
      <c r="BP233" s="92">
        <f t="shared" si="300"/>
        <v>-0.68710197404434603</v>
      </c>
      <c r="BQ233" s="86">
        <v>0.52854075570367054</v>
      </c>
      <c r="BR233" s="92">
        <f>((BQ233-(AVERAGE(BQ$2:BQ$392)))/(_xlfn.STDEV.P(BQ$2:BQ$392)))</f>
        <v>-1.6701692323679038</v>
      </c>
      <c r="BS233" s="92">
        <f>LN(BQ233)</f>
        <v>-0.63763536083873806</v>
      </c>
      <c r="BT233" s="92">
        <f>((BS233-(AVERAGE(BS$2:BS$392)))/(_xlfn.STDEV.P(BS$2:BS$392)))</f>
        <v>-1.7200952430378893</v>
      </c>
      <c r="BU233" s="92">
        <v>0.65213305880089634</v>
      </c>
      <c r="BV233" s="92">
        <f t="shared" si="243"/>
        <v>0.9335300815207469</v>
      </c>
      <c r="BW233" s="92">
        <f t="shared" si="244"/>
        <v>-0.42750665996106402</v>
      </c>
      <c r="BX233" s="92">
        <f t="shared" si="245"/>
        <v>0.97026379330052326</v>
      </c>
      <c r="BY233" s="92">
        <f>(BL233*0.1)+(BP233*0.2)+(BT233*0.3)+(BX233*0.4)</f>
        <v>-0.40553806529142949</v>
      </c>
      <c r="BZ233" s="80">
        <v>0.51438411039815124</v>
      </c>
      <c r="CA233" s="80">
        <v>2.5546070406311617E-2</v>
      </c>
      <c r="CB233" s="80">
        <v>0.56330789209438847</v>
      </c>
      <c r="CC233" s="80">
        <v>0.23285721880139987</v>
      </c>
      <c r="CD233" s="80">
        <v>0.59784275101918105</v>
      </c>
      <c r="CE233" s="82">
        <f t="shared" si="283"/>
        <v>1.2469148994827761</v>
      </c>
      <c r="CF233" s="80">
        <f t="shared" si="284"/>
        <v>0.69842382946307036</v>
      </c>
      <c r="CG233" s="84">
        <f t="shared" si="246"/>
        <v>-5.5725938723903273E-3</v>
      </c>
      <c r="CH233" s="84">
        <f>VLOOKUP(A233,'CALCULO FINAL'!A:L,7,FALSE)</f>
        <v>50.824175824175825</v>
      </c>
      <c r="CI233" s="84">
        <f>VLOOKUP(A233,'CALCULO FINAL'!A:L,10,FALSE)</f>
        <v>15.789473684210526</v>
      </c>
      <c r="CJ233" s="84">
        <f>VLOOKUP(A233,'CALCULO FINAL'!A:L,8,FALSE)</f>
        <v>27.586206896551722</v>
      </c>
      <c r="CK233" s="84">
        <f>VLOOKUP(A233,'CALCULO FINAL'!A:L,9,FALSE)</f>
        <v>53.424657534246577</v>
      </c>
      <c r="CL233" s="84">
        <f>VLOOKUP(A233,'CALCULO FINAL'!A:L,11,FALSE)</f>
        <v>-0.40002688779650092</v>
      </c>
      <c r="CM233" s="84">
        <f>VLOOKUP(A233,'CALCULO FINAL'!A:L,12,FALSE)</f>
        <v>38.461538461538467</v>
      </c>
      <c r="CN233" s="84">
        <f t="shared" si="247"/>
        <v>38.974840948525156</v>
      </c>
      <c r="CO233" s="81">
        <v>232</v>
      </c>
      <c r="CP233" s="81">
        <v>277</v>
      </c>
      <c r="CQ233" s="81">
        <v>250</v>
      </c>
      <c r="CR233" s="81">
        <v>222</v>
      </c>
      <c r="CS233" s="81">
        <v>169</v>
      </c>
      <c r="CT233" s="81">
        <v>248</v>
      </c>
    </row>
    <row r="234" spans="1:98" ht="14.5" customHeight="1">
      <c r="A234" s="79">
        <v>111001041556</v>
      </c>
      <c r="B234" s="80" t="s">
        <v>267</v>
      </c>
      <c r="C234" s="81" t="s">
        <v>460</v>
      </c>
      <c r="D234" s="81" t="s">
        <v>6</v>
      </c>
      <c r="E234" s="81">
        <v>5</v>
      </c>
      <c r="F234" s="82" t="s">
        <v>33</v>
      </c>
      <c r="G234" s="82">
        <v>52</v>
      </c>
      <c r="H234" s="82" t="s">
        <v>210</v>
      </c>
      <c r="I234" s="81">
        <v>5</v>
      </c>
      <c r="J234" s="81">
        <v>1</v>
      </c>
      <c r="K234" s="81">
        <v>1</v>
      </c>
      <c r="L234" s="81">
        <v>1132</v>
      </c>
      <c r="M234" s="81">
        <f t="shared" si="301"/>
        <v>2</v>
      </c>
      <c r="N234" s="86">
        <f>VLOOKUP(A234,complejidad!P:V,7,FALSE)</f>
        <v>-1.0721496448257501</v>
      </c>
      <c r="O234" s="81">
        <v>1</v>
      </c>
      <c r="P234" s="87">
        <v>37.449392812887091</v>
      </c>
      <c r="Q234" s="88">
        <v>0.21599047619047601</v>
      </c>
      <c r="R234" s="81">
        <v>1074</v>
      </c>
      <c r="S234" s="81">
        <v>93</v>
      </c>
      <c r="T234" s="89">
        <f t="shared" si="239"/>
        <v>8.6592178770949726E-2</v>
      </c>
      <c r="U234" s="90">
        <f>VLOOKUP(A234,socioeconomico!I:P,8,FALSE)</f>
        <v>5.232566283832768E-2</v>
      </c>
      <c r="V234" s="81">
        <v>5</v>
      </c>
      <c r="W234" s="83">
        <v>0.91204188481675397</v>
      </c>
      <c r="X234" s="83">
        <v>0.85254413291796471</v>
      </c>
      <c r="Y234" s="83">
        <v>0.86111111111111116</v>
      </c>
      <c r="Z234" s="83">
        <v>0.86633663366336633</v>
      </c>
      <c r="AA234" s="83">
        <v>0.9065040650406504</v>
      </c>
      <c r="AB234" s="83">
        <v>0.85353535353535348</v>
      </c>
      <c r="AC234" s="91">
        <v>0.87282051282051287</v>
      </c>
      <c r="AD234" s="81">
        <f t="shared" si="302"/>
        <v>0.87259241139873833</v>
      </c>
      <c r="AE234" s="82">
        <f t="shared" si="240"/>
        <v>0.66736870188361286</v>
      </c>
      <c r="AF234" s="84">
        <v>85.381750465549345</v>
      </c>
      <c r="AG234" s="84">
        <v>81.705150976909408</v>
      </c>
      <c r="AH234" s="84">
        <v>92.883895131086149</v>
      </c>
      <c r="AI234" s="84">
        <v>85.121457489878537</v>
      </c>
      <c r="AJ234" s="84">
        <v>89.083333333333343</v>
      </c>
      <c r="AK234" s="84">
        <v>84.966698382492865</v>
      </c>
      <c r="AL234" s="84">
        <v>83.754512635379058</v>
      </c>
      <c r="AM234" s="84">
        <f t="shared" si="278"/>
        <v>86.241303189494005</v>
      </c>
      <c r="AN234" s="84">
        <f t="shared" si="241"/>
        <v>-0.54731031074419034</v>
      </c>
      <c r="AO234" s="81">
        <v>3.5</v>
      </c>
      <c r="AP234" s="82">
        <f t="shared" si="285"/>
        <v>-1.3577995583445217</v>
      </c>
      <c r="AQ234" s="81">
        <v>4</v>
      </c>
      <c r="AR234" s="82">
        <f t="shared" ref="AR234:AR262" si="304">((AQ234-(AVERAGE(AQ$2:AQ$384)))/(_xlfn.STDEV.P(AQ$2:AQ$384)))</f>
        <v>0.1365178344157767</v>
      </c>
      <c r="AS234" s="81">
        <v>4</v>
      </c>
      <c r="AT234" s="82">
        <f t="shared" ref="AT234:AT280" si="305">((AS234-(AVERAGE(AS$2:AS$384)))/(_xlfn.STDEV.P(AS$2:AS$384)))</f>
        <v>-0.10476865036838212</v>
      </c>
      <c r="AU234" s="81">
        <v>4</v>
      </c>
      <c r="AV234" s="82">
        <f t="shared" ref="AV234:AV247" si="306">((AU234-(AVERAGE(AU$2:AU$384)))/(_xlfn.STDEV.P(AU$2:AU$384)))</f>
        <v>-0.23979404319523176</v>
      </c>
      <c r="AW234" s="81">
        <v>4</v>
      </c>
      <c r="AX234" s="82">
        <f t="shared" ref="AX234:AX247" si="307">((AW234-(AVERAGE(AW$2:AW$384)))/(_xlfn.STDEV.P(AW$2:AW$384)))</f>
        <v>-0.2179191660846721</v>
      </c>
      <c r="AY234" s="81">
        <v>4</v>
      </c>
      <c r="AZ234" s="82">
        <f t="shared" ref="AZ234:AZ247" si="308">((AY234-(AVERAGE(AY$2:AY$392)))/(_xlfn.STDEV.P(AY$2:AY$392)))</f>
        <v>5.8790989771929411E-2</v>
      </c>
      <c r="BA234" s="81">
        <f t="shared" ref="BA234:BA247" si="309">(AR234*0.1)+(AT234*0.15)+(AV234*0.2)+(AX234*0.25)+(AZ234*0.3)</f>
        <v>-8.6864817342315201E-2</v>
      </c>
      <c r="BB234" s="82">
        <v>3.1816666666666666</v>
      </c>
      <c r="BC234" s="82">
        <v>3.1016666666666666</v>
      </c>
      <c r="BD234" s="82">
        <v>3.3633333333333333</v>
      </c>
      <c r="BE234" s="82">
        <v>3.0600000000000005</v>
      </c>
      <c r="BF234" s="81">
        <f t="shared" si="275"/>
        <v>3.1715</v>
      </c>
      <c r="BG234" s="82">
        <f t="shared" si="303"/>
        <v>-0.22216498183379266</v>
      </c>
      <c r="BH234" s="82">
        <f t="shared" si="242"/>
        <v>-0.15451489958805392</v>
      </c>
      <c r="BI234" s="85">
        <v>0.55600000000000005</v>
      </c>
      <c r="BJ234" s="82">
        <f t="shared" si="295"/>
        <v>0.9812009994540497</v>
      </c>
      <c r="BK234" s="92">
        <f t="shared" si="296"/>
        <v>-0.58698698473155464</v>
      </c>
      <c r="BL234" s="92">
        <f t="shared" si="297"/>
        <v>1.016626595611458</v>
      </c>
      <c r="BM234" s="85">
        <v>0.49805268364469441</v>
      </c>
      <c r="BN234" s="92">
        <f t="shared" si="298"/>
        <v>0.10671958218738083</v>
      </c>
      <c r="BO234" s="92">
        <f t="shared" si="299"/>
        <v>-0.69704941710170565</v>
      </c>
      <c r="BP234" s="92">
        <f t="shared" si="300"/>
        <v>0.19119120764983946</v>
      </c>
      <c r="BQ234" s="86">
        <v>0.53014015478530263</v>
      </c>
      <c r="BR234" s="92">
        <f>((BQ234-(AVERAGE(BQ$2:BQ$392)))/(_xlfn.STDEV.P(BQ$2:BQ$392)))</f>
        <v>-1.627442426031511</v>
      </c>
      <c r="BS234" s="92">
        <f>LN(BQ234)</f>
        <v>-0.63461386440371736</v>
      </c>
      <c r="BT234" s="92">
        <f>((BS234-(AVERAGE(BS$2:BS$392)))/(_xlfn.STDEV.P(BS$2:BS$392)))</f>
        <v>-1.6727508485813929</v>
      </c>
      <c r="BU234" s="92">
        <v>0.60949342363974479</v>
      </c>
      <c r="BV234" s="92">
        <f t="shared" si="243"/>
        <v>-0.32667984790972648</v>
      </c>
      <c r="BW234" s="92">
        <f t="shared" si="244"/>
        <v>-0.49512711988153957</v>
      </c>
      <c r="BX234" s="92">
        <f t="shared" si="245"/>
        <v>-0.31466626170231904</v>
      </c>
      <c r="BY234" s="92">
        <f>(BL234*0.1)+(BP234*0.2)+(BT234*0.3)+(BX234*0.4)</f>
        <v>-0.48779085816423173</v>
      </c>
      <c r="BZ234" s="80">
        <v>0.53475977547858777</v>
      </c>
      <c r="CA234" s="80">
        <v>0.76057183294944308</v>
      </c>
      <c r="CB234" s="80">
        <v>0.55657265417152424</v>
      </c>
      <c r="CC234" s="80">
        <v>1.2505943864753819E-2</v>
      </c>
      <c r="CD234" s="80">
        <v>0.42067944081247899</v>
      </c>
      <c r="CE234" s="82">
        <f t="shared" si="283"/>
        <v>-0.861476879157829</v>
      </c>
      <c r="CF234" s="80">
        <f t="shared" si="284"/>
        <v>-0.27487228982959971</v>
      </c>
      <c r="CG234" s="84">
        <f t="shared" si="246"/>
        <v>-0.15758304440082807</v>
      </c>
      <c r="CH234" s="84">
        <f>VLOOKUP(A234,'CALCULO FINAL'!A:L,7,FALSE)</f>
        <v>37.362637362637365</v>
      </c>
      <c r="CI234" s="84">
        <f>VLOOKUP(A234,'CALCULO FINAL'!A:L,10,FALSE)</f>
        <v>36.84210526315789</v>
      </c>
      <c r="CJ234" s="84">
        <f>VLOOKUP(A234,'CALCULO FINAL'!A:L,8,FALSE)</f>
        <v>60.975609756097562</v>
      </c>
      <c r="CK234" s="84">
        <f>VLOOKUP(A234,'CALCULO FINAL'!A:L,9,FALSE)</f>
        <v>30</v>
      </c>
      <c r="CL234" s="84">
        <f>VLOOKUP(A234,'CALCULO FINAL'!A:L,11,FALSE)</f>
        <v>-0.22021814370573675</v>
      </c>
      <c r="CM234" s="84">
        <f>VLOOKUP(A234,'CALCULO FINAL'!A:L,12,FALSE)</f>
        <v>43.131868131868131</v>
      </c>
      <c r="CN234" s="84">
        <f t="shared" si="247"/>
        <v>38.674812030075188</v>
      </c>
      <c r="CO234" s="81">
        <v>233</v>
      </c>
      <c r="CP234" s="81">
        <v>203</v>
      </c>
      <c r="CQ234" s="81">
        <v>135</v>
      </c>
      <c r="CR234" s="81">
        <v>166</v>
      </c>
      <c r="CS234" s="81">
        <v>200</v>
      </c>
      <c r="CT234" s="81">
        <v>124</v>
      </c>
    </row>
    <row r="235" spans="1:98" ht="14.5" customHeight="1">
      <c r="A235" s="79">
        <v>111001030848</v>
      </c>
      <c r="B235" s="80" t="s">
        <v>312</v>
      </c>
      <c r="C235" s="81" t="s">
        <v>460</v>
      </c>
      <c r="D235" s="81" t="s">
        <v>6</v>
      </c>
      <c r="E235" s="81">
        <v>19</v>
      </c>
      <c r="F235" s="82" t="s">
        <v>20</v>
      </c>
      <c r="G235" s="82">
        <v>65</v>
      </c>
      <c r="H235" s="82" t="s">
        <v>313</v>
      </c>
      <c r="I235" s="81">
        <v>19</v>
      </c>
      <c r="J235" s="81">
        <v>1</v>
      </c>
      <c r="K235" s="81">
        <v>1</v>
      </c>
      <c r="L235" s="81">
        <v>2445</v>
      </c>
      <c r="M235" s="81">
        <f t="shared" si="301"/>
        <v>4</v>
      </c>
      <c r="N235" s="86">
        <f>VLOOKUP(A235,complejidad!P:V,7,FALSE)</f>
        <v>-0.31047738813875331</v>
      </c>
      <c r="O235" s="81">
        <v>3</v>
      </c>
      <c r="P235" s="87">
        <v>38.908580171358608</v>
      </c>
      <c r="Q235" s="88">
        <v>0.21326624737945399</v>
      </c>
      <c r="R235" s="81">
        <v>2260</v>
      </c>
      <c r="S235" s="81">
        <v>256</v>
      </c>
      <c r="T235" s="89">
        <f t="shared" si="239"/>
        <v>0.11327433628318584</v>
      </c>
      <c r="U235" s="90">
        <f>VLOOKUP(A235,socioeconomico!I:P,8,FALSE)</f>
        <v>-8.0386303767146384E-3</v>
      </c>
      <c r="V235" s="81">
        <v>5</v>
      </c>
      <c r="W235" s="83">
        <v>0.86386477843764276</v>
      </c>
      <c r="X235" s="83">
        <v>0.85790172642762286</v>
      </c>
      <c r="Y235" s="83">
        <v>0.85140018066847334</v>
      </c>
      <c r="Z235" s="83">
        <v>0.81767700138824617</v>
      </c>
      <c r="AA235" s="83">
        <v>0.83562992125984248</v>
      </c>
      <c r="AB235" s="83">
        <v>0.84851534977352794</v>
      </c>
      <c r="AC235" s="91">
        <v>0.8521781693587861</v>
      </c>
      <c r="AD235" s="81">
        <f t="shared" si="302"/>
        <v>0.84269984077807059</v>
      </c>
      <c r="AE235" s="82">
        <f t="shared" si="240"/>
        <v>7.4456117377958861E-2</v>
      </c>
      <c r="AF235" s="84">
        <v>74.234982999622218</v>
      </c>
      <c r="AG235" s="84">
        <v>83.297180043383946</v>
      </c>
      <c r="AH235" s="84">
        <v>82.169924212205828</v>
      </c>
      <c r="AI235" s="84">
        <v>83.390410958904098</v>
      </c>
      <c r="AJ235" s="84">
        <v>81.805929919137469</v>
      </c>
      <c r="AK235" s="84">
        <v>86.361491269466725</v>
      </c>
      <c r="AL235" s="84">
        <v>86.754966887417211</v>
      </c>
      <c r="AM235" s="84">
        <f t="shared" si="278"/>
        <v>84.703602932475533</v>
      </c>
      <c r="AN235" s="84">
        <f t="shared" si="241"/>
        <v>-0.87920540073451836</v>
      </c>
      <c r="AO235" s="81">
        <v>4</v>
      </c>
      <c r="AP235" s="82">
        <f t="shared" si="285"/>
        <v>0.23005906138063265</v>
      </c>
      <c r="AQ235" s="81">
        <v>4</v>
      </c>
      <c r="AR235" s="82">
        <f t="shared" si="304"/>
        <v>0.1365178344157767</v>
      </c>
      <c r="AS235" s="81">
        <v>4</v>
      </c>
      <c r="AT235" s="82">
        <f t="shared" si="305"/>
        <v>-0.10476865036838212</v>
      </c>
      <c r="AU235" s="81">
        <v>4</v>
      </c>
      <c r="AV235" s="82">
        <f t="shared" si="306"/>
        <v>-0.23979404319523176</v>
      </c>
      <c r="AW235" s="81">
        <v>4</v>
      </c>
      <c r="AX235" s="82">
        <f t="shared" si="307"/>
        <v>-0.2179191660846721</v>
      </c>
      <c r="AY235" s="81">
        <v>4</v>
      </c>
      <c r="AZ235" s="82">
        <f t="shared" si="308"/>
        <v>5.8790989771929411E-2</v>
      </c>
      <c r="BA235" s="81">
        <f t="shared" si="309"/>
        <v>-8.6864817342315201E-2</v>
      </c>
      <c r="BB235" s="82">
        <v>3.3249999999999997</v>
      </c>
      <c r="BC235" s="82">
        <v>3.3983333333333334</v>
      </c>
      <c r="BD235" s="82">
        <v>3.3550000000000004</v>
      </c>
      <c r="BE235" s="82">
        <v>3.2883333333333336</v>
      </c>
      <c r="BF235" s="81">
        <f t="shared" si="275"/>
        <v>3.3340000000000005</v>
      </c>
      <c r="BG235" s="82">
        <f t="shared" si="303"/>
        <v>9.9622807002170077E-2</v>
      </c>
      <c r="BH235" s="82">
        <f t="shared" si="242"/>
        <v>6.3789948299274382E-3</v>
      </c>
      <c r="BI235" s="85">
        <v>0.44900000000000001</v>
      </c>
      <c r="BJ235" s="82">
        <f t="shared" si="295"/>
        <v>-0.54880298494704971</v>
      </c>
      <c r="BK235" s="92">
        <f t="shared" si="296"/>
        <v>-0.80073239123988271</v>
      </c>
      <c r="BL235" s="92">
        <f t="shared" si="297"/>
        <v>-0.51814086600712417</v>
      </c>
      <c r="BM235" s="85">
        <v>0.44281603077361298</v>
      </c>
      <c r="BN235" s="92">
        <f t="shared" si="298"/>
        <v>-0.57122491478886595</v>
      </c>
      <c r="BO235" s="92">
        <f t="shared" si="299"/>
        <v>-0.81460087561053374</v>
      </c>
      <c r="BP235" s="92">
        <f t="shared" si="300"/>
        <v>-0.53944943802413459</v>
      </c>
      <c r="BQ235" s="86">
        <v>0.6204563152328364</v>
      </c>
      <c r="BR235" s="92">
        <f>((BQ235-(AVERAGE(BQ$2:BQ$392)))/(_xlfn.STDEV.P(BQ$2:BQ$392)))</f>
        <v>0.78528941857512524</v>
      </c>
      <c r="BS235" s="92">
        <f>LN(BQ235)</f>
        <v>-0.47730007934149571</v>
      </c>
      <c r="BT235" s="92">
        <f>((BS235-(AVERAGE(BS$2:BS$392)))/(_xlfn.STDEV.P(BS$2:BS$392)))</f>
        <v>0.79222836076169845</v>
      </c>
      <c r="BU235" s="92">
        <v>0.61056450100685844</v>
      </c>
      <c r="BV235" s="92">
        <f t="shared" si="243"/>
        <v>-0.29502426905396179</v>
      </c>
      <c r="BW235" s="92">
        <f t="shared" si="244"/>
        <v>-0.49337133825735002</v>
      </c>
      <c r="BX235" s="92">
        <f t="shared" si="245"/>
        <v>-0.28130274152520007</v>
      </c>
      <c r="BY235" s="92">
        <f>(BL235*0.1)+(BP235*0.2)+(BT235*0.3)+(BX235*0.4)</f>
        <v>-3.4556562587109846E-2</v>
      </c>
      <c r="BZ235" s="80">
        <v>0.49946625228319352</v>
      </c>
      <c r="CA235" s="80">
        <v>-0.51259636534588227</v>
      </c>
      <c r="CB235" s="80">
        <v>0.53608546264034107</v>
      </c>
      <c r="CC235" s="80">
        <v>-0.65775675887399065</v>
      </c>
      <c r="CD235" s="80">
        <v>0.451295548526157</v>
      </c>
      <c r="CE235" s="82">
        <f t="shared" si="283"/>
        <v>-0.49711955414408598</v>
      </c>
      <c r="CF235" s="80">
        <f t="shared" si="284"/>
        <v>-0.54840607780341666</v>
      </c>
      <c r="CG235" s="84">
        <f t="shared" si="246"/>
        <v>-0.17027449305342202</v>
      </c>
      <c r="CH235" s="84">
        <f>VLOOKUP(A235,'CALCULO FINAL'!A:L,7,FALSE)</f>
        <v>36.263736263736263</v>
      </c>
      <c r="CI235" s="84">
        <f>VLOOKUP(A235,'CALCULO FINAL'!A:L,10,FALSE)</f>
        <v>34.210526315789473</v>
      </c>
      <c r="CJ235" s="84">
        <f>VLOOKUP(A235,'CALCULO FINAL'!A:L,8,FALSE)</f>
        <v>56.09756097560976</v>
      </c>
      <c r="CK235" s="84">
        <f>VLOOKUP(A235,'CALCULO FINAL'!A:L,9,FALSE)</f>
        <v>36.507936507936506</v>
      </c>
      <c r="CL235" s="84">
        <f>VLOOKUP(A235,'CALCULO FINAL'!A:L,11,FALSE)</f>
        <v>-0.19073053467684384</v>
      </c>
      <c r="CM235" s="84">
        <f>VLOOKUP(A235,'CALCULO FINAL'!A:L,12,FALSE)</f>
        <v>45.054945054945058</v>
      </c>
      <c r="CN235" s="84">
        <f t="shared" si="247"/>
        <v>37.948235974551764</v>
      </c>
      <c r="CO235" s="81">
        <v>234</v>
      </c>
      <c r="CP235" s="81">
        <v>221</v>
      </c>
      <c r="CQ235" s="81">
        <v>216</v>
      </c>
      <c r="CR235" s="81">
        <v>252</v>
      </c>
      <c r="CS235" s="81">
        <v>283</v>
      </c>
      <c r="CT235" s="81">
        <v>308</v>
      </c>
    </row>
    <row r="236" spans="1:98" ht="14.5" customHeight="1">
      <c r="A236" s="79">
        <v>111001027308</v>
      </c>
      <c r="B236" s="80" t="s">
        <v>205</v>
      </c>
      <c r="C236" s="81" t="s">
        <v>460</v>
      </c>
      <c r="D236" s="81" t="s">
        <v>6</v>
      </c>
      <c r="E236" s="81">
        <v>8</v>
      </c>
      <c r="F236" s="82" t="s">
        <v>7</v>
      </c>
      <c r="G236" s="82">
        <v>47</v>
      </c>
      <c r="H236" s="82" t="s">
        <v>47</v>
      </c>
      <c r="I236" s="81">
        <v>8</v>
      </c>
      <c r="J236" s="81">
        <v>1</v>
      </c>
      <c r="K236" s="81">
        <v>1</v>
      </c>
      <c r="L236" s="81">
        <v>1350</v>
      </c>
      <c r="M236" s="81">
        <f t="shared" si="301"/>
        <v>2</v>
      </c>
      <c r="N236" s="86">
        <f>VLOOKUP(A236,complejidad!P:V,7,FALSE)</f>
        <v>-1.0721496448257501</v>
      </c>
      <c r="O236" s="81">
        <v>1</v>
      </c>
      <c r="P236" s="87">
        <v>39.259848693259883</v>
      </c>
      <c r="Q236" s="88">
        <v>0.20943312101910799</v>
      </c>
      <c r="R236" s="81">
        <v>1103</v>
      </c>
      <c r="S236" s="81">
        <v>140</v>
      </c>
      <c r="T236" s="89">
        <f t="shared" si="239"/>
        <v>0.12692656391659113</v>
      </c>
      <c r="U236" s="90">
        <f>VLOOKUP(A236,socioeconomico!I:P,8,FALSE)</f>
        <v>-2.111834261733106E-2</v>
      </c>
      <c r="V236" s="81">
        <v>5</v>
      </c>
      <c r="W236" s="83">
        <v>0.82468955441928415</v>
      </c>
      <c r="X236" s="83">
        <v>0.8124076809453471</v>
      </c>
      <c r="Y236" s="83">
        <v>0.81580909768829235</v>
      </c>
      <c r="Z236" s="83">
        <v>0.75779376498800954</v>
      </c>
      <c r="AA236" s="83">
        <v>0.75901639344262295</v>
      </c>
      <c r="AB236" s="83">
        <v>0.77861163227016883</v>
      </c>
      <c r="AC236" s="91">
        <v>0.79162410623084778</v>
      </c>
      <c r="AD236" s="81">
        <f t="shared" si="302"/>
        <v>0.77919339314235192</v>
      </c>
      <c r="AE236" s="82">
        <f t="shared" si="240"/>
        <v>-1.1851803480932672</v>
      </c>
      <c r="AF236" s="84">
        <v>81.242158092848186</v>
      </c>
      <c r="AG236" s="84">
        <v>85.018450184501845</v>
      </c>
      <c r="AH236" s="84">
        <v>86.834532374100718</v>
      </c>
      <c r="AI236" s="84">
        <v>100</v>
      </c>
      <c r="AJ236" s="84">
        <v>91.489361702127653</v>
      </c>
      <c r="AK236" s="84">
        <v>93.242217160212604</v>
      </c>
      <c r="AL236" s="84">
        <v>75.295043273013377</v>
      </c>
      <c r="AM236" s="84">
        <f t="shared" si="278"/>
        <v>87.88039284979277</v>
      </c>
      <c r="AN236" s="84">
        <f t="shared" si="241"/>
        <v>-0.19353147262272416</v>
      </c>
      <c r="AO236" s="81">
        <v>4</v>
      </c>
      <c r="AP236" s="82">
        <f t="shared" si="285"/>
        <v>0.23005906138063265</v>
      </c>
      <c r="AQ236" s="81">
        <v>4</v>
      </c>
      <c r="AR236" s="82">
        <f t="shared" si="304"/>
        <v>0.1365178344157767</v>
      </c>
      <c r="AS236" s="81">
        <v>4</v>
      </c>
      <c r="AT236" s="82">
        <f t="shared" si="305"/>
        <v>-0.10476865036838212</v>
      </c>
      <c r="AU236" s="81">
        <v>4</v>
      </c>
      <c r="AV236" s="82">
        <f t="shared" si="306"/>
        <v>-0.23979404319523176</v>
      </c>
      <c r="AW236" s="81">
        <v>4</v>
      </c>
      <c r="AX236" s="82">
        <f t="shared" si="307"/>
        <v>-0.2179191660846721</v>
      </c>
      <c r="AY236" s="81">
        <v>4</v>
      </c>
      <c r="AZ236" s="82">
        <f t="shared" si="308"/>
        <v>5.8790989771929411E-2</v>
      </c>
      <c r="BA236" s="81">
        <f t="shared" si="309"/>
        <v>-8.6864817342315201E-2</v>
      </c>
      <c r="BB236" s="82">
        <v>3.3716666666666666</v>
      </c>
      <c r="BC236" s="82">
        <v>3.4033333333333329</v>
      </c>
      <c r="BD236" s="82">
        <v>3.4766666666666666</v>
      </c>
      <c r="BE236" s="82">
        <v>3.4316666666666666</v>
      </c>
      <c r="BF236" s="81">
        <f t="shared" si="275"/>
        <v>3.4334999999999996</v>
      </c>
      <c r="BG236" s="82">
        <f t="shared" si="303"/>
        <v>0.29665594539711088</v>
      </c>
      <c r="BH236" s="82">
        <f t="shared" si="242"/>
        <v>0.10489556402739783</v>
      </c>
      <c r="BI236" s="85">
        <v>0.46600000000000003</v>
      </c>
      <c r="BJ236" s="82">
        <f t="shared" si="295"/>
        <v>-0.30571823976182816</v>
      </c>
      <c r="BK236" s="92">
        <f t="shared" si="296"/>
        <v>-0.76356964485649115</v>
      </c>
      <c r="BL236" s="92">
        <f t="shared" si="297"/>
        <v>-0.25129923013135752</v>
      </c>
      <c r="BM236" s="85">
        <v>0.52928810979603469</v>
      </c>
      <c r="BN236" s="92">
        <f t="shared" si="298"/>
        <v>0.49008613626574182</v>
      </c>
      <c r="BO236" s="92">
        <f t="shared" si="299"/>
        <v>-0.63622236438707513</v>
      </c>
      <c r="BP236" s="92">
        <f t="shared" si="300"/>
        <v>0.56926152369381144</v>
      </c>
      <c r="BQ236" s="86">
        <v>0.55153577736901471</v>
      </c>
      <c r="BR236" s="92">
        <f>((BQ236-(AVERAGE(BQ$2:BQ$392)))/(_xlfn.STDEV.P(BQ$2:BQ$392)))</f>
        <v>-1.0558736205474126</v>
      </c>
      <c r="BS236" s="92">
        <f>LN(BQ236)</f>
        <v>-0.59504856955680252</v>
      </c>
      <c r="BT236" s="92">
        <f>((BS236-(AVERAGE(BS$2:BS$392)))/(_xlfn.STDEV.P(BS$2:BS$392)))</f>
        <v>-1.0527948213928044</v>
      </c>
      <c r="BU236" s="92">
        <v>0.60806322998960416</v>
      </c>
      <c r="BV236" s="92">
        <f t="shared" si="243"/>
        <v>-0.36894907071390587</v>
      </c>
      <c r="BW236" s="92">
        <f t="shared" si="244"/>
        <v>-0.49747640572982338</v>
      </c>
      <c r="BX236" s="92">
        <f t="shared" si="245"/>
        <v>-0.35930760247111587</v>
      </c>
      <c r="BY236" s="92">
        <f>(BL236*0.1)+(BP236*0.2)+(BT236*0.3)+(BX236*0.4)</f>
        <v>-0.37083910568066114</v>
      </c>
      <c r="BZ236" s="80">
        <v>0.53795524691560692</v>
      </c>
      <c r="CA236" s="80">
        <v>0.87584433180568544</v>
      </c>
      <c r="CB236" s="80">
        <v>0.58933356992300046</v>
      </c>
      <c r="CC236" s="80">
        <v>1.0843180515593716</v>
      </c>
      <c r="CD236" s="80">
        <v>0.450916690652374</v>
      </c>
      <c r="CE236" s="82">
        <f t="shared" si="283"/>
        <v>-0.50162828016317751</v>
      </c>
      <c r="CF236" s="80">
        <f t="shared" si="284"/>
        <v>0.24965014174735978</v>
      </c>
      <c r="CG236" s="84">
        <f t="shared" si="246"/>
        <v>-0.13503981606746268</v>
      </c>
      <c r="CH236" s="84">
        <f>VLOOKUP(A236,'CALCULO FINAL'!A:L,7,FALSE)</f>
        <v>40.109890109890109</v>
      </c>
      <c r="CI236" s="84">
        <f>VLOOKUP(A236,'CALCULO FINAL'!A:L,10,FALSE)</f>
        <v>44.736842105263158</v>
      </c>
      <c r="CJ236" s="84">
        <f>VLOOKUP(A236,'CALCULO FINAL'!A:L,8,FALSE)</f>
        <v>22.727272727272727</v>
      </c>
      <c r="CK236" s="84">
        <f>VLOOKUP(A236,'CALCULO FINAL'!A:L,9,FALSE)</f>
        <v>32.857142857142854</v>
      </c>
      <c r="CL236" s="84">
        <f>VLOOKUP(A236,'CALCULO FINAL'!A:L,11,FALSE)</f>
        <v>-0.85943339117854567</v>
      </c>
      <c r="CM236" s="84">
        <f>VLOOKUP(A236,'CALCULO FINAL'!A:L,12,FALSE)</f>
        <v>25.274725274725274</v>
      </c>
      <c r="CN236" s="84">
        <f t="shared" si="247"/>
        <v>37.55783689994216</v>
      </c>
      <c r="CO236" s="81">
        <v>235</v>
      </c>
      <c r="CP236" s="81">
        <v>152</v>
      </c>
      <c r="CQ236" s="81">
        <v>160</v>
      </c>
      <c r="CR236" s="81">
        <v>124</v>
      </c>
      <c r="CS236" s="81">
        <v>179</v>
      </c>
      <c r="CT236" s="81">
        <v>281</v>
      </c>
    </row>
    <row r="237" spans="1:98" ht="14.5" customHeight="1">
      <c r="A237" s="79">
        <v>111001102181</v>
      </c>
      <c r="B237" s="80" t="s">
        <v>182</v>
      </c>
      <c r="C237" s="81" t="s">
        <v>460</v>
      </c>
      <c r="D237" s="81" t="s">
        <v>6</v>
      </c>
      <c r="E237" s="81">
        <v>14</v>
      </c>
      <c r="F237" s="82" t="s">
        <v>13</v>
      </c>
      <c r="G237" s="82">
        <v>37</v>
      </c>
      <c r="H237" s="82" t="s">
        <v>14</v>
      </c>
      <c r="I237" s="81">
        <v>14</v>
      </c>
      <c r="J237" s="81">
        <v>2</v>
      </c>
      <c r="K237" s="81">
        <v>2</v>
      </c>
      <c r="L237" s="81">
        <v>1383</v>
      </c>
      <c r="M237" s="81">
        <f t="shared" si="301"/>
        <v>2</v>
      </c>
      <c r="N237" s="86">
        <f>VLOOKUP(A237,complejidad!P:V,7,FALSE)</f>
        <v>-0.28055686710520772</v>
      </c>
      <c r="O237" s="81">
        <v>3</v>
      </c>
      <c r="P237" s="87">
        <v>36.943735343383501</v>
      </c>
      <c r="Q237" s="88">
        <v>0.182086137281292</v>
      </c>
      <c r="R237" s="81">
        <v>1334</v>
      </c>
      <c r="S237" s="81">
        <v>145</v>
      </c>
      <c r="T237" s="89">
        <f t="shared" si="239"/>
        <v>0.10869565217391304</v>
      </c>
      <c r="U237" s="90">
        <f>VLOOKUP(A237,socioeconomico!I:P,8,FALSE)</f>
        <v>-0.12819445255553991</v>
      </c>
      <c r="V237" s="81">
        <v>6</v>
      </c>
      <c r="W237" s="83">
        <v>0.82611275964391695</v>
      </c>
      <c r="X237" s="83">
        <v>0.81846932321315624</v>
      </c>
      <c r="Y237" s="83">
        <v>0.79861591695501732</v>
      </c>
      <c r="Z237" s="83">
        <v>0.80696661828737304</v>
      </c>
      <c r="AA237" s="83">
        <v>0.8019431988041853</v>
      </c>
      <c r="AB237" s="83">
        <v>0.74524400330851948</v>
      </c>
      <c r="AC237" s="91">
        <v>0.75374901341752165</v>
      </c>
      <c r="AD237" s="81">
        <f t="shared" si="302"/>
        <v>0.77373092905183105</v>
      </c>
      <c r="AE237" s="82">
        <f t="shared" si="240"/>
        <v>-1.2935271257183663</v>
      </c>
      <c r="AF237" s="84"/>
      <c r="AG237" s="84"/>
      <c r="AH237" s="84">
        <v>82.028985507246375</v>
      </c>
      <c r="AI237" s="84">
        <v>89.39301042305334</v>
      </c>
      <c r="AJ237" s="84">
        <v>89.685197588747485</v>
      </c>
      <c r="AK237" s="84">
        <v>81.138318994043672</v>
      </c>
      <c r="AL237" s="84">
        <v>81.406685236768809</v>
      </c>
      <c r="AM237" s="84">
        <f t="shared" si="278"/>
        <v>84.255474951473687</v>
      </c>
      <c r="AN237" s="84">
        <f t="shared" si="241"/>
        <v>-0.97592872239811435</v>
      </c>
      <c r="AO237" s="81">
        <v>4</v>
      </c>
      <c r="AP237" s="82">
        <f t="shared" si="285"/>
        <v>0.23005906138063265</v>
      </c>
      <c r="AQ237" s="81">
        <v>4.5</v>
      </c>
      <c r="AR237" s="82">
        <f t="shared" si="304"/>
        <v>1.6711665937103672</v>
      </c>
      <c r="AS237" s="81">
        <v>4.5</v>
      </c>
      <c r="AT237" s="82">
        <f t="shared" si="305"/>
        <v>1.3847682483473189</v>
      </c>
      <c r="AU237" s="81">
        <v>4.5</v>
      </c>
      <c r="AV237" s="82">
        <f t="shared" si="306"/>
        <v>1.2122921072647797</v>
      </c>
      <c r="AW237" s="81">
        <v>4.5</v>
      </c>
      <c r="AX237" s="82">
        <f t="shared" si="307"/>
        <v>1.1339867716628336</v>
      </c>
      <c r="AY237" s="81">
        <v>4</v>
      </c>
      <c r="AZ237" s="82">
        <f t="shared" si="308"/>
        <v>5.8790989771929411E-2</v>
      </c>
      <c r="BA237" s="81">
        <f t="shared" si="309"/>
        <v>0.91842430792337759</v>
      </c>
      <c r="BB237" s="82">
        <v>3.5833333333333335</v>
      </c>
      <c r="BC237" s="82"/>
      <c r="BD237" s="82">
        <v>3.6633333333333336</v>
      </c>
      <c r="BE237" s="82">
        <v>3.4616666666666673</v>
      </c>
      <c r="BF237" s="81">
        <f>(BB237*0.2)+(BD237*0.3)+(BE237*0.5)</f>
        <v>3.5465000000000004</v>
      </c>
      <c r="BG237" s="82">
        <f t="shared" si="303"/>
        <v>0.52042222317227371</v>
      </c>
      <c r="BH237" s="82">
        <f t="shared" si="242"/>
        <v>0.71942326554782565</v>
      </c>
      <c r="BI237" s="85">
        <v>0.47699999999999998</v>
      </c>
      <c r="BJ237" s="82">
        <f t="shared" si="295"/>
        <v>-0.14842811052433269</v>
      </c>
      <c r="BK237" s="92">
        <f t="shared" si="296"/>
        <v>-0.74023878809379584</v>
      </c>
      <c r="BL237" s="92">
        <f t="shared" si="297"/>
        <v>-8.3775443791305998E-2</v>
      </c>
      <c r="BM237" s="85"/>
      <c r="BN237" s="92"/>
      <c r="BO237" s="92"/>
      <c r="BP237" s="92"/>
      <c r="BQ237" s="86"/>
      <c r="BR237" s="86"/>
      <c r="BS237" s="92"/>
      <c r="BT237" s="92"/>
      <c r="BU237" s="92">
        <v>0.54804022663713414</v>
      </c>
      <c r="BV237" s="92">
        <f t="shared" si="243"/>
        <v>-2.1429226174654841</v>
      </c>
      <c r="BW237" s="92">
        <f t="shared" si="244"/>
        <v>-0.60140658845608752</v>
      </c>
      <c r="BX237" s="92">
        <f t="shared" si="245"/>
        <v>-2.3341982726021109</v>
      </c>
      <c r="BY237" s="86">
        <f>(BL237*0.4)+(BX237*0.6)</f>
        <v>-1.4340291410777888</v>
      </c>
      <c r="BZ237" s="80">
        <v>0.50883821078608749</v>
      </c>
      <c r="CA237" s="80">
        <v>-0.17451508466531879</v>
      </c>
      <c r="CB237" s="80">
        <v>0.5404366376180102</v>
      </c>
      <c r="CC237" s="80">
        <v>-0.51540292300621637</v>
      </c>
      <c r="CD237" s="80"/>
      <c r="CE237" s="82"/>
      <c r="CF237" s="80">
        <f>(CA237*0.4)+(CC237*0.6)</f>
        <v>-0.37904778766985736</v>
      </c>
      <c r="CG237" s="84">
        <f t="shared" si="246"/>
        <v>-0.15060496433410303</v>
      </c>
      <c r="CH237" s="84">
        <f>VLOOKUP(A237,'CALCULO FINAL'!A:L,7,FALSE)</f>
        <v>38.461538461538467</v>
      </c>
      <c r="CI237" s="84">
        <f>VLOOKUP(A237,'CALCULO FINAL'!A:L,10,FALSE)</f>
        <v>31.578947368421051</v>
      </c>
      <c r="CJ237" s="84">
        <f>VLOOKUP(A237,'CALCULO FINAL'!A:L,8,FALSE)</f>
        <v>50</v>
      </c>
      <c r="CK237" s="84">
        <f>VLOOKUP(A237,'CALCULO FINAL'!A:L,9,FALSE)</f>
        <v>38.095238095238095</v>
      </c>
      <c r="CL237" s="84">
        <f>VLOOKUP(A237,'CALCULO FINAL'!A:L,11,FALSE)</f>
        <v>-0.27218310383374278</v>
      </c>
      <c r="CM237" s="84">
        <f>VLOOKUP(A237,'CALCULO FINAL'!A:L,12,FALSE)</f>
        <v>41.208791208791204</v>
      </c>
      <c r="CN237" s="84">
        <f t="shared" si="247"/>
        <v>37.427703875072297</v>
      </c>
      <c r="CO237" s="81">
        <v>236</v>
      </c>
      <c r="CP237" s="81">
        <v>109</v>
      </c>
      <c r="CQ237" s="81">
        <v>110</v>
      </c>
      <c r="CR237" s="81">
        <v>103</v>
      </c>
      <c r="CS237" s="81">
        <v>160</v>
      </c>
      <c r="CT237" s="81">
        <v>186</v>
      </c>
    </row>
    <row r="238" spans="1:98" ht="14.5" customHeight="1">
      <c r="A238" s="79">
        <v>111001102164</v>
      </c>
      <c r="B238" s="80" t="s">
        <v>373</v>
      </c>
      <c r="C238" s="81" t="s">
        <v>460</v>
      </c>
      <c r="D238" s="81" t="s">
        <v>6</v>
      </c>
      <c r="E238" s="81">
        <v>19</v>
      </c>
      <c r="F238" s="82" t="s">
        <v>20</v>
      </c>
      <c r="G238" s="82">
        <v>68</v>
      </c>
      <c r="H238" s="82" t="s">
        <v>21</v>
      </c>
      <c r="I238" s="81">
        <v>19</v>
      </c>
      <c r="J238" s="81">
        <v>2</v>
      </c>
      <c r="K238" s="81">
        <v>2</v>
      </c>
      <c r="L238" s="81">
        <v>1600</v>
      </c>
      <c r="M238" s="81">
        <f t="shared" si="301"/>
        <v>3</v>
      </c>
      <c r="N238" s="86">
        <f>VLOOKUP(A238,complejidad!P:V,7,FALSE)</f>
        <v>0.17629507564424984</v>
      </c>
      <c r="O238" s="81">
        <v>4</v>
      </c>
      <c r="P238" s="87">
        <v>34.883252662148948</v>
      </c>
      <c r="Q238" s="88">
        <v>0.264848679974243</v>
      </c>
      <c r="R238" s="81">
        <v>1456</v>
      </c>
      <c r="S238" s="81">
        <v>253</v>
      </c>
      <c r="T238" s="89">
        <f t="shared" si="239"/>
        <v>0.17376373626373626</v>
      </c>
      <c r="U238" s="90">
        <f>VLOOKUP(A238,socioeconomico!I:P,8,FALSE)</f>
        <v>1.200984692730019</v>
      </c>
      <c r="V238" s="81">
        <v>2</v>
      </c>
      <c r="W238" s="83">
        <v>0.81767268201617926</v>
      </c>
      <c r="X238" s="83">
        <v>0.83900523560209428</v>
      </c>
      <c r="Y238" s="83">
        <v>0.78710543989254533</v>
      </c>
      <c r="Z238" s="83">
        <v>0.75716332378223494</v>
      </c>
      <c r="AA238" s="83">
        <v>0.83979135618479883</v>
      </c>
      <c r="AB238" s="83">
        <v>0.81672727272727275</v>
      </c>
      <c r="AC238" s="91">
        <v>0.79804804804804808</v>
      </c>
      <c r="AD238" s="81">
        <f t="shared" si="302"/>
        <v>0.80383954638978206</v>
      </c>
      <c r="AE238" s="82">
        <f t="shared" si="240"/>
        <v>-0.69632930194226239</v>
      </c>
      <c r="AF238" s="84"/>
      <c r="AG238" s="84"/>
      <c r="AH238" s="84">
        <v>78.083491461100579</v>
      </c>
      <c r="AI238" s="84">
        <v>81.226261530113945</v>
      </c>
      <c r="AJ238" s="84">
        <v>81.087333718912674</v>
      </c>
      <c r="AK238" s="84">
        <v>84.834123222748815</v>
      </c>
      <c r="AL238" s="84">
        <v>87.726098191214476</v>
      </c>
      <c r="AM238" s="84">
        <f t="shared" si="278"/>
        <v>83.736115382461236</v>
      </c>
      <c r="AN238" s="84">
        <f t="shared" si="241"/>
        <v>-1.0880265711875452</v>
      </c>
      <c r="AO238" s="81">
        <v>3.5</v>
      </c>
      <c r="AP238" s="82">
        <f t="shared" si="285"/>
        <v>-1.3577995583445217</v>
      </c>
      <c r="AQ238" s="81">
        <v>3.5</v>
      </c>
      <c r="AR238" s="82">
        <f t="shared" si="304"/>
        <v>-1.3981309248788139</v>
      </c>
      <c r="AS238" s="81">
        <v>4</v>
      </c>
      <c r="AT238" s="82">
        <f t="shared" si="305"/>
        <v>-0.10476865036838212</v>
      </c>
      <c r="AU238" s="81">
        <v>4</v>
      </c>
      <c r="AV238" s="82">
        <f t="shared" si="306"/>
        <v>-0.23979404319523176</v>
      </c>
      <c r="AW238" s="81">
        <v>3.5</v>
      </c>
      <c r="AX238" s="82">
        <f t="shared" si="307"/>
        <v>-1.5698251038321778</v>
      </c>
      <c r="AY238" s="81">
        <v>3.5</v>
      </c>
      <c r="AZ238" s="82">
        <f t="shared" si="308"/>
        <v>-1.2816435770280501</v>
      </c>
      <c r="BA238" s="81">
        <f t="shared" si="309"/>
        <v>-0.98043654774864453</v>
      </c>
      <c r="BB238" s="82">
        <v>3.0950000000000002</v>
      </c>
      <c r="BC238" s="82">
        <v>3.1783333333333332</v>
      </c>
      <c r="BD238" s="82">
        <v>3.2566666666666664</v>
      </c>
      <c r="BE238" s="82">
        <v>3.1016666666666666</v>
      </c>
      <c r="BF238" s="81">
        <f t="shared" ref="BF238:BF280" si="310">(BB238*0.1)+(BC238*0.2)+(BD238*0.3)+(BE238*0.4)</f>
        <v>3.1628333333333334</v>
      </c>
      <c r="BG238" s="82">
        <f t="shared" si="303"/>
        <v>-0.23932699723837716</v>
      </c>
      <c r="BH238" s="82">
        <f t="shared" si="242"/>
        <v>-0.60988177249351083</v>
      </c>
      <c r="BI238" s="85">
        <v>0.47499999999999998</v>
      </c>
      <c r="BJ238" s="82">
        <f t="shared" si="295"/>
        <v>-0.17702631584024109</v>
      </c>
      <c r="BK238" s="92">
        <f t="shared" si="296"/>
        <v>-0.74444047494749588</v>
      </c>
      <c r="BL238" s="92">
        <f t="shared" si="297"/>
        <v>-0.11394503841470259</v>
      </c>
      <c r="BM238" s="85"/>
      <c r="BN238" s="92"/>
      <c r="BO238" s="92"/>
      <c r="BP238" s="92"/>
      <c r="BQ238" s="86">
        <v>0.63373815943519518</v>
      </c>
      <c r="BR238" s="92">
        <f t="shared" ref="BR238:BR243" si="311">((BQ238-(AVERAGE(BQ$2:BQ$392)))/(_xlfn.STDEV.P(BQ$2:BQ$392)))</f>
        <v>1.1401044184969928</v>
      </c>
      <c r="BS238" s="92">
        <f t="shared" ref="BS238:BS243" si="312">LN(BQ238)</f>
        <v>-0.45611940758824998</v>
      </c>
      <c r="BT238" s="92">
        <f t="shared" ref="BT238:BT243" si="313">((BS238-(AVERAGE(BS$2:BS$392)))/(_xlfn.STDEV.P(BS$2:BS$392)))</f>
        <v>1.1241122798411411</v>
      </c>
      <c r="BU238" s="92">
        <v>0.64460656544430084</v>
      </c>
      <c r="BV238" s="92">
        <f t="shared" si="243"/>
        <v>0.71108536251865351</v>
      </c>
      <c r="BW238" s="92">
        <f t="shared" si="244"/>
        <v>-0.43911512435279221</v>
      </c>
      <c r="BX238" s="92">
        <f t="shared" si="245"/>
        <v>0.74967870992629382</v>
      </c>
      <c r="BY238" s="86">
        <f>(BL238*0.2)+(BT238*0.3)+(BX238*0.5)</f>
        <v>0.68928403123254878</v>
      </c>
      <c r="BZ238" s="80">
        <v>0.48968520130342219</v>
      </c>
      <c r="CA238" s="80">
        <v>-0.86543512798251476</v>
      </c>
      <c r="CB238" s="80">
        <v>0.54305432098765427</v>
      </c>
      <c r="CC238" s="80">
        <v>-0.4297623154304363</v>
      </c>
      <c r="CD238" s="80">
        <v>0.73180252152669301</v>
      </c>
      <c r="CE238" s="82">
        <f t="shared" ref="CE238:CE253" si="314">((CD238-(AVERAGE(CD$2:CD$392)))/(_xlfn.STDEV.P(CD$2:CD$392)))</f>
        <v>2.8411483695906052</v>
      </c>
      <c r="CF238" s="80">
        <f t="shared" ref="CF238:CF253" si="315">(CA238*0.2)+(CC238*0.3)+(CE238*0.5)</f>
        <v>1.1185584645696687</v>
      </c>
      <c r="CG238" s="84">
        <f t="shared" si="246"/>
        <v>-0.30200505841270414</v>
      </c>
      <c r="CH238" s="84">
        <f>VLOOKUP(A238,'CALCULO FINAL'!A:L,7,FALSE)</f>
        <v>25.274725274725274</v>
      </c>
      <c r="CI238" s="84">
        <f>VLOOKUP(A238,'CALCULO FINAL'!A:L,10,FALSE)</f>
        <v>67.567567567567565</v>
      </c>
      <c r="CJ238" s="84">
        <f>VLOOKUP(A238,'CALCULO FINAL'!A:L,8,FALSE)</f>
        <v>41.463414634146339</v>
      </c>
      <c r="CK238" s="84">
        <f>VLOOKUP(A238,'CALCULO FINAL'!A:L,9,FALSE)</f>
        <v>25</v>
      </c>
      <c r="CL238" s="84">
        <f>VLOOKUP(A238,'CALCULO FINAL'!A:L,11,FALSE)</f>
        <v>-0.66299526459887903</v>
      </c>
      <c r="CM238" s="84">
        <f>VLOOKUP(A238,'CALCULO FINAL'!A:L,12,FALSE)</f>
        <v>30.494505494505496</v>
      </c>
      <c r="CN238" s="84">
        <f t="shared" si="247"/>
        <v>37.152880902880902</v>
      </c>
      <c r="CO238" s="81">
        <v>237</v>
      </c>
      <c r="CP238" s="81">
        <v>293</v>
      </c>
      <c r="CQ238" s="81">
        <v>314</v>
      </c>
      <c r="CR238" s="81">
        <v>328</v>
      </c>
      <c r="CS238" s="81">
        <v>334</v>
      </c>
      <c r="CT238" s="81">
        <v>253</v>
      </c>
    </row>
    <row r="239" spans="1:98" ht="14.5" customHeight="1">
      <c r="A239" s="79">
        <v>211001076958</v>
      </c>
      <c r="B239" s="80" t="s">
        <v>365</v>
      </c>
      <c r="C239" s="81" t="s">
        <v>460</v>
      </c>
      <c r="D239" s="81" t="s">
        <v>6</v>
      </c>
      <c r="E239" s="81">
        <v>7</v>
      </c>
      <c r="F239" s="82" t="s">
        <v>15</v>
      </c>
      <c r="G239" s="82">
        <v>84</v>
      </c>
      <c r="H239" s="82" t="s">
        <v>27</v>
      </c>
      <c r="I239" s="81">
        <v>7</v>
      </c>
      <c r="J239" s="81">
        <v>2</v>
      </c>
      <c r="K239" s="81">
        <v>2</v>
      </c>
      <c r="L239" s="81">
        <v>3896</v>
      </c>
      <c r="M239" s="81">
        <f t="shared" si="301"/>
        <v>6</v>
      </c>
      <c r="N239" s="86">
        <f>VLOOKUP(A239,complejidad!P:V,7,FALSE)</f>
        <v>1.1704443053249212</v>
      </c>
      <c r="O239" s="81">
        <v>6</v>
      </c>
      <c r="P239" s="87">
        <v>40.07534426229509</v>
      </c>
      <c r="Q239" s="88">
        <v>0.22674617578428999</v>
      </c>
      <c r="R239" s="81">
        <v>3482</v>
      </c>
      <c r="S239" s="81">
        <v>520</v>
      </c>
      <c r="T239" s="89">
        <f t="shared" si="239"/>
        <v>0.14933946008041354</v>
      </c>
      <c r="U239" s="90">
        <f>VLOOKUP(A239,socioeconomico!I:P,8,FALSE)</f>
        <v>0.16486586503120831</v>
      </c>
      <c r="V239" s="81">
        <v>5</v>
      </c>
      <c r="W239" s="83">
        <v>0.79254783484390734</v>
      </c>
      <c r="X239" s="83">
        <v>0.80878427566124722</v>
      </c>
      <c r="Y239" s="83">
        <v>0.80773795395205317</v>
      </c>
      <c r="Z239" s="83">
        <v>0.64862861378799108</v>
      </c>
      <c r="AA239" s="83">
        <v>0.84966727162734423</v>
      </c>
      <c r="AB239" s="83">
        <v>0.8593652769135034</v>
      </c>
      <c r="AC239" s="91">
        <v>0.8565413533834586</v>
      </c>
      <c r="AD239" s="81">
        <f t="shared" si="302"/>
        <v>0.81980526703228618</v>
      </c>
      <c r="AE239" s="82">
        <f t="shared" si="240"/>
        <v>-0.37965273338052757</v>
      </c>
      <c r="AF239" s="84">
        <v>78.522656734947233</v>
      </c>
      <c r="AG239" s="84">
        <v>83.13915857605177</v>
      </c>
      <c r="AH239" s="84">
        <v>83.138075313807533</v>
      </c>
      <c r="AI239" s="84">
        <v>81.553625909410925</v>
      </c>
      <c r="AJ239" s="84">
        <v>81.003671970624239</v>
      </c>
      <c r="AK239" s="84">
        <v>89.758856802619817</v>
      </c>
      <c r="AL239" s="84">
        <v>89.857705116560709</v>
      </c>
      <c r="AM239" s="84">
        <f t="shared" si="278"/>
        <v>86.144611547540393</v>
      </c>
      <c r="AN239" s="84">
        <f t="shared" si="241"/>
        <v>-0.56818010058849366</v>
      </c>
      <c r="AO239" s="81">
        <v>3.5</v>
      </c>
      <c r="AP239" s="82">
        <f t="shared" si="285"/>
        <v>-1.3577995583445217</v>
      </c>
      <c r="AQ239" s="81">
        <v>3.5</v>
      </c>
      <c r="AR239" s="82">
        <f t="shared" si="304"/>
        <v>-1.3981309248788139</v>
      </c>
      <c r="AS239" s="81">
        <v>4</v>
      </c>
      <c r="AT239" s="82">
        <f t="shared" si="305"/>
        <v>-0.10476865036838212</v>
      </c>
      <c r="AU239" s="81">
        <v>4</v>
      </c>
      <c r="AV239" s="82">
        <f t="shared" si="306"/>
        <v>-0.23979404319523176</v>
      </c>
      <c r="AW239" s="81">
        <v>4</v>
      </c>
      <c r="AX239" s="82">
        <f t="shared" si="307"/>
        <v>-0.2179191660846721</v>
      </c>
      <c r="AY239" s="81">
        <v>4</v>
      </c>
      <c r="AZ239" s="82">
        <f t="shared" si="308"/>
        <v>5.8790989771929411E-2</v>
      </c>
      <c r="BA239" s="81">
        <f t="shared" si="309"/>
        <v>-0.24032969327177431</v>
      </c>
      <c r="BB239" s="82">
        <v>3.2483333333333331</v>
      </c>
      <c r="BC239" s="82">
        <v>3.1449999999999996</v>
      </c>
      <c r="BD239" s="82">
        <v>3.3466666666666662</v>
      </c>
      <c r="BE239" s="82">
        <v>3.2516666666666665</v>
      </c>
      <c r="BF239" s="81">
        <f t="shared" si="310"/>
        <v>3.2584999999999997</v>
      </c>
      <c r="BG239" s="82">
        <f t="shared" si="303"/>
        <v>-4.9884750272385987E-2</v>
      </c>
      <c r="BH239" s="82">
        <f t="shared" si="242"/>
        <v>-0.14510722177208016</v>
      </c>
      <c r="BI239" s="85"/>
      <c r="BJ239" s="92"/>
      <c r="BK239" s="92"/>
      <c r="BL239" s="92"/>
      <c r="BM239" s="85">
        <v>0.45558472455404248</v>
      </c>
      <c r="BN239" s="92">
        <f t="shared" ref="BN239:BN266" si="316">((BM239-(AVERAGE(BM$2:BM$392)))/(_xlfn.STDEV.P(BM$2:BM$392)))</f>
        <v>-0.41450894392400189</v>
      </c>
      <c r="BO239" s="92">
        <f t="shared" ref="BO239:BO266" si="317">LN(BM239)</f>
        <v>-0.78617357616688499</v>
      </c>
      <c r="BP239" s="92">
        <f t="shared" ref="BP239:BP266" si="318">((BO239-(AVERAGE(BO$2:BO$392)))/(_xlfn.STDEV.P(BO$2:BO$392)))</f>
        <v>-0.36275966587030728</v>
      </c>
      <c r="BQ239" s="86">
        <v>0.6044294201982191</v>
      </c>
      <c r="BR239" s="92">
        <f t="shared" si="311"/>
        <v>0.35714234247513549</v>
      </c>
      <c r="BS239" s="92">
        <f t="shared" si="312"/>
        <v>-0.50347037306700182</v>
      </c>
      <c r="BT239" s="92">
        <f t="shared" si="313"/>
        <v>0.38216111897319621</v>
      </c>
      <c r="BU239" s="92">
        <v>0.6533877116855904</v>
      </c>
      <c r="BV239" s="92">
        <f t="shared" si="243"/>
        <v>0.97061121547755413</v>
      </c>
      <c r="BW239" s="92">
        <f t="shared" si="244"/>
        <v>-0.4255845867174668</v>
      </c>
      <c r="BX239" s="92">
        <f t="shared" si="245"/>
        <v>1.0067872017706723</v>
      </c>
      <c r="BY239" s="86">
        <f>(BP239*0.2)+(BT239*0.3)+(BX239*0.5)</f>
        <v>0.5454900034032335</v>
      </c>
      <c r="BZ239" s="80">
        <v>0.5183278572811012</v>
      </c>
      <c r="CA239" s="80">
        <v>0.16781163810552752</v>
      </c>
      <c r="CB239" s="80">
        <v>0.54400628306878318</v>
      </c>
      <c r="CC239" s="80">
        <v>-0.39861774998665273</v>
      </c>
      <c r="CD239" s="80">
        <v>0.47194094547103899</v>
      </c>
      <c r="CE239" s="82">
        <f t="shared" si="314"/>
        <v>-0.25142203847577482</v>
      </c>
      <c r="CF239" s="80">
        <f t="shared" si="315"/>
        <v>-0.21173401661277771</v>
      </c>
      <c r="CG239" s="84">
        <f t="shared" si="246"/>
        <v>-0.14931321678336076</v>
      </c>
      <c r="CH239" s="84">
        <f>VLOOKUP(A239,'CALCULO FINAL'!A:L,7,FALSE)</f>
        <v>38.736263736263737</v>
      </c>
      <c r="CI239" s="84">
        <f>VLOOKUP(A239,'CALCULO FINAL'!A:L,10,FALSE)</f>
        <v>39.473684210526315</v>
      </c>
      <c r="CJ239" s="84">
        <f>VLOOKUP(A239,'CALCULO FINAL'!A:L,8,FALSE)</f>
        <v>25</v>
      </c>
      <c r="CK239" s="84">
        <f>VLOOKUP(A239,'CALCULO FINAL'!A:L,9,FALSE)</f>
        <v>42.465753424657535</v>
      </c>
      <c r="CL239" s="84">
        <f>VLOOKUP(A239,'CALCULO FINAL'!A:L,11,FALSE)</f>
        <v>-0.64476072955651664</v>
      </c>
      <c r="CM239" s="84">
        <f>VLOOKUP(A239,'CALCULO FINAL'!A:L,12,FALSE)</f>
        <v>30.76923076923077</v>
      </c>
      <c r="CN239" s="84">
        <f t="shared" si="247"/>
        <v>36.928860613071137</v>
      </c>
      <c r="CO239" s="81">
        <v>238</v>
      </c>
      <c r="CP239" s="81">
        <v>269</v>
      </c>
      <c r="CQ239" s="81">
        <v>313</v>
      </c>
      <c r="CR239" s="81">
        <v>324</v>
      </c>
      <c r="CS239" s="81">
        <v>329</v>
      </c>
      <c r="CT239" s="81"/>
    </row>
    <row r="240" spans="1:98" ht="14.5" customHeight="1">
      <c r="A240" s="79">
        <v>111001011088</v>
      </c>
      <c r="B240" s="80" t="s">
        <v>290</v>
      </c>
      <c r="C240" s="81" t="s">
        <v>460</v>
      </c>
      <c r="D240" s="81" t="s">
        <v>6</v>
      </c>
      <c r="E240" s="81">
        <v>12</v>
      </c>
      <c r="F240" s="82" t="s">
        <v>10</v>
      </c>
      <c r="G240" s="82">
        <v>22</v>
      </c>
      <c r="H240" s="82" t="s">
        <v>94</v>
      </c>
      <c r="I240" s="81">
        <v>12</v>
      </c>
      <c r="J240" s="81">
        <v>3</v>
      </c>
      <c r="K240" s="81">
        <v>3</v>
      </c>
      <c r="L240" s="81">
        <v>938</v>
      </c>
      <c r="M240" s="81">
        <f t="shared" si="301"/>
        <v>1</v>
      </c>
      <c r="N240" s="86">
        <f>VLOOKUP(A240,complejidad!P:V,7,FALSE)</f>
        <v>9.2748857072740609E-2</v>
      </c>
      <c r="O240" s="81">
        <v>4</v>
      </c>
      <c r="P240" s="87">
        <v>37.161567164179075</v>
      </c>
      <c r="Q240" s="88">
        <v>0.20529411764705799</v>
      </c>
      <c r="R240" s="81">
        <v>785</v>
      </c>
      <c r="S240" s="81">
        <v>97</v>
      </c>
      <c r="T240" s="89">
        <f t="shared" si="239"/>
        <v>0.12356687898089172</v>
      </c>
      <c r="U240" s="90">
        <f>VLOOKUP(A240,socioeconomico!I:P,8,FALSE)</f>
        <v>0.14499116538579596</v>
      </c>
      <c r="V240" s="81">
        <v>5</v>
      </c>
      <c r="W240" s="83">
        <v>0.75</v>
      </c>
      <c r="X240" s="83">
        <v>0.79508196721311475</v>
      </c>
      <c r="Y240" s="83">
        <v>0.77506426735218514</v>
      </c>
      <c r="Z240" s="83">
        <v>0.79548472775564405</v>
      </c>
      <c r="AA240" s="83">
        <v>0.76933158584534733</v>
      </c>
      <c r="AB240" s="83">
        <v>0.74612129760225665</v>
      </c>
      <c r="AC240" s="91">
        <v>0.77613941018766752</v>
      </c>
      <c r="AD240" s="81">
        <f t="shared" si="302"/>
        <v>0.77006760052449907</v>
      </c>
      <c r="AE240" s="82">
        <f t="shared" si="240"/>
        <v>-1.366188443896601</v>
      </c>
      <c r="AF240" s="84">
        <v>93.462109955423472</v>
      </c>
      <c r="AG240" s="84">
        <v>86.152570480928688</v>
      </c>
      <c r="AH240" s="84">
        <v>89.905362776025228</v>
      </c>
      <c r="AI240" s="84">
        <v>87.910798122065728</v>
      </c>
      <c r="AJ240" s="84">
        <v>92.067620286085827</v>
      </c>
      <c r="AK240" s="84">
        <v>89.006342494714588</v>
      </c>
      <c r="AL240" s="84">
        <v>99.917965545529114</v>
      </c>
      <c r="AM240" s="84">
        <f t="shared" si="278"/>
        <v>92.817655340466928</v>
      </c>
      <c r="AN240" s="84">
        <f t="shared" si="241"/>
        <v>0.87212041315210298</v>
      </c>
      <c r="AO240" s="81">
        <v>4</v>
      </c>
      <c r="AP240" s="82">
        <f t="shared" si="285"/>
        <v>0.23005906138063265</v>
      </c>
      <c r="AQ240" s="81">
        <v>4</v>
      </c>
      <c r="AR240" s="82">
        <f t="shared" si="304"/>
        <v>0.1365178344157767</v>
      </c>
      <c r="AS240" s="81">
        <v>4</v>
      </c>
      <c r="AT240" s="82">
        <f t="shared" si="305"/>
        <v>-0.10476865036838212</v>
      </c>
      <c r="AU240" s="81">
        <v>4</v>
      </c>
      <c r="AV240" s="82">
        <f t="shared" si="306"/>
        <v>-0.23979404319523176</v>
      </c>
      <c r="AW240" s="81">
        <v>4</v>
      </c>
      <c r="AX240" s="82">
        <f t="shared" si="307"/>
        <v>-0.2179191660846721</v>
      </c>
      <c r="AY240" s="81">
        <v>4</v>
      </c>
      <c r="AZ240" s="82">
        <f t="shared" si="308"/>
        <v>5.8790989771929411E-2</v>
      </c>
      <c r="BA240" s="81">
        <f t="shared" si="309"/>
        <v>-8.6864817342315201E-2</v>
      </c>
      <c r="BB240" s="82">
        <v>3.12</v>
      </c>
      <c r="BC240" s="82">
        <v>3.7000000000000006</v>
      </c>
      <c r="BD240" s="82">
        <v>3.2933333333333334</v>
      </c>
      <c r="BE240" s="82">
        <v>3.47</v>
      </c>
      <c r="BF240" s="81">
        <f t="shared" si="310"/>
        <v>3.4279999999999999</v>
      </c>
      <c r="BG240" s="82">
        <f t="shared" si="303"/>
        <v>0.28576466639035603</v>
      </c>
      <c r="BH240" s="82">
        <f t="shared" si="242"/>
        <v>9.9449924524020406E-2</v>
      </c>
      <c r="BI240" s="85">
        <v>0.443</v>
      </c>
      <c r="BJ240" s="82">
        <f t="shared" ref="BJ240:BJ266" si="319">((BI240-(AVERAGE(BI$2:BI$392)))/(_xlfn.STDEV.P(BI$2:BI$392)))</f>
        <v>-0.6345976008947749</v>
      </c>
      <c r="BK240" s="92">
        <f t="shared" ref="BK240:BK266" si="320">LN(BI240)</f>
        <v>-0.81418550893700137</v>
      </c>
      <c r="BL240" s="92">
        <f t="shared" ref="BL240:BL266" si="321">((BK240-(AVERAGE(BK$2:BK$392)))/(_xlfn.STDEV.P(BK$2:BK$392)))</f>
        <v>-0.61473899944143662</v>
      </c>
      <c r="BM240" s="85">
        <v>0.42119348036921539</v>
      </c>
      <c r="BN240" s="92">
        <f t="shared" si="316"/>
        <v>-0.83660828426032374</v>
      </c>
      <c r="BO240" s="92">
        <f t="shared" si="317"/>
        <v>-0.86466297754767951</v>
      </c>
      <c r="BP240" s="92">
        <f t="shared" si="318"/>
        <v>-0.85061024323358714</v>
      </c>
      <c r="BQ240" s="86">
        <v>0.60024858974450368</v>
      </c>
      <c r="BR240" s="92">
        <f t="shared" si="311"/>
        <v>0.24545443720329596</v>
      </c>
      <c r="BS240" s="92">
        <f t="shared" si="312"/>
        <v>-0.5104113933304254</v>
      </c>
      <c r="BT240" s="92">
        <f t="shared" si="313"/>
        <v>0.27340097036828537</v>
      </c>
      <c r="BU240" s="92">
        <v>0.61657717675958768</v>
      </c>
      <c r="BV240" s="92">
        <f t="shared" si="243"/>
        <v>-0.11732027000711362</v>
      </c>
      <c r="BW240" s="92">
        <f t="shared" si="244"/>
        <v>-0.4835717788768597</v>
      </c>
      <c r="BX240" s="92">
        <f t="shared" si="245"/>
        <v>-9.509063370183625E-2</v>
      </c>
      <c r="BY240" s="92">
        <f>(BL240*0.1)+(BP240*0.2)+(BT240*0.3)+(BX240*0.4)</f>
        <v>-0.18761191096110999</v>
      </c>
      <c r="BZ240" s="80">
        <v>0.50320894998050691</v>
      </c>
      <c r="CA240" s="80">
        <v>-0.37758338696818411</v>
      </c>
      <c r="CB240" s="80">
        <v>0.55064565443663793</v>
      </c>
      <c r="CC240" s="80">
        <v>-0.1814028627859785</v>
      </c>
      <c r="CD240" s="80">
        <v>0.36800853769764802</v>
      </c>
      <c r="CE240" s="82">
        <f t="shared" si="314"/>
        <v>-1.4883047419434072</v>
      </c>
      <c r="CF240" s="80">
        <f t="shared" si="315"/>
        <v>-0.874089907201134</v>
      </c>
      <c r="CG240" s="84">
        <f t="shared" si="246"/>
        <v>-0.14474626885133254</v>
      </c>
      <c r="CH240" s="84">
        <f>VLOOKUP(A240,'CALCULO FINAL'!A:L,7,FALSE)</f>
        <v>39.285714285714285</v>
      </c>
      <c r="CI240" s="84">
        <f>VLOOKUP(A240,'CALCULO FINAL'!A:L,10,FALSE)</f>
        <v>42.105263157894733</v>
      </c>
      <c r="CJ240" s="84">
        <f>VLOOKUP(A240,'CALCULO FINAL'!A:L,8,FALSE)</f>
        <v>22.222222222222221</v>
      </c>
      <c r="CK240" s="84">
        <f>VLOOKUP(A240,'CALCULO FINAL'!A:L,9,FALSE)</f>
        <v>35.526315789473685</v>
      </c>
      <c r="CL240" s="84">
        <f>VLOOKUP(A240,'CALCULO FINAL'!A:L,11,FALSE)</f>
        <v>-0.82032505434554603</v>
      </c>
      <c r="CM240" s="84">
        <f>VLOOKUP(A240,'CALCULO FINAL'!A:L,12,FALSE)</f>
        <v>26.923076923076923</v>
      </c>
      <c r="CN240" s="84">
        <f t="shared" si="247"/>
        <v>36.899942163100057</v>
      </c>
      <c r="CO240" s="81">
        <v>239</v>
      </c>
      <c r="CP240" s="81">
        <v>230</v>
      </c>
      <c r="CQ240" s="81">
        <v>255</v>
      </c>
      <c r="CR240" s="81">
        <v>245</v>
      </c>
      <c r="CS240" s="81">
        <v>222</v>
      </c>
      <c r="CT240" s="81">
        <v>238</v>
      </c>
    </row>
    <row r="241" spans="1:98" ht="14.5" customHeight="1">
      <c r="A241" s="79">
        <v>111850001461</v>
      </c>
      <c r="B241" s="80" t="s">
        <v>324</v>
      </c>
      <c r="C241" s="81" t="s">
        <v>460</v>
      </c>
      <c r="D241" s="81" t="s">
        <v>6</v>
      </c>
      <c r="E241" s="81">
        <v>5</v>
      </c>
      <c r="F241" s="82" t="s">
        <v>33</v>
      </c>
      <c r="G241" s="82">
        <v>57</v>
      </c>
      <c r="H241" s="82" t="s">
        <v>34</v>
      </c>
      <c r="I241" s="81">
        <v>5</v>
      </c>
      <c r="J241" s="81">
        <v>2</v>
      </c>
      <c r="K241" s="81">
        <v>2</v>
      </c>
      <c r="L241" s="81">
        <v>1148</v>
      </c>
      <c r="M241" s="81">
        <f t="shared" si="301"/>
        <v>2</v>
      </c>
      <c r="N241" s="86">
        <f>VLOOKUP(A241,complejidad!P:V,7,FALSE)</f>
        <v>-0.28055686710520772</v>
      </c>
      <c r="O241" s="81">
        <v>3</v>
      </c>
      <c r="P241" s="87">
        <v>36.352179144384898</v>
      </c>
      <c r="Q241" s="88">
        <v>0.27293265132139799</v>
      </c>
      <c r="R241" s="81">
        <v>1033</v>
      </c>
      <c r="S241" s="81">
        <v>210</v>
      </c>
      <c r="T241" s="89">
        <f t="shared" si="239"/>
        <v>0.20329138431752178</v>
      </c>
      <c r="U241" s="90">
        <f>VLOOKUP(A241,socioeconomico!I:P,8,FALSE)</f>
        <v>1.2590544978903029</v>
      </c>
      <c r="V241" s="81">
        <v>1</v>
      </c>
      <c r="W241" s="83">
        <v>0.88650306748466257</v>
      </c>
      <c r="X241" s="83">
        <v>0.84348739495798319</v>
      </c>
      <c r="Y241" s="83">
        <v>0.87292161520190026</v>
      </c>
      <c r="Z241" s="83">
        <v>0.86404494382022468</v>
      </c>
      <c r="AA241" s="83">
        <v>0.82576557550158391</v>
      </c>
      <c r="AB241" s="83">
        <v>0.80916844349680173</v>
      </c>
      <c r="AC241" s="91">
        <v>0.80497925311203322</v>
      </c>
      <c r="AD241" s="81">
        <f t="shared" si="302"/>
        <v>0.8258379050013509</v>
      </c>
      <c r="AE241" s="82">
        <f t="shared" si="240"/>
        <v>-0.25999668188149438</v>
      </c>
      <c r="AF241" s="84">
        <v>86.140519730510107</v>
      </c>
      <c r="AG241" s="84">
        <v>92.508710801393718</v>
      </c>
      <c r="AH241" s="84">
        <v>88.141025641025635</v>
      </c>
      <c r="AI241" s="84">
        <v>92.141230068337137</v>
      </c>
      <c r="AJ241" s="84">
        <v>83.314917127071823</v>
      </c>
      <c r="AK241" s="84">
        <v>82.976554536187564</v>
      </c>
      <c r="AL241" s="84">
        <v>83.350568769389866</v>
      </c>
      <c r="AM241" s="84">
        <f t="shared" si="278"/>
        <v>85.047579764631351</v>
      </c>
      <c r="AN241" s="84">
        <f t="shared" si="241"/>
        <v>-0.80496191853318089</v>
      </c>
      <c r="AO241" s="81">
        <v>3.5</v>
      </c>
      <c r="AP241" s="82">
        <f t="shared" si="285"/>
        <v>-1.3577995583445217</v>
      </c>
      <c r="AQ241" s="81">
        <v>4</v>
      </c>
      <c r="AR241" s="82">
        <f t="shared" si="304"/>
        <v>0.1365178344157767</v>
      </c>
      <c r="AS241" s="81">
        <v>4</v>
      </c>
      <c r="AT241" s="82">
        <f t="shared" si="305"/>
        <v>-0.10476865036838212</v>
      </c>
      <c r="AU241" s="81">
        <v>4</v>
      </c>
      <c r="AV241" s="82">
        <f t="shared" si="306"/>
        <v>-0.23979404319523176</v>
      </c>
      <c r="AW241" s="81">
        <v>4</v>
      </c>
      <c r="AX241" s="82">
        <f t="shared" si="307"/>
        <v>-0.2179191660846721</v>
      </c>
      <c r="AY241" s="81">
        <v>3.5</v>
      </c>
      <c r="AZ241" s="82">
        <f t="shared" si="308"/>
        <v>-1.2816435770280501</v>
      </c>
      <c r="BA241" s="81">
        <f t="shared" si="309"/>
        <v>-0.48899518738230907</v>
      </c>
      <c r="BB241" s="82">
        <v>3.0683333333333334</v>
      </c>
      <c r="BC241" s="82">
        <v>3.25</v>
      </c>
      <c r="BD241" s="82">
        <v>3.3833333333333333</v>
      </c>
      <c r="BE241" s="82">
        <v>3.105</v>
      </c>
      <c r="BF241" s="81">
        <f t="shared" si="310"/>
        <v>3.2138333333333335</v>
      </c>
      <c r="BG241" s="82">
        <f t="shared" si="303"/>
        <v>-0.13833513735755196</v>
      </c>
      <c r="BH241" s="82">
        <f t="shared" si="242"/>
        <v>-0.31366516236993053</v>
      </c>
      <c r="BI241" s="85">
        <v>0.43099999999999999</v>
      </c>
      <c r="BJ241" s="82">
        <f t="shared" si="319"/>
        <v>-0.8061868327902254</v>
      </c>
      <c r="BK241" s="92">
        <f t="shared" si="320"/>
        <v>-0.8416471888783893</v>
      </c>
      <c r="BL241" s="92">
        <f t="shared" si="321"/>
        <v>-0.81192355420651741</v>
      </c>
      <c r="BM241" s="85">
        <v>0.46051377566955443</v>
      </c>
      <c r="BN241" s="92">
        <f t="shared" si="316"/>
        <v>-0.35401246368152456</v>
      </c>
      <c r="BO241" s="92">
        <f t="shared" si="317"/>
        <v>-0.77541250914234172</v>
      </c>
      <c r="BP241" s="92">
        <f t="shared" si="318"/>
        <v>-0.29587429448750358</v>
      </c>
      <c r="BQ241" s="86">
        <v>0.58897100038766237</v>
      </c>
      <c r="BR241" s="92">
        <f t="shared" si="311"/>
        <v>-5.581832325084838E-2</v>
      </c>
      <c r="BS241" s="92">
        <f t="shared" si="312"/>
        <v>-0.52937833187768768</v>
      </c>
      <c r="BT241" s="92">
        <f t="shared" si="313"/>
        <v>-2.3795547822396519E-2</v>
      </c>
      <c r="BU241" s="92">
        <v>0.60512126702579239</v>
      </c>
      <c r="BV241" s="92">
        <f t="shared" si="243"/>
        <v>-0.45589847647219317</v>
      </c>
      <c r="BW241" s="92">
        <f t="shared" si="244"/>
        <v>-0.50232639967203596</v>
      </c>
      <c r="BX241" s="92">
        <f t="shared" si="245"/>
        <v>-0.45146762312551014</v>
      </c>
      <c r="BY241" s="92">
        <f>(BL241*0.1)+(BP241*0.2)+(BT241*0.3)+(BX241*0.4)</f>
        <v>-0.32809292791507549</v>
      </c>
      <c r="BZ241" s="80">
        <v>0.46666445561532477</v>
      </c>
      <c r="CA241" s="80">
        <v>-1.6958787521247112</v>
      </c>
      <c r="CB241" s="80">
        <v>0.54630656422893875</v>
      </c>
      <c r="CC241" s="80">
        <v>-0.32336133111058796</v>
      </c>
      <c r="CD241" s="80">
        <v>0.48497779601109697</v>
      </c>
      <c r="CE241" s="82">
        <f t="shared" si="314"/>
        <v>-9.6272597736860643E-2</v>
      </c>
      <c r="CF241" s="80">
        <f t="shared" si="315"/>
        <v>-0.48432044862654899</v>
      </c>
      <c r="CG241" s="84">
        <f t="shared" si="246"/>
        <v>-0.39150407830450268</v>
      </c>
      <c r="CH241" s="84">
        <f>VLOOKUP(A241,'CALCULO FINAL'!A:L,7,FALSE)</f>
        <v>19.505494505494507</v>
      </c>
      <c r="CI241" s="84">
        <f>VLOOKUP(A241,'CALCULO FINAL'!A:L,10,FALSE)</f>
        <v>78.571428571428569</v>
      </c>
      <c r="CJ241" s="84">
        <f>VLOOKUP(A241,'CALCULO FINAL'!A:L,8,FALSE)</f>
        <v>36.585365853658537</v>
      </c>
      <c r="CK241" s="84">
        <f>VLOOKUP(A241,'CALCULO FINAL'!A:L,9,FALSE)</f>
        <v>23.809523809523807</v>
      </c>
      <c r="CL241" s="84">
        <f>VLOOKUP(A241,'CALCULO FINAL'!A:L,11,FALSE)</f>
        <v>-0.77261398045450069</v>
      </c>
      <c r="CM241" s="84">
        <f>VLOOKUP(A241,'CALCULO FINAL'!A:L,12,FALSE)</f>
        <v>28.846153846153843</v>
      </c>
      <c r="CN241" s="84">
        <f t="shared" si="247"/>
        <v>36.607142857142861</v>
      </c>
      <c r="CO241" s="81">
        <v>240</v>
      </c>
      <c r="CP241" s="81">
        <v>232</v>
      </c>
      <c r="CQ241" s="81">
        <v>202</v>
      </c>
      <c r="CR241" s="81">
        <v>199</v>
      </c>
      <c r="CS241" s="81">
        <v>252</v>
      </c>
      <c r="CT241" s="81">
        <v>222</v>
      </c>
    </row>
    <row r="242" spans="1:98" ht="14.5" customHeight="1">
      <c r="A242" s="79">
        <v>111001018058</v>
      </c>
      <c r="B242" s="80" t="s">
        <v>338</v>
      </c>
      <c r="C242" s="81" t="s">
        <v>460</v>
      </c>
      <c r="D242" s="81" t="s">
        <v>6</v>
      </c>
      <c r="E242" s="81">
        <v>18</v>
      </c>
      <c r="F242" s="82" t="s">
        <v>38</v>
      </c>
      <c r="G242" s="82">
        <v>53</v>
      </c>
      <c r="H242" s="82" t="s">
        <v>107</v>
      </c>
      <c r="I242" s="81">
        <v>18</v>
      </c>
      <c r="J242" s="81">
        <v>3</v>
      </c>
      <c r="K242" s="81">
        <v>3</v>
      </c>
      <c r="L242" s="81">
        <v>2182</v>
      </c>
      <c r="M242" s="81">
        <f t="shared" si="301"/>
        <v>4</v>
      </c>
      <c r="N242" s="86">
        <f>VLOOKUP(A242,complejidad!P:V,7,FALSE)</f>
        <v>1.2775233775929495</v>
      </c>
      <c r="O242" s="81">
        <v>6</v>
      </c>
      <c r="P242" s="87">
        <v>32.755599999999909</v>
      </c>
      <c r="Q242" s="88">
        <v>0.246331152491192</v>
      </c>
      <c r="R242" s="81">
        <v>2001</v>
      </c>
      <c r="S242" s="81">
        <v>273</v>
      </c>
      <c r="T242" s="89">
        <f t="shared" si="239"/>
        <v>0.13643178410794601</v>
      </c>
      <c r="U242" s="90">
        <f>VLOOKUP(A242,socioeconomico!I:P,8,FALSE)</f>
        <v>1.0744002940185919</v>
      </c>
      <c r="V242" s="81">
        <v>2</v>
      </c>
      <c r="W242" s="83">
        <v>0.83750000000000002</v>
      </c>
      <c r="X242" s="83">
        <v>0.83878937615812232</v>
      </c>
      <c r="Y242" s="83">
        <v>0.82040317654245576</v>
      </c>
      <c r="Z242" s="83">
        <v>0.81833520809898763</v>
      </c>
      <c r="AA242" s="83">
        <v>0.81141578063794073</v>
      </c>
      <c r="AB242" s="83">
        <v>0.79069767441860461</v>
      </c>
      <c r="AC242" s="91">
        <v>0.80119176598049835</v>
      </c>
      <c r="AD242" s="81">
        <f t="shared" si="302"/>
        <v>0.80510570339548249</v>
      </c>
      <c r="AE242" s="82">
        <f t="shared" si="240"/>
        <v>-0.67121535533103538</v>
      </c>
      <c r="AF242" s="84">
        <v>82.359488035614916</v>
      </c>
      <c r="AG242" s="84">
        <v>77.062267163384774</v>
      </c>
      <c r="AH242" s="84">
        <v>79.947229551451187</v>
      </c>
      <c r="AI242" s="84">
        <v>88.510057961131949</v>
      </c>
      <c r="AJ242" s="84">
        <v>84.987893462469728</v>
      </c>
      <c r="AK242" s="84">
        <v>86.86539357242664</v>
      </c>
      <c r="AL242" s="84">
        <v>83.774509803921575</v>
      </c>
      <c r="AM242" s="84">
        <f t="shared" si="278"/>
        <v>85.117511676091993</v>
      </c>
      <c r="AN242" s="84">
        <f t="shared" si="241"/>
        <v>-0.78986791179065174</v>
      </c>
      <c r="AO242" s="81">
        <v>3.5</v>
      </c>
      <c r="AP242" s="82">
        <f t="shared" si="285"/>
        <v>-1.3577995583445217</v>
      </c>
      <c r="AQ242" s="81">
        <v>3.5</v>
      </c>
      <c r="AR242" s="82">
        <f t="shared" si="304"/>
        <v>-1.3981309248788139</v>
      </c>
      <c r="AS242" s="81">
        <v>4</v>
      </c>
      <c r="AT242" s="82">
        <f t="shared" si="305"/>
        <v>-0.10476865036838212</v>
      </c>
      <c r="AU242" s="81">
        <v>4</v>
      </c>
      <c r="AV242" s="82">
        <f t="shared" si="306"/>
        <v>-0.23979404319523176</v>
      </c>
      <c r="AW242" s="81">
        <v>4</v>
      </c>
      <c r="AX242" s="82">
        <f t="shared" si="307"/>
        <v>-0.2179191660846721</v>
      </c>
      <c r="AY242" s="81">
        <v>3.5</v>
      </c>
      <c r="AZ242" s="82">
        <f t="shared" si="308"/>
        <v>-1.2816435770280501</v>
      </c>
      <c r="BA242" s="81">
        <f t="shared" si="309"/>
        <v>-0.64246006331176808</v>
      </c>
      <c r="BB242" s="82">
        <v>3.2533333333333325</v>
      </c>
      <c r="BC242" s="82">
        <v>3.3766666666666665</v>
      </c>
      <c r="BD242" s="82">
        <v>3.331666666666667</v>
      </c>
      <c r="BE242" s="82">
        <v>3.2066666666666666</v>
      </c>
      <c r="BF242" s="81">
        <f t="shared" si="310"/>
        <v>3.2828333333333335</v>
      </c>
      <c r="BG242" s="82">
        <f t="shared" si="303"/>
        <v>-1.6990916364360022E-3</v>
      </c>
      <c r="BH242" s="82">
        <f t="shared" si="242"/>
        <v>-0.32207957747410204</v>
      </c>
      <c r="BI242" s="85">
        <v>0.42799999999999999</v>
      </c>
      <c r="BJ242" s="82">
        <f t="shared" si="319"/>
        <v>-0.849084140764088</v>
      </c>
      <c r="BK242" s="92">
        <f t="shared" si="320"/>
        <v>-0.84863208340034024</v>
      </c>
      <c r="BL242" s="92">
        <f t="shared" si="321"/>
        <v>-0.86207756223995091</v>
      </c>
      <c r="BM242" s="85">
        <v>0.46153402512099684</v>
      </c>
      <c r="BN242" s="92">
        <f t="shared" si="316"/>
        <v>-0.3414904793613896</v>
      </c>
      <c r="BO242" s="92">
        <f t="shared" si="317"/>
        <v>-0.77319950051751973</v>
      </c>
      <c r="BP242" s="92">
        <f t="shared" si="318"/>
        <v>-0.28211934775155489</v>
      </c>
      <c r="BQ242" s="86">
        <v>0.61309175586351505</v>
      </c>
      <c r="BR242" s="92">
        <f t="shared" si="311"/>
        <v>0.58855046483959839</v>
      </c>
      <c r="BS242" s="92">
        <f t="shared" si="312"/>
        <v>-0.48924067094634982</v>
      </c>
      <c r="BT242" s="92">
        <f t="shared" si="313"/>
        <v>0.60512899091575389</v>
      </c>
      <c r="BU242" s="92">
        <v>0.61455785730803492</v>
      </c>
      <c r="BV242" s="92">
        <f t="shared" si="243"/>
        <v>-0.17700104386742541</v>
      </c>
      <c r="BW242" s="92">
        <f t="shared" si="244"/>
        <v>-0.48685220093703585</v>
      </c>
      <c r="BX242" s="92">
        <f t="shared" si="245"/>
        <v>-0.15742550843016287</v>
      </c>
      <c r="BY242" s="92">
        <f>(BL242*0.1)+(BP242*0.2)+(BT242*0.3)+(BX242*0.4)</f>
        <v>-2.4063131871645063E-2</v>
      </c>
      <c r="BZ242" s="80">
        <v>0.52466780649106504</v>
      </c>
      <c r="CA242" s="80">
        <v>0.39651710534510559</v>
      </c>
      <c r="CB242" s="80">
        <v>0.59784447145558262</v>
      </c>
      <c r="CC242" s="80">
        <v>1.3627622617035031</v>
      </c>
      <c r="CD242" s="80">
        <v>0.495395372325247</v>
      </c>
      <c r="CE242" s="82">
        <f t="shared" si="314"/>
        <v>2.7705285880737836E-2</v>
      </c>
      <c r="CF242" s="80">
        <f t="shared" si="315"/>
        <v>0.5019847425204409</v>
      </c>
      <c r="CG242" s="84">
        <f t="shared" si="246"/>
        <v>-0.28393499579616244</v>
      </c>
      <c r="CH242" s="84">
        <f>VLOOKUP(A242,'CALCULO FINAL'!A:L,7,FALSE)</f>
        <v>25.549450549450547</v>
      </c>
      <c r="CI242" s="84">
        <f>VLOOKUP(A242,'CALCULO FINAL'!A:L,10,FALSE)</f>
        <v>70.270270270270274</v>
      </c>
      <c r="CJ242" s="84">
        <f>VLOOKUP(A242,'CALCULO FINAL'!A:L,8,FALSE)</f>
        <v>30.76923076923077</v>
      </c>
      <c r="CK242" s="84">
        <f>VLOOKUP(A242,'CALCULO FINAL'!A:L,9,FALSE)</f>
        <v>23.287671232876711</v>
      </c>
      <c r="CL242" s="84">
        <f>VLOOKUP(A242,'CALCULO FINAL'!A:L,11,FALSE)</f>
        <v>-0.8870947506224327</v>
      </c>
      <c r="CM242" s="84">
        <f>VLOOKUP(A242,'CALCULO FINAL'!A:L,12,FALSE)</f>
        <v>24.450549450549449</v>
      </c>
      <c r="CN242" s="84">
        <f t="shared" si="247"/>
        <v>36.454930204930207</v>
      </c>
      <c r="CO242" s="81">
        <v>241</v>
      </c>
      <c r="CP242" s="81">
        <v>184</v>
      </c>
      <c r="CQ242" s="81">
        <v>240</v>
      </c>
      <c r="CR242" s="81">
        <v>260</v>
      </c>
      <c r="CS242" s="81">
        <v>294</v>
      </c>
      <c r="CT242" s="81">
        <v>317</v>
      </c>
    </row>
    <row r="243" spans="1:98" ht="14.5" customHeight="1">
      <c r="A243" s="79">
        <v>111001076937</v>
      </c>
      <c r="B243" s="80" t="s">
        <v>353</v>
      </c>
      <c r="C243" s="81" t="s">
        <v>460</v>
      </c>
      <c r="D243" s="81" t="s">
        <v>6</v>
      </c>
      <c r="E243" s="81">
        <v>19</v>
      </c>
      <c r="F243" s="82" t="s">
        <v>20</v>
      </c>
      <c r="G243" s="82">
        <v>66</v>
      </c>
      <c r="H243" s="82" t="s">
        <v>105</v>
      </c>
      <c r="I243" s="81">
        <v>19</v>
      </c>
      <c r="J243" s="81">
        <v>3</v>
      </c>
      <c r="K243" s="81">
        <v>3</v>
      </c>
      <c r="L243" s="81">
        <v>3790</v>
      </c>
      <c r="M243" s="81">
        <f t="shared" si="301"/>
        <v>6</v>
      </c>
      <c r="N243" s="86">
        <f>VLOOKUP(A243,complejidad!P:V,7,FALSE)</f>
        <v>1.9668522933360815</v>
      </c>
      <c r="O243" s="81">
        <v>6</v>
      </c>
      <c r="P243" s="87">
        <v>36.57734934853417</v>
      </c>
      <c r="Q243" s="88">
        <v>0.23841050636339201</v>
      </c>
      <c r="R243" s="81">
        <v>3315</v>
      </c>
      <c r="S243" s="81">
        <v>510</v>
      </c>
      <c r="T243" s="89">
        <f t="shared" si="239"/>
        <v>0.15384615384615385</v>
      </c>
      <c r="U243" s="90">
        <f>VLOOKUP(A243,socioeconomico!I:P,8,FALSE)</f>
        <v>0.67064787514990354</v>
      </c>
      <c r="V243" s="81">
        <v>3</v>
      </c>
      <c r="W243" s="83">
        <v>0.83881064162754304</v>
      </c>
      <c r="X243" s="83">
        <v>0.78663653970303427</v>
      </c>
      <c r="Y243" s="83">
        <v>0.80559299191374667</v>
      </c>
      <c r="Z243" s="83">
        <v>0.80210042664916315</v>
      </c>
      <c r="AA243" s="83">
        <v>0.82247765006385698</v>
      </c>
      <c r="AB243" s="83">
        <v>0.8165289256198347</v>
      </c>
      <c r="AC243" s="91">
        <v>0.8231292517006803</v>
      </c>
      <c r="AD243" s="81">
        <f t="shared" si="302"/>
        <v>0.81644090011668324</v>
      </c>
      <c r="AE243" s="82">
        <f t="shared" si="240"/>
        <v>-0.44638421353554181</v>
      </c>
      <c r="AF243" s="84">
        <v>79.66252220248667</v>
      </c>
      <c r="AG243" s="84">
        <v>75.577464788732399</v>
      </c>
      <c r="AH243" s="84">
        <v>82.201533406352681</v>
      </c>
      <c r="AI243" s="84">
        <v>77.829638273045504</v>
      </c>
      <c r="AJ243" s="84">
        <v>83.506780195521912</v>
      </c>
      <c r="AK243" s="84">
        <v>81.330924420355316</v>
      </c>
      <c r="AL243" s="84">
        <v>85.182908084844755</v>
      </c>
      <c r="AM243" s="84">
        <f t="shared" si="278"/>
        <v>82.483558651238724</v>
      </c>
      <c r="AN243" s="84">
        <f t="shared" si="241"/>
        <v>-1.3583766781928879</v>
      </c>
      <c r="AO243" s="81">
        <v>3.5</v>
      </c>
      <c r="AP243" s="82">
        <f t="shared" si="285"/>
        <v>-1.3577995583445217</v>
      </c>
      <c r="AQ243" s="81">
        <v>3.5</v>
      </c>
      <c r="AR243" s="82">
        <f t="shared" si="304"/>
        <v>-1.3981309248788139</v>
      </c>
      <c r="AS243" s="81">
        <v>4</v>
      </c>
      <c r="AT243" s="82">
        <f t="shared" si="305"/>
        <v>-0.10476865036838212</v>
      </c>
      <c r="AU243" s="81">
        <v>4</v>
      </c>
      <c r="AV243" s="82">
        <f t="shared" si="306"/>
        <v>-0.23979404319523176</v>
      </c>
      <c r="AW243" s="81">
        <v>4</v>
      </c>
      <c r="AX243" s="82">
        <f t="shared" si="307"/>
        <v>-0.2179191660846721</v>
      </c>
      <c r="AY243" s="81">
        <v>4</v>
      </c>
      <c r="AZ243" s="82">
        <f t="shared" si="308"/>
        <v>5.8790989771929411E-2</v>
      </c>
      <c r="BA243" s="81">
        <f t="shared" si="309"/>
        <v>-0.24032969327177431</v>
      </c>
      <c r="BB243" s="82">
        <v>3.3050000000000002</v>
      </c>
      <c r="BC243" s="82">
        <v>3.14</v>
      </c>
      <c r="BD243" s="82">
        <v>3.2583333333333342</v>
      </c>
      <c r="BE243" s="82">
        <v>3.1949999999999998</v>
      </c>
      <c r="BF243" s="81">
        <f t="shared" si="310"/>
        <v>3.2140000000000004</v>
      </c>
      <c r="BG243" s="82">
        <f t="shared" si="303"/>
        <v>-0.13800509859977106</v>
      </c>
      <c r="BH243" s="82">
        <f t="shared" si="242"/>
        <v>-0.1891673959357727</v>
      </c>
      <c r="BI243" s="85">
        <v>0.49199999999999999</v>
      </c>
      <c r="BJ243" s="82">
        <f t="shared" si="319"/>
        <v>6.6058429344980421E-2</v>
      </c>
      <c r="BK243" s="92">
        <f t="shared" si="320"/>
        <v>-0.70927656248982895</v>
      </c>
      <c r="BL243" s="92">
        <f t="shared" si="321"/>
        <v>0.13854426437239029</v>
      </c>
      <c r="BM243" s="85">
        <v>0.4380852878097512</v>
      </c>
      <c r="BN243" s="92">
        <f t="shared" si="316"/>
        <v>-0.62928746913017508</v>
      </c>
      <c r="BO243" s="92">
        <f t="shared" si="317"/>
        <v>-0.82534166653454022</v>
      </c>
      <c r="BP243" s="92">
        <f t="shared" si="318"/>
        <v>-0.60620878338075479</v>
      </c>
      <c r="BQ243" s="86">
        <v>0.59842266320236548</v>
      </c>
      <c r="BR243" s="92">
        <f t="shared" si="311"/>
        <v>0.19667611123926726</v>
      </c>
      <c r="BS243" s="92">
        <f t="shared" si="312"/>
        <v>-0.51345798004042809</v>
      </c>
      <c r="BT243" s="92">
        <f t="shared" si="313"/>
        <v>0.2256634316862984</v>
      </c>
      <c r="BU243" s="92">
        <v>0.61751211181290744</v>
      </c>
      <c r="BV243" s="92">
        <f t="shared" si="243"/>
        <v>-8.9688362906753832E-2</v>
      </c>
      <c r="BW243" s="92">
        <f t="shared" si="244"/>
        <v>-0.48205659640044723</v>
      </c>
      <c r="BX243" s="92">
        <f t="shared" si="245"/>
        <v>-6.6299000148239376E-2</v>
      </c>
      <c r="BY243" s="92">
        <f>(BL243*0.1)+(BP243*0.2)+(BT243*0.3)+(BX243*0.4)</f>
        <v>-6.6207900792318169E-2</v>
      </c>
      <c r="BZ243" s="80">
        <v>0.515300398662913</v>
      </c>
      <c r="CA243" s="80">
        <v>5.8599984369713046E-2</v>
      </c>
      <c r="CB243" s="80">
        <v>0.55437575602278921</v>
      </c>
      <c r="CC243" s="80">
        <v>-5.9368177513553229E-2</v>
      </c>
      <c r="CD243" s="80">
        <v>0.58975424297685397</v>
      </c>
      <c r="CE243" s="82">
        <f t="shared" si="314"/>
        <v>1.1506548790642499</v>
      </c>
      <c r="CF243" s="80">
        <f t="shared" si="315"/>
        <v>0.56923698315200155</v>
      </c>
      <c r="CG243" s="84">
        <f t="shared" si="246"/>
        <v>-0.2573001741389796</v>
      </c>
      <c r="CH243" s="84">
        <f>VLOOKUP(A243,'CALCULO FINAL'!A:L,7,FALSE)</f>
        <v>27.197802197802197</v>
      </c>
      <c r="CI243" s="84">
        <f>VLOOKUP(A243,'CALCULO FINAL'!A:L,10,FALSE)</f>
        <v>57.575757575757578</v>
      </c>
      <c r="CJ243" s="84">
        <f>VLOOKUP(A243,'CALCULO FINAL'!A:L,8,FALSE)</f>
        <v>46.341463414634148</v>
      </c>
      <c r="CK243" s="84">
        <f>VLOOKUP(A243,'CALCULO FINAL'!A:L,9,FALSE)</f>
        <v>24.657534246575342</v>
      </c>
      <c r="CL243" s="84">
        <f>VLOOKUP(A243,'CALCULO FINAL'!A:L,11,FALSE)</f>
        <v>-0.58107601465021463</v>
      </c>
      <c r="CM243" s="84">
        <f>VLOOKUP(A243,'CALCULO FINAL'!A:L,12,FALSE)</f>
        <v>33.241758241758241</v>
      </c>
      <c r="CN243" s="84">
        <f t="shared" si="247"/>
        <v>36.303280053280048</v>
      </c>
      <c r="CO243" s="81">
        <v>242</v>
      </c>
      <c r="CP243" s="81">
        <v>287</v>
      </c>
      <c r="CQ243" s="81">
        <v>284</v>
      </c>
      <c r="CR243" s="81">
        <v>299</v>
      </c>
      <c r="CS243" s="81">
        <v>309</v>
      </c>
      <c r="CT243" s="81">
        <v>280</v>
      </c>
    </row>
    <row r="244" spans="1:98" ht="14.5" customHeight="1">
      <c r="A244" s="79">
        <v>111001012556</v>
      </c>
      <c r="B244" s="80" t="s">
        <v>370</v>
      </c>
      <c r="C244" s="81" t="s">
        <v>460</v>
      </c>
      <c r="D244" s="81" t="s">
        <v>6</v>
      </c>
      <c r="E244" s="81">
        <v>16</v>
      </c>
      <c r="F244" s="82" t="s">
        <v>23</v>
      </c>
      <c r="G244" s="82">
        <v>108</v>
      </c>
      <c r="H244" s="82" t="s">
        <v>24</v>
      </c>
      <c r="I244" s="81">
        <v>16</v>
      </c>
      <c r="J244" s="81">
        <v>2</v>
      </c>
      <c r="K244" s="81">
        <v>2</v>
      </c>
      <c r="L244" s="81">
        <v>647</v>
      </c>
      <c r="M244" s="81">
        <f t="shared" si="301"/>
        <v>1</v>
      </c>
      <c r="N244" s="86">
        <f>VLOOKUP(A244,complejidad!P:V,7,FALSE)</f>
        <v>-0.70365913093842003</v>
      </c>
      <c r="O244" s="81">
        <v>2</v>
      </c>
      <c r="P244" s="87">
        <v>36.113431372548966</v>
      </c>
      <c r="Q244" s="88">
        <v>0.232763975155279</v>
      </c>
      <c r="R244" s="81">
        <v>473</v>
      </c>
      <c r="S244" s="81">
        <v>265</v>
      </c>
      <c r="T244" s="89">
        <f t="shared" si="239"/>
        <v>0.56025369978858353</v>
      </c>
      <c r="U244" s="90">
        <f>VLOOKUP(A244,socioeconomico!I:P,8,FALSE)</f>
        <v>2.5068492955174144</v>
      </c>
      <c r="V244" s="81">
        <v>1</v>
      </c>
      <c r="W244" s="83">
        <v>0.75</v>
      </c>
      <c r="X244" s="83">
        <v>0.68</v>
      </c>
      <c r="Y244" s="83">
        <v>0.7634660421545667</v>
      </c>
      <c r="Z244" s="83">
        <v>0.77130044843049328</v>
      </c>
      <c r="AA244" s="83">
        <v>0.79620853080568721</v>
      </c>
      <c r="AB244" s="83">
        <v>0.77605321507760527</v>
      </c>
      <c r="AC244" s="91">
        <v>0.81306306306306309</v>
      </c>
      <c r="AD244" s="81">
        <f t="shared" si="302"/>
        <v>0.78921560032948834</v>
      </c>
      <c r="AE244" s="82">
        <f t="shared" si="240"/>
        <v>-0.98639206584136585</v>
      </c>
      <c r="AF244" s="84">
        <v>74.670184696569919</v>
      </c>
      <c r="AG244" s="84">
        <v>73.466476462196866</v>
      </c>
      <c r="AH244" s="84">
        <v>78.72727272727272</v>
      </c>
      <c r="AI244" s="84">
        <v>75.388601036269435</v>
      </c>
      <c r="AJ244" s="84">
        <v>81.737588652482273</v>
      </c>
      <c r="AK244" s="84">
        <v>84.56090651558074</v>
      </c>
      <c r="AL244" s="84">
        <v>82.459312839059677</v>
      </c>
      <c r="AM244" s="84">
        <f t="shared" ref="AM244:AM275" si="322">(AH244*0.1)+(AI244*0.15)+(AJ244*0.2)+(AK244*0.25)+(AL244*0.3)</f>
        <v>81.406555639277229</v>
      </c>
      <c r="AN244" s="84">
        <f t="shared" si="241"/>
        <v>-1.5908355140052048</v>
      </c>
      <c r="AO244" s="81">
        <v>4</v>
      </c>
      <c r="AP244" s="82">
        <f t="shared" si="285"/>
        <v>0.23005906138063265</v>
      </c>
      <c r="AQ244" s="81">
        <v>3.5</v>
      </c>
      <c r="AR244" s="82">
        <f t="shared" si="304"/>
        <v>-1.3981309248788139</v>
      </c>
      <c r="AS244" s="81">
        <v>4</v>
      </c>
      <c r="AT244" s="82">
        <f t="shared" si="305"/>
        <v>-0.10476865036838212</v>
      </c>
      <c r="AU244" s="81">
        <v>4</v>
      </c>
      <c r="AV244" s="82">
        <f t="shared" si="306"/>
        <v>-0.23979404319523176</v>
      </c>
      <c r="AW244" s="81">
        <v>4</v>
      </c>
      <c r="AX244" s="82">
        <f t="shared" si="307"/>
        <v>-0.2179191660846721</v>
      </c>
      <c r="AY244" s="81">
        <v>4</v>
      </c>
      <c r="AZ244" s="82">
        <f t="shared" si="308"/>
        <v>5.8790989771929411E-2</v>
      </c>
      <c r="BA244" s="81">
        <f t="shared" si="309"/>
        <v>-0.24032969327177431</v>
      </c>
      <c r="BB244" s="82">
        <v>3.6379999999999995</v>
      </c>
      <c r="BC244" s="82">
        <v>3.4350000000000001</v>
      </c>
      <c r="BD244" s="82">
        <v>3.1666666666666665</v>
      </c>
      <c r="BE244" s="82">
        <v>3.5083333333333329</v>
      </c>
      <c r="BF244" s="81">
        <f t="shared" si="310"/>
        <v>3.4041333333333332</v>
      </c>
      <c r="BG244" s="82">
        <f t="shared" si="303"/>
        <v>0.23850311627619211</v>
      </c>
      <c r="BH244" s="82">
        <f t="shared" si="242"/>
        <v>-9.1328849779109822E-4</v>
      </c>
      <c r="BI244" s="85">
        <v>0.42299999999999999</v>
      </c>
      <c r="BJ244" s="82">
        <f t="shared" si="319"/>
        <v>-0.92057965405385911</v>
      </c>
      <c r="BK244" s="92">
        <f t="shared" si="320"/>
        <v>-0.86038309993585915</v>
      </c>
      <c r="BL244" s="92">
        <f t="shared" si="321"/>
        <v>-0.94645400856584494</v>
      </c>
      <c r="BM244" s="85">
        <v>0.34160411937009622</v>
      </c>
      <c r="BN244" s="92">
        <f t="shared" si="316"/>
        <v>-1.8134446148964525</v>
      </c>
      <c r="BO244" s="92">
        <f t="shared" si="317"/>
        <v>-1.0741027580944829</v>
      </c>
      <c r="BP244" s="92">
        <f t="shared" si="318"/>
        <v>-2.1523824069285165</v>
      </c>
      <c r="BQ244" s="86"/>
      <c r="BR244" s="86"/>
      <c r="BS244" s="92"/>
      <c r="BT244" s="92"/>
      <c r="BU244" s="92">
        <v>0.61744877113879626</v>
      </c>
      <c r="BV244" s="92">
        <f t="shared" si="243"/>
        <v>-9.1560389863599198E-2</v>
      </c>
      <c r="BW244" s="92">
        <f t="shared" si="244"/>
        <v>-0.48215917564006705</v>
      </c>
      <c r="BX244" s="92">
        <f t="shared" si="245"/>
        <v>-6.8248220076081473E-2</v>
      </c>
      <c r="BY244" s="86">
        <f>(BL244*0.2)+(BP244*0.3)+(BX244*0.5)</f>
        <v>-0.86912963382976471</v>
      </c>
      <c r="BZ244" s="80">
        <v>0.54551617364314331</v>
      </c>
      <c r="CA244" s="80">
        <v>1.1485949836985714</v>
      </c>
      <c r="CB244" s="80">
        <v>0.5636969602655878</v>
      </c>
      <c r="CC244" s="80">
        <v>0.2455860442033958</v>
      </c>
      <c r="CD244" s="80">
        <v>0.53744273768311202</v>
      </c>
      <c r="CE244" s="82">
        <f t="shared" si="314"/>
        <v>0.52810415137149269</v>
      </c>
      <c r="CF244" s="80">
        <f t="shared" si="315"/>
        <v>0.56744688568647939</v>
      </c>
      <c r="CG244" s="84">
        <f t="shared" si="246"/>
        <v>-0.36032043524762758</v>
      </c>
      <c r="CH244" s="84">
        <f>VLOOKUP(A244,'CALCULO FINAL'!A:L,7,FALSE)</f>
        <v>21.153846153846153</v>
      </c>
      <c r="CI244" s="84">
        <f>VLOOKUP(A244,'CALCULO FINAL'!A:L,10,FALSE)</f>
        <v>82.142857142857139</v>
      </c>
      <c r="CJ244" s="84">
        <f>VLOOKUP(A244,'CALCULO FINAL'!A:L,8,FALSE)</f>
        <v>13.333333333333334</v>
      </c>
      <c r="CK244" s="84">
        <f>VLOOKUP(A244,'CALCULO FINAL'!A:L,9,FALSE)</f>
        <v>30.76923076923077</v>
      </c>
      <c r="CL244" s="84">
        <f>VLOOKUP(A244,'CALCULO FINAL'!A:L,11,FALSE)</f>
        <v>-1.0668344276862793</v>
      </c>
      <c r="CM244" s="84">
        <f>VLOOKUP(A244,'CALCULO FINAL'!A:L,12,FALSE)</f>
        <v>19.230769230769234</v>
      </c>
      <c r="CN244" s="84">
        <f t="shared" si="247"/>
        <v>35.920329670329672</v>
      </c>
      <c r="CO244" s="81">
        <v>243</v>
      </c>
      <c r="CP244" s="81">
        <v>286</v>
      </c>
      <c r="CQ244" s="81">
        <v>333</v>
      </c>
      <c r="CR244" s="81">
        <v>313</v>
      </c>
      <c r="CS244" s="81">
        <v>339</v>
      </c>
      <c r="CT244" s="81">
        <v>324</v>
      </c>
    </row>
    <row r="245" spans="1:98" ht="14.5" customHeight="1">
      <c r="A245" s="79">
        <v>111001030066</v>
      </c>
      <c r="B245" s="80" t="s">
        <v>220</v>
      </c>
      <c r="C245" s="81" t="s">
        <v>460</v>
      </c>
      <c r="D245" s="81" t="s">
        <v>6</v>
      </c>
      <c r="E245" s="81">
        <v>4</v>
      </c>
      <c r="F245" s="82" t="s">
        <v>42</v>
      </c>
      <c r="G245" s="82">
        <v>33</v>
      </c>
      <c r="H245" s="82" t="s">
        <v>221</v>
      </c>
      <c r="I245" s="81">
        <v>4</v>
      </c>
      <c r="J245" s="81">
        <v>1</v>
      </c>
      <c r="K245" s="81">
        <v>1</v>
      </c>
      <c r="L245" s="81">
        <v>3523</v>
      </c>
      <c r="M245" s="81">
        <f t="shared" si="301"/>
        <v>6</v>
      </c>
      <c r="N245" s="86">
        <f>VLOOKUP(A245,complejidad!P:V,7,FALSE)</f>
        <v>0.37885152760437879</v>
      </c>
      <c r="O245" s="81">
        <v>4</v>
      </c>
      <c r="P245" s="87">
        <v>37.358678111587949</v>
      </c>
      <c r="Q245" s="88">
        <v>0.18131181676210401</v>
      </c>
      <c r="R245" s="81">
        <v>3335</v>
      </c>
      <c r="S245" s="81">
        <v>291</v>
      </c>
      <c r="T245" s="89">
        <f t="shared" si="239"/>
        <v>8.7256371814092959E-2</v>
      </c>
      <c r="U245" s="90">
        <f>VLOOKUP(A245,socioeconomico!I:P,8,FALSE)</f>
        <v>-0.27697133623258835</v>
      </c>
      <c r="V245" s="81">
        <v>7</v>
      </c>
      <c r="W245" s="83">
        <v>0.86594090202177298</v>
      </c>
      <c r="X245" s="83">
        <v>0.87570799244808051</v>
      </c>
      <c r="Y245" s="83">
        <v>0.81436023320036821</v>
      </c>
      <c r="Z245" s="83">
        <v>0.8543533930857875</v>
      </c>
      <c r="AA245" s="83">
        <v>0.84989167440420921</v>
      </c>
      <c r="AB245" s="83">
        <v>0.82524271844660191</v>
      </c>
      <c r="AC245" s="91">
        <v>0.8279189449983918</v>
      </c>
      <c r="AD245" s="81">
        <f t="shared" si="302"/>
        <v>0.8342537302749149</v>
      </c>
      <c r="AE245" s="82">
        <f t="shared" si="240"/>
        <v>-9.3070632696321806E-2</v>
      </c>
      <c r="AF245" s="84">
        <v>76.825878190548394</v>
      </c>
      <c r="AG245" s="84">
        <v>87.569955817378499</v>
      </c>
      <c r="AH245" s="84">
        <v>81.054412179306453</v>
      </c>
      <c r="AI245" s="84">
        <v>80.454953606704578</v>
      </c>
      <c r="AJ245" s="84">
        <v>87.319587628865975</v>
      </c>
      <c r="AK245" s="84">
        <v>81.928987811340747</v>
      </c>
      <c r="AL245" s="84">
        <v>85.352622061482819</v>
      </c>
      <c r="AM245" s="84">
        <f t="shared" si="322"/>
        <v>83.725635355989567</v>
      </c>
      <c r="AN245" s="84">
        <f t="shared" si="241"/>
        <v>-1.0902885655606616</v>
      </c>
      <c r="AO245" s="81">
        <v>4</v>
      </c>
      <c r="AP245" s="82">
        <f t="shared" si="285"/>
        <v>0.23005906138063265</v>
      </c>
      <c r="AQ245" s="81">
        <v>4</v>
      </c>
      <c r="AR245" s="82">
        <f t="shared" si="304"/>
        <v>0.1365178344157767</v>
      </c>
      <c r="AS245" s="81">
        <v>4</v>
      </c>
      <c r="AT245" s="82">
        <f t="shared" si="305"/>
        <v>-0.10476865036838212</v>
      </c>
      <c r="AU245" s="81">
        <v>4</v>
      </c>
      <c r="AV245" s="82">
        <f t="shared" si="306"/>
        <v>-0.23979404319523176</v>
      </c>
      <c r="AW245" s="81">
        <v>4</v>
      </c>
      <c r="AX245" s="82">
        <f t="shared" si="307"/>
        <v>-0.2179191660846721</v>
      </c>
      <c r="AY245" s="81">
        <v>4</v>
      </c>
      <c r="AZ245" s="82">
        <f t="shared" si="308"/>
        <v>5.8790989771929411E-2</v>
      </c>
      <c r="BA245" s="81">
        <f t="shared" si="309"/>
        <v>-8.6864817342315201E-2</v>
      </c>
      <c r="BB245" s="82">
        <v>3.3583333333333338</v>
      </c>
      <c r="BC245" s="82">
        <v>3.3916666666666662</v>
      </c>
      <c r="BD245" s="82">
        <v>3.3616666666666664</v>
      </c>
      <c r="BE245" s="82">
        <v>3.24</v>
      </c>
      <c r="BF245" s="81">
        <f t="shared" si="310"/>
        <v>3.3186666666666671</v>
      </c>
      <c r="BG245" s="82">
        <f t="shared" si="303"/>
        <v>6.9259241286366346E-2</v>
      </c>
      <c r="BH245" s="82">
        <f t="shared" si="242"/>
        <v>-8.8027880279744272E-3</v>
      </c>
      <c r="BI245" s="85">
        <v>0.54100000000000004</v>
      </c>
      <c r="BJ245" s="82">
        <f t="shared" si="319"/>
        <v>0.76671445958473661</v>
      </c>
      <c r="BK245" s="92">
        <f t="shared" si="320"/>
        <v>-0.61433600013565548</v>
      </c>
      <c r="BL245" s="92">
        <f t="shared" si="321"/>
        <v>0.82025101198980976</v>
      </c>
      <c r="BM245" s="85">
        <v>0.46622046731287925</v>
      </c>
      <c r="BN245" s="92">
        <f t="shared" si="316"/>
        <v>-0.28397164849017037</v>
      </c>
      <c r="BO245" s="92">
        <f t="shared" si="317"/>
        <v>-0.76309665091413537</v>
      </c>
      <c r="BP245" s="92">
        <f t="shared" si="318"/>
        <v>-0.21932512425998119</v>
      </c>
      <c r="BQ245" s="86"/>
      <c r="BR245" s="86"/>
      <c r="BS245" s="92"/>
      <c r="BT245" s="92"/>
      <c r="BU245" s="92">
        <v>0.64044471385724377</v>
      </c>
      <c r="BV245" s="92">
        <f t="shared" si="243"/>
        <v>0.58808227689179127</v>
      </c>
      <c r="BW245" s="92">
        <f t="shared" si="244"/>
        <v>-0.44559247853366196</v>
      </c>
      <c r="BX245" s="92">
        <f t="shared" si="245"/>
        <v>0.62659544380112997</v>
      </c>
      <c r="BY245" s="86">
        <f>(BL245*0.2)+(BP245*0.3)+(BX245*0.5)</f>
        <v>0.41155038702053259</v>
      </c>
      <c r="BZ245" s="80">
        <v>0.52839378273260817</v>
      </c>
      <c r="CA245" s="80">
        <v>0.53092687883452938</v>
      </c>
      <c r="CB245" s="80">
        <v>0.53714099172432483</v>
      </c>
      <c r="CC245" s="80">
        <v>-0.62322387643505484</v>
      </c>
      <c r="CD245" s="80">
        <v>0.429523758022474</v>
      </c>
      <c r="CE245" s="82">
        <f t="shared" si="314"/>
        <v>-0.75622209659880646</v>
      </c>
      <c r="CF245" s="80">
        <f t="shared" si="315"/>
        <v>-0.45889283546301379</v>
      </c>
      <c r="CG245" s="84">
        <f t="shared" si="246"/>
        <v>-0.15823909985142029</v>
      </c>
      <c r="CH245" s="84">
        <f>VLOOKUP(A245,'CALCULO FINAL'!A:L,7,FALSE)</f>
        <v>37.087912087912088</v>
      </c>
      <c r="CI245" s="84">
        <f>VLOOKUP(A245,'CALCULO FINAL'!A:L,10,FALSE)</f>
        <v>21.052631578947366</v>
      </c>
      <c r="CJ245" s="84">
        <f>VLOOKUP(A245,'CALCULO FINAL'!A:L,8,FALSE)</f>
        <v>63.333333333333329</v>
      </c>
      <c r="CK245" s="84">
        <f>VLOOKUP(A245,'CALCULO FINAL'!A:L,9,FALSE)</f>
        <v>34.210526315789473</v>
      </c>
      <c r="CL245" s="84">
        <f>VLOOKUP(A245,'CALCULO FINAL'!A:L,11,FALSE)</f>
        <v>-0.10155085974678987</v>
      </c>
      <c r="CM245" s="84">
        <f>VLOOKUP(A245,'CALCULO FINAL'!A:L,12,FALSE)</f>
        <v>47.802197802197803</v>
      </c>
      <c r="CN245" s="84">
        <f t="shared" si="247"/>
        <v>35.757663389242339</v>
      </c>
      <c r="CO245" s="81">
        <v>244</v>
      </c>
      <c r="CP245" s="81">
        <v>216</v>
      </c>
      <c r="CQ245" s="81">
        <v>178</v>
      </c>
      <c r="CR245" s="81">
        <v>200</v>
      </c>
      <c r="CS245" s="81">
        <v>181</v>
      </c>
      <c r="CT245" s="81">
        <v>93</v>
      </c>
    </row>
    <row r="246" spans="1:98" ht="14.5" customHeight="1">
      <c r="A246" s="79">
        <v>111001030830</v>
      </c>
      <c r="B246" s="80" t="s">
        <v>333</v>
      </c>
      <c r="C246" s="81" t="s">
        <v>460</v>
      </c>
      <c r="D246" s="81" t="s">
        <v>6</v>
      </c>
      <c r="E246" s="81">
        <v>19</v>
      </c>
      <c r="F246" s="82" t="s">
        <v>20</v>
      </c>
      <c r="G246" s="82">
        <v>67</v>
      </c>
      <c r="H246" s="82" t="s">
        <v>223</v>
      </c>
      <c r="I246" s="81">
        <v>19</v>
      </c>
      <c r="J246" s="81">
        <v>2</v>
      </c>
      <c r="K246" s="81">
        <v>2</v>
      </c>
      <c r="L246" s="81">
        <v>2133</v>
      </c>
      <c r="M246" s="81">
        <f t="shared" si="301"/>
        <v>4</v>
      </c>
      <c r="N246" s="86">
        <f>VLOOKUP(A246,complejidad!P:V,7,FALSE)</f>
        <v>0.48111538958178901</v>
      </c>
      <c r="O246" s="81">
        <v>4</v>
      </c>
      <c r="P246" s="87">
        <v>33.65999283667616</v>
      </c>
      <c r="Q246" s="88">
        <v>0.23727093596059001</v>
      </c>
      <c r="R246" s="81">
        <v>2018</v>
      </c>
      <c r="S246" s="81">
        <v>289</v>
      </c>
      <c r="T246" s="89">
        <f t="shared" si="239"/>
        <v>0.14321110009910804</v>
      </c>
      <c r="U246" s="90">
        <f>VLOOKUP(A246,socioeconomico!I:P,8,FALSE)</f>
        <v>0.92005976333767325</v>
      </c>
      <c r="V246" s="81">
        <v>2</v>
      </c>
      <c r="W246" s="83">
        <v>0.84170253467240552</v>
      </c>
      <c r="X246" s="83">
        <v>0.85763546798029555</v>
      </c>
      <c r="Y246" s="83">
        <v>0.82593516209476314</v>
      </c>
      <c r="Z246" s="83">
        <v>0.82548915917503962</v>
      </c>
      <c r="AA246" s="83">
        <v>0.85307017543859653</v>
      </c>
      <c r="AB246" s="83">
        <v>0.83804347826086956</v>
      </c>
      <c r="AC246" s="91">
        <v>0.84016824395373291</v>
      </c>
      <c r="AD246" s="81">
        <f t="shared" si="302"/>
        <v>0.8385922679247888</v>
      </c>
      <c r="AE246" s="82">
        <f t="shared" si="240"/>
        <v>-7.0166896077577092E-3</v>
      </c>
      <c r="AF246" s="84">
        <v>85.975882090218846</v>
      </c>
      <c r="AG246" s="84">
        <v>83.971504897595722</v>
      </c>
      <c r="AH246" s="84">
        <v>88.147814330779624</v>
      </c>
      <c r="AI246" s="84">
        <v>84.813084112149525</v>
      </c>
      <c r="AJ246" s="84">
        <v>83.800773694390713</v>
      </c>
      <c r="AK246" s="84">
        <v>87.865279841505696</v>
      </c>
      <c r="AL246" s="84">
        <v>88.19409704852427</v>
      </c>
      <c r="AM246" s="84">
        <f t="shared" si="322"/>
        <v>86.721447863712243</v>
      </c>
      <c r="AN246" s="84">
        <f t="shared" si="241"/>
        <v>-0.44367655043837773</v>
      </c>
      <c r="AO246" s="81">
        <v>3.5</v>
      </c>
      <c r="AP246" s="82">
        <f t="shared" si="285"/>
        <v>-1.3577995583445217</v>
      </c>
      <c r="AQ246" s="81">
        <v>3.5</v>
      </c>
      <c r="AR246" s="82">
        <f t="shared" si="304"/>
        <v>-1.3981309248788139</v>
      </c>
      <c r="AS246" s="81">
        <v>3.5</v>
      </c>
      <c r="AT246" s="82">
        <f t="shared" si="305"/>
        <v>-1.594305549084083</v>
      </c>
      <c r="AU246" s="81">
        <v>4</v>
      </c>
      <c r="AV246" s="82">
        <f t="shared" si="306"/>
        <v>-0.23979404319523176</v>
      </c>
      <c r="AW246" s="81">
        <v>4</v>
      </c>
      <c r="AX246" s="82">
        <f t="shared" si="307"/>
        <v>-0.2179191660846721</v>
      </c>
      <c r="AY246" s="81">
        <v>3.5</v>
      </c>
      <c r="AZ246" s="82">
        <f t="shared" si="308"/>
        <v>-1.2816435770280501</v>
      </c>
      <c r="BA246" s="81">
        <f t="shared" si="309"/>
        <v>-0.86589059811912317</v>
      </c>
      <c r="BB246" s="82">
        <v>3.2366666666666664</v>
      </c>
      <c r="BC246" s="82">
        <v>3.186666666666667</v>
      </c>
      <c r="BD246" s="82">
        <v>3.1816666666666666</v>
      </c>
      <c r="BE246" s="82">
        <v>3.186666666666667</v>
      </c>
      <c r="BF246" s="81">
        <f t="shared" si="310"/>
        <v>3.1901666666666668</v>
      </c>
      <c r="BG246" s="82">
        <f t="shared" si="303"/>
        <v>-0.18520064096237929</v>
      </c>
      <c r="BH246" s="82">
        <f t="shared" si="242"/>
        <v>-0.52554561954075119</v>
      </c>
      <c r="BI246" s="85">
        <v>0.497</v>
      </c>
      <c r="BJ246" s="82">
        <f t="shared" si="319"/>
        <v>0.13755394263475146</v>
      </c>
      <c r="BK246" s="92">
        <f t="shared" si="320"/>
        <v>-0.69916525288550835</v>
      </c>
      <c r="BL246" s="92">
        <f t="shared" si="321"/>
        <v>0.21114703618661446</v>
      </c>
      <c r="BM246" s="85">
        <v>0.51362967755283639</v>
      </c>
      <c r="BN246" s="92">
        <f t="shared" si="316"/>
        <v>0.29790309441257823</v>
      </c>
      <c r="BO246" s="92">
        <f t="shared" si="317"/>
        <v>-0.66625274487851471</v>
      </c>
      <c r="BP246" s="92">
        <f t="shared" si="318"/>
        <v>0.38260780735176597</v>
      </c>
      <c r="BQ246" s="86"/>
      <c r="BR246" s="86"/>
      <c r="BS246" s="92"/>
      <c r="BT246" s="92"/>
      <c r="BU246" s="92">
        <v>0.6377416161429097</v>
      </c>
      <c r="BV246" s="92">
        <f t="shared" si="243"/>
        <v>0.50819250844160957</v>
      </c>
      <c r="BW246" s="92">
        <f t="shared" si="244"/>
        <v>-0.44982206803971114</v>
      </c>
      <c r="BX246" s="92">
        <f t="shared" si="245"/>
        <v>0.54622440398509386</v>
      </c>
      <c r="BY246" s="86">
        <f>(BL246*0.2)+(BP246*0.3)+(BX246*0.5)</f>
        <v>0.43012395143539961</v>
      </c>
      <c r="BZ246" s="80">
        <v>0.506998492153511</v>
      </c>
      <c r="CA246" s="80">
        <v>-0.24088055472168882</v>
      </c>
      <c r="CB246" s="80">
        <v>0.55473519226560597</v>
      </c>
      <c r="CC246" s="80">
        <v>-4.7608795696581163E-2</v>
      </c>
      <c r="CD246" s="80">
        <v>0.44240810398090602</v>
      </c>
      <c r="CE246" s="82">
        <f t="shared" si="314"/>
        <v>-0.60288758811494025</v>
      </c>
      <c r="CF246" s="80">
        <f t="shared" si="315"/>
        <v>-0.36390254371078223</v>
      </c>
      <c r="CG246" s="84">
        <f t="shared" si="246"/>
        <v>-0.31083178881056533</v>
      </c>
      <c r="CH246" s="84">
        <f>VLOOKUP(A246,'CALCULO FINAL'!A:L,7,FALSE)</f>
        <v>24.175824175824175</v>
      </c>
      <c r="CI246" s="84">
        <f>VLOOKUP(A246,'CALCULO FINAL'!A:L,10,FALSE)</f>
        <v>64.86486486486487</v>
      </c>
      <c r="CJ246" s="84">
        <f>VLOOKUP(A246,'CALCULO FINAL'!A:L,8,FALSE)</f>
        <v>39.024390243902438</v>
      </c>
      <c r="CK246" s="84">
        <f>VLOOKUP(A246,'CALCULO FINAL'!A:L,9,FALSE)</f>
        <v>22.368421052631579</v>
      </c>
      <c r="CL246" s="84">
        <f>VLOOKUP(A246,'CALCULO FINAL'!A:L,11,FALSE)</f>
        <v>-0.75460024563097694</v>
      </c>
      <c r="CM246" s="84">
        <f>VLOOKUP(A246,'CALCULO FINAL'!A:L,12,FALSE)</f>
        <v>29.395604395604398</v>
      </c>
      <c r="CN246" s="84">
        <f t="shared" si="247"/>
        <v>35.653029403029407</v>
      </c>
      <c r="CO246" s="81">
        <v>245</v>
      </c>
      <c r="CP246" s="81">
        <v>204</v>
      </c>
      <c r="CQ246" s="81">
        <v>224</v>
      </c>
      <c r="CR246" s="81">
        <v>238</v>
      </c>
      <c r="CS246" s="81">
        <v>255</v>
      </c>
      <c r="CT246" s="81">
        <v>233</v>
      </c>
    </row>
    <row r="247" spans="1:98" ht="14.5" customHeight="1">
      <c r="A247" s="79">
        <v>111001094901</v>
      </c>
      <c r="B247" s="80" t="s">
        <v>359</v>
      </c>
      <c r="C247" s="81" t="s">
        <v>460</v>
      </c>
      <c r="D247" s="81" t="s">
        <v>6</v>
      </c>
      <c r="E247" s="81">
        <v>3</v>
      </c>
      <c r="F247" s="82" t="s">
        <v>68</v>
      </c>
      <c r="G247" s="82">
        <v>92</v>
      </c>
      <c r="H247" s="82" t="s">
        <v>360</v>
      </c>
      <c r="I247" s="81">
        <v>3</v>
      </c>
      <c r="J247" s="81">
        <v>1</v>
      </c>
      <c r="K247" s="81">
        <v>1</v>
      </c>
      <c r="L247" s="81">
        <v>374</v>
      </c>
      <c r="M247" s="81">
        <f t="shared" si="301"/>
        <v>1</v>
      </c>
      <c r="N247" s="86">
        <f>VLOOKUP(A247,complejidad!P:V,7,FALSE)</f>
        <v>-1.4952519086589622</v>
      </c>
      <c r="O247" s="81">
        <v>1</v>
      </c>
      <c r="P247" s="87">
        <v>36.390340425531903</v>
      </c>
      <c r="Q247" s="88">
        <v>0.21060679611650501</v>
      </c>
      <c r="R247" s="81">
        <v>359</v>
      </c>
      <c r="S247" s="81">
        <v>29</v>
      </c>
      <c r="T247" s="89">
        <f t="shared" si="239"/>
        <v>8.0779944289693595E-2</v>
      </c>
      <c r="U247" s="90">
        <f>VLOOKUP(A247,socioeconomico!I:P,8,FALSE)</f>
        <v>8.5016448202279798E-2</v>
      </c>
      <c r="V247" s="81">
        <v>5</v>
      </c>
      <c r="W247" s="83">
        <v>0.85749385749385754</v>
      </c>
      <c r="X247" s="83">
        <v>0.77134986225895319</v>
      </c>
      <c r="Y247" s="83">
        <v>0.76576576576576572</v>
      </c>
      <c r="Z247" s="83">
        <v>0.77286135693215341</v>
      </c>
      <c r="AA247" s="83">
        <v>0.77005347593582885</v>
      </c>
      <c r="AB247" s="83">
        <v>0.84259259259259256</v>
      </c>
      <c r="AC247" s="91">
        <v>0.84943181818181823</v>
      </c>
      <c r="AD247" s="81">
        <f t="shared" si="302"/>
        <v>0.81199416890625886</v>
      </c>
      <c r="AE247" s="82">
        <f t="shared" si="240"/>
        <v>-0.53458415217687705</v>
      </c>
      <c r="AF247" s="84">
        <v>81.869158878504678</v>
      </c>
      <c r="AG247" s="84">
        <v>72.514619883040936</v>
      </c>
      <c r="AH247" s="84">
        <v>72.647058823529406</v>
      </c>
      <c r="AI247" s="84">
        <v>80.571428571428569</v>
      </c>
      <c r="AJ247" s="84">
        <v>76.789587852494577</v>
      </c>
      <c r="AK247" s="84">
        <v>74.345549738219901</v>
      </c>
      <c r="AL247" s="84">
        <v>95.82172701949861</v>
      </c>
      <c r="AM247" s="84">
        <f t="shared" si="322"/>
        <v>82.041243278970711</v>
      </c>
      <c r="AN247" s="84">
        <f t="shared" si="241"/>
        <v>-1.4538454144520858</v>
      </c>
      <c r="AO247" s="81">
        <v>4</v>
      </c>
      <c r="AP247" s="82">
        <f t="shared" si="285"/>
        <v>0.23005906138063265</v>
      </c>
      <c r="AQ247" s="81">
        <v>4</v>
      </c>
      <c r="AR247" s="82">
        <f t="shared" si="304"/>
        <v>0.1365178344157767</v>
      </c>
      <c r="AS247" s="81">
        <v>4</v>
      </c>
      <c r="AT247" s="82">
        <f t="shared" si="305"/>
        <v>-0.10476865036838212</v>
      </c>
      <c r="AU247" s="81">
        <v>4.5</v>
      </c>
      <c r="AV247" s="82">
        <f t="shared" si="306"/>
        <v>1.2122921072647797</v>
      </c>
      <c r="AW247" s="81">
        <v>4.5</v>
      </c>
      <c r="AX247" s="82">
        <f t="shared" si="307"/>
        <v>1.1339867716628336</v>
      </c>
      <c r="AY247" s="81">
        <v>4.5</v>
      </c>
      <c r="AZ247" s="82">
        <f t="shared" si="308"/>
        <v>1.3992255565719089</v>
      </c>
      <c r="BA247" s="81">
        <f t="shared" si="309"/>
        <v>0.94365926722655735</v>
      </c>
      <c r="BB247" s="82">
        <v>3.3016666666666663</v>
      </c>
      <c r="BC247" s="82">
        <v>2.9649999999999999</v>
      </c>
      <c r="BD247" s="82">
        <v>3.3183333333333334</v>
      </c>
      <c r="BE247" s="82">
        <v>3.4066666666666663</v>
      </c>
      <c r="BF247" s="81">
        <f t="shared" si="310"/>
        <v>3.2813333333333334</v>
      </c>
      <c r="BG247" s="82">
        <f t="shared" si="303"/>
        <v>-4.6694404564603768E-3</v>
      </c>
      <c r="BH247" s="82">
        <f t="shared" si="242"/>
        <v>0.46949491338504851</v>
      </c>
      <c r="BI247" s="85">
        <v>0.46700000000000003</v>
      </c>
      <c r="BJ247" s="82">
        <f t="shared" si="319"/>
        <v>-0.29141913710387396</v>
      </c>
      <c r="BK247" s="92">
        <f t="shared" si="320"/>
        <v>-0.76142602131323966</v>
      </c>
      <c r="BL247" s="92">
        <f t="shared" si="321"/>
        <v>-0.23590725648436489</v>
      </c>
      <c r="BM247" s="85">
        <v>0.42208411578319138</v>
      </c>
      <c r="BN247" s="92">
        <f t="shared" si="316"/>
        <v>-0.82567711181715608</v>
      </c>
      <c r="BO247" s="92">
        <f t="shared" si="317"/>
        <v>-0.86255065830855915</v>
      </c>
      <c r="BP247" s="92">
        <f t="shared" si="318"/>
        <v>-0.83748113099356714</v>
      </c>
      <c r="BQ247" s="86"/>
      <c r="BR247" s="86"/>
      <c r="BS247" s="92"/>
      <c r="BT247" s="92"/>
      <c r="BU247" s="92">
        <v>0.57317413790172422</v>
      </c>
      <c r="BV247" s="92">
        <f t="shared" si="243"/>
        <v>-1.4000925153468184</v>
      </c>
      <c r="BW247" s="92">
        <f t="shared" si="244"/>
        <v>-0.55656570284969531</v>
      </c>
      <c r="BX247" s="92">
        <f t="shared" si="245"/>
        <v>-1.4821277354250766</v>
      </c>
      <c r="BY247" s="86">
        <f>(BL247*0.2)+(BP247*0.3)+(BX247*0.5)</f>
        <v>-1.0394896583074815</v>
      </c>
      <c r="BZ247" s="80">
        <v>0.53301156882830114</v>
      </c>
      <c r="CA247" s="80">
        <v>0.69750753928652554</v>
      </c>
      <c r="CB247" s="80">
        <v>0.52122149785840255</v>
      </c>
      <c r="CC247" s="80">
        <v>-1.1440489474832245</v>
      </c>
      <c r="CD247" s="80">
        <v>0.47340080353319702</v>
      </c>
      <c r="CE247" s="82">
        <f t="shared" si="314"/>
        <v>-0.23404850479859829</v>
      </c>
      <c r="CF247" s="80">
        <f t="shared" si="315"/>
        <v>-0.32073742878696132</v>
      </c>
      <c r="CG247" s="84">
        <f t="shared" si="246"/>
        <v>-0.18383462502290146</v>
      </c>
      <c r="CH247" s="84">
        <f>VLOOKUP(A247,'CALCULO FINAL'!A:L,7,FALSE)</f>
        <v>35.164835164835168</v>
      </c>
      <c r="CI247" s="84">
        <f>VLOOKUP(A247,'CALCULO FINAL'!A:L,10,FALSE)</f>
        <v>28.947368421052634</v>
      </c>
      <c r="CJ247" s="84">
        <f>VLOOKUP(A247,'CALCULO FINAL'!A:L,8,FALSE)</f>
        <v>63.636363636363633</v>
      </c>
      <c r="CK247" s="84">
        <f>VLOOKUP(A247,'CALCULO FINAL'!A:L,9,FALSE)</f>
        <v>27.142857142857142</v>
      </c>
      <c r="CL247" s="84">
        <f>VLOOKUP(A247,'CALCULO FINAL'!A:L,11,FALSE)</f>
        <v>-0.22378663598868176</v>
      </c>
      <c r="CM247" s="84">
        <f>VLOOKUP(A247,'CALCULO FINAL'!A:L,12,FALSE)</f>
        <v>42.857142857142854</v>
      </c>
      <c r="CN247" s="84">
        <f t="shared" si="247"/>
        <v>35.533545401966457</v>
      </c>
      <c r="CO247" s="81">
        <v>246</v>
      </c>
      <c r="CP247" s="81">
        <v>281</v>
      </c>
      <c r="CQ247" s="81">
        <v>322</v>
      </c>
      <c r="CR247" s="81">
        <v>306</v>
      </c>
      <c r="CS247" s="81">
        <v>303</v>
      </c>
      <c r="CT247" s="81">
        <v>323</v>
      </c>
    </row>
    <row r="248" spans="1:98" ht="14.5" customHeight="1">
      <c r="A248" s="79">
        <v>111001035602</v>
      </c>
      <c r="B248" s="80" t="s">
        <v>339</v>
      </c>
      <c r="C248" s="81" t="s">
        <v>460</v>
      </c>
      <c r="D248" s="81" t="s">
        <v>6</v>
      </c>
      <c r="E248" s="81">
        <v>4</v>
      </c>
      <c r="F248" s="82" t="s">
        <v>42</v>
      </c>
      <c r="G248" s="82">
        <v>50</v>
      </c>
      <c r="H248" s="82" t="s">
        <v>119</v>
      </c>
      <c r="I248" s="81">
        <v>4</v>
      </c>
      <c r="J248" s="81">
        <v>1</v>
      </c>
      <c r="K248" s="81">
        <v>1</v>
      </c>
      <c r="L248" s="81">
        <v>2471</v>
      </c>
      <c r="M248" s="81">
        <f t="shared" si="301"/>
        <v>4</v>
      </c>
      <c r="N248" s="86">
        <f>VLOOKUP(A248,complejidad!P:V,7,FALSE)</f>
        <v>-0.31047738813875331</v>
      </c>
      <c r="O248" s="81">
        <v>3</v>
      </c>
      <c r="P248" s="87">
        <v>34.484115409004417</v>
      </c>
      <c r="Q248" s="88">
        <v>0.23829929137140399</v>
      </c>
      <c r="R248" s="81">
        <v>1983</v>
      </c>
      <c r="S248" s="81">
        <v>175</v>
      </c>
      <c r="T248" s="89">
        <f t="shared" si="239"/>
        <v>8.8250126071608676E-2</v>
      </c>
      <c r="U248" s="90">
        <f>VLOOKUP(A248,socioeconomico!I:P,8,FALSE)</f>
        <v>0.59373915140071354</v>
      </c>
      <c r="V248" s="81">
        <v>3</v>
      </c>
      <c r="W248" s="83">
        <v>0.86640079760717847</v>
      </c>
      <c r="X248" s="83">
        <v>0.84853420195439744</v>
      </c>
      <c r="Y248" s="83">
        <v>0.823966065747614</v>
      </c>
      <c r="Z248" s="83">
        <v>0.81711855396065924</v>
      </c>
      <c r="AA248" s="83">
        <v>0.85168788046485888</v>
      </c>
      <c r="AB248" s="83">
        <v>0.83093922651933705</v>
      </c>
      <c r="AC248" s="91">
        <v>0.81360471344402785</v>
      </c>
      <c r="AD248" s="81">
        <f t="shared" si="302"/>
        <v>0.82711818642487467</v>
      </c>
      <c r="AE248" s="82">
        <f t="shared" si="240"/>
        <v>-0.23460258053943001</v>
      </c>
      <c r="AF248" s="84">
        <v>76.296296296296291</v>
      </c>
      <c r="AG248" s="84">
        <v>79.811320754716988</v>
      </c>
      <c r="AH248" s="84">
        <v>77.667610953729934</v>
      </c>
      <c r="AI248" s="84">
        <v>75.574712643678168</v>
      </c>
      <c r="AJ248" s="84">
        <v>86.140519730510107</v>
      </c>
      <c r="AK248" s="84">
        <v>80.643699002719856</v>
      </c>
      <c r="AL248" s="84">
        <v>72.740524781341108</v>
      </c>
      <c r="AM248" s="84">
        <f t="shared" si="322"/>
        <v>78.314154123109034</v>
      </c>
      <c r="AN248" s="84">
        <f t="shared" si="241"/>
        <v>-2.2582951666978044</v>
      </c>
      <c r="AO248" s="81">
        <v>4</v>
      </c>
      <c r="AP248" s="82">
        <f t="shared" si="285"/>
        <v>0.23005906138063265</v>
      </c>
      <c r="AQ248" s="81">
        <v>4</v>
      </c>
      <c r="AR248" s="82">
        <f t="shared" si="304"/>
        <v>0.1365178344157767</v>
      </c>
      <c r="AS248" s="81">
        <v>4</v>
      </c>
      <c r="AT248" s="82">
        <f t="shared" si="305"/>
        <v>-0.10476865036838212</v>
      </c>
      <c r="AU248" s="81"/>
      <c r="AV248" s="82"/>
      <c r="AW248" s="81"/>
      <c r="AX248" s="82"/>
      <c r="AY248" s="81"/>
      <c r="AZ248" s="82"/>
      <c r="BA248" s="81">
        <f>(AR248*0.4)+(AT248*0.6)</f>
        <v>-8.2540564547185918E-3</v>
      </c>
      <c r="BB248" s="82">
        <v>3.1916666666666664</v>
      </c>
      <c r="BC248" s="82">
        <v>3.2033333333333331</v>
      </c>
      <c r="BD248" s="82">
        <v>3.2666666666666671</v>
      </c>
      <c r="BE248" s="82">
        <v>3.01</v>
      </c>
      <c r="BF248" s="81">
        <f t="shared" si="310"/>
        <v>3.1438333333333333</v>
      </c>
      <c r="BG248" s="82">
        <f t="shared" si="303"/>
        <v>-0.27695141562535142</v>
      </c>
      <c r="BH248" s="82">
        <f t="shared" si="242"/>
        <v>-0.14260273604003501</v>
      </c>
      <c r="BI248" s="85">
        <v>0.40500000000000003</v>
      </c>
      <c r="BJ248" s="82">
        <f t="shared" si="319"/>
        <v>-1.177963501897034</v>
      </c>
      <c r="BK248" s="92">
        <f t="shared" si="320"/>
        <v>-0.90386821187559785</v>
      </c>
      <c r="BL248" s="92">
        <f t="shared" si="321"/>
        <v>-1.2586924606579244</v>
      </c>
      <c r="BM248" s="85">
        <v>0.38340124130062048</v>
      </c>
      <c r="BN248" s="92">
        <f t="shared" si="316"/>
        <v>-1.3004495775545137</v>
      </c>
      <c r="BO248" s="92">
        <f t="shared" si="317"/>
        <v>-0.95867321076336531</v>
      </c>
      <c r="BP248" s="92">
        <f t="shared" si="318"/>
        <v>-1.4349304921525841</v>
      </c>
      <c r="BQ248" s="86">
        <v>0.63686742143814667</v>
      </c>
      <c r="BR248" s="92">
        <f>((BQ248-(AVERAGE(BQ$2:BQ$392)))/(_xlfn.STDEV.P(BQ$2:BQ$392)))</f>
        <v>1.2237004222157799</v>
      </c>
      <c r="BS248" s="92">
        <f>LN(BQ248)</f>
        <v>-0.45119377468239158</v>
      </c>
      <c r="BT248" s="92">
        <f>((BS248-(AVERAGE(BS$2:BS$392)))/(_xlfn.STDEV.P(BS$2:BS$392)))</f>
        <v>1.2012929458647501</v>
      </c>
      <c r="BU248" s="92">
        <v>0.6267791662435731</v>
      </c>
      <c r="BV248" s="92">
        <f t="shared" si="243"/>
        <v>0.18419845544805272</v>
      </c>
      <c r="BW248" s="92">
        <f t="shared" si="244"/>
        <v>-0.46716100733670035</v>
      </c>
      <c r="BX248" s="92">
        <f t="shared" si="245"/>
        <v>0.21674832158676807</v>
      </c>
      <c r="BY248" s="92">
        <f>(BL248*0.1)+(BP248*0.2)+(BT248*0.3)+(BX248*0.4)</f>
        <v>3.4231867897823051E-2</v>
      </c>
      <c r="BZ248" s="80">
        <v>0.5126488295602124</v>
      </c>
      <c r="CA248" s="80">
        <v>-3.7051941295260307E-2</v>
      </c>
      <c r="CB248" s="80">
        <v>0.560337014032666</v>
      </c>
      <c r="CC248" s="80">
        <v>0.13566142912342116</v>
      </c>
      <c r="CD248" s="80">
        <v>0.58491949115224195</v>
      </c>
      <c r="CE248" s="82">
        <f t="shared" si="314"/>
        <v>1.0931172828944418</v>
      </c>
      <c r="CF248" s="80">
        <f t="shared" si="315"/>
        <v>0.57984668192519517</v>
      </c>
      <c r="CG248" s="84">
        <f t="shared" si="246"/>
        <v>-0.30615376769679448</v>
      </c>
      <c r="CH248" s="84">
        <f>VLOOKUP(A248,'CALCULO FINAL'!A:L,7,FALSE)</f>
        <v>25</v>
      </c>
      <c r="CI248" s="84">
        <f>VLOOKUP(A248,'CALCULO FINAL'!A:L,10,FALSE)</f>
        <v>54.54545454545454</v>
      </c>
      <c r="CJ248" s="84">
        <f>VLOOKUP(A248,'CALCULO FINAL'!A:L,8,FALSE)</f>
        <v>50</v>
      </c>
      <c r="CK248" s="84">
        <f>VLOOKUP(A248,'CALCULO FINAL'!A:L,9,FALSE)</f>
        <v>26.984126984126984</v>
      </c>
      <c r="CL248" s="84">
        <f>VLOOKUP(A248,'CALCULO FINAL'!A:L,11,FALSE)</f>
        <v>-0.47295511913098048</v>
      </c>
      <c r="CM248" s="84">
        <f>VLOOKUP(A248,'CALCULO FINAL'!A:L,12,FALSE)</f>
        <v>36.263736263736263</v>
      </c>
      <c r="CN248" s="84">
        <f t="shared" si="247"/>
        <v>35.202297702297699</v>
      </c>
      <c r="CO248" s="81">
        <v>247</v>
      </c>
      <c r="CP248" s="81">
        <v>252</v>
      </c>
      <c r="CQ248" s="81">
        <v>256</v>
      </c>
      <c r="CR248" s="81">
        <v>293</v>
      </c>
      <c r="CS248" s="81">
        <v>302</v>
      </c>
      <c r="CT248" s="81">
        <v>330</v>
      </c>
    </row>
    <row r="249" spans="1:98" ht="14.5" customHeight="1">
      <c r="A249" s="79">
        <v>111001002330</v>
      </c>
      <c r="B249" s="80" t="s">
        <v>193</v>
      </c>
      <c r="C249" s="81" t="s">
        <v>460</v>
      </c>
      <c r="D249" s="81" t="s">
        <v>6</v>
      </c>
      <c r="E249" s="81">
        <v>11</v>
      </c>
      <c r="F249" s="82" t="s">
        <v>44</v>
      </c>
      <c r="G249" s="82">
        <v>71</v>
      </c>
      <c r="H249" s="82" t="s">
        <v>45</v>
      </c>
      <c r="I249" s="81">
        <v>11</v>
      </c>
      <c r="J249" s="81">
        <v>2</v>
      </c>
      <c r="K249" s="81">
        <v>2</v>
      </c>
      <c r="L249" s="81">
        <v>2186</v>
      </c>
      <c r="M249" s="81">
        <f t="shared" si="301"/>
        <v>4</v>
      </c>
      <c r="N249" s="86">
        <f>VLOOKUP(A249,complejidad!P:V,7,FALSE)</f>
        <v>0.48111538958178901</v>
      </c>
      <c r="O249" s="81">
        <v>4</v>
      </c>
      <c r="P249" s="87">
        <v>40.581014832162353</v>
      </c>
      <c r="Q249" s="88">
        <v>0.19997248968363099</v>
      </c>
      <c r="R249" s="81">
        <v>2136</v>
      </c>
      <c r="S249" s="81">
        <v>250</v>
      </c>
      <c r="T249" s="89">
        <f t="shared" si="239"/>
        <v>0.11704119850187265</v>
      </c>
      <c r="U249" s="90">
        <f>VLOOKUP(A249,socioeconomico!I:P,8,FALSE)</f>
        <v>-0.29909378825507693</v>
      </c>
      <c r="V249" s="81">
        <v>7</v>
      </c>
      <c r="W249" s="83">
        <v>0.89637033140452393</v>
      </c>
      <c r="X249" s="83">
        <v>0.88108379327646769</v>
      </c>
      <c r="Y249" s="83">
        <v>0.81540030596634372</v>
      </c>
      <c r="Z249" s="83">
        <v>0.80222559433485074</v>
      </c>
      <c r="AA249" s="83">
        <v>0.79570990806945863</v>
      </c>
      <c r="AB249" s="83">
        <v>0.83668076109936573</v>
      </c>
      <c r="AC249" s="91">
        <v>0.84378265412748177</v>
      </c>
      <c r="AD249" s="81">
        <f t="shared" si="302"/>
        <v>0.82332083787383969</v>
      </c>
      <c r="AE249" s="82">
        <f t="shared" si="240"/>
        <v>-0.30992215650477911</v>
      </c>
      <c r="AF249" s="84">
        <v>88.208616780045361</v>
      </c>
      <c r="AG249" s="84">
        <v>85.119305856832966</v>
      </c>
      <c r="AH249" s="84">
        <v>80.89318600368324</v>
      </c>
      <c r="AI249" s="84">
        <v>90.177777777777777</v>
      </c>
      <c r="AJ249" s="84">
        <v>92.018581081081081</v>
      </c>
      <c r="AK249" s="84">
        <v>86.355555555555554</v>
      </c>
      <c r="AL249" s="84">
        <v>91.811091854419416</v>
      </c>
      <c r="AM249" s="84">
        <f t="shared" si="322"/>
        <v>89.15191792846592</v>
      </c>
      <c r="AN249" s="84">
        <f t="shared" si="241"/>
        <v>8.0912736178702024E-2</v>
      </c>
      <c r="AO249" s="81">
        <v>4</v>
      </c>
      <c r="AP249" s="82">
        <f t="shared" si="285"/>
        <v>0.23005906138063265</v>
      </c>
      <c r="AQ249" s="81">
        <v>4</v>
      </c>
      <c r="AR249" s="82">
        <f t="shared" si="304"/>
        <v>0.1365178344157767</v>
      </c>
      <c r="AS249" s="81">
        <v>4</v>
      </c>
      <c r="AT249" s="82">
        <f t="shared" si="305"/>
        <v>-0.10476865036838212</v>
      </c>
      <c r="AU249" s="81">
        <v>4</v>
      </c>
      <c r="AV249" s="82">
        <f t="shared" ref="AV249:AV283" si="323">((AU249-(AVERAGE(AU$2:AU$384)))/(_xlfn.STDEV.P(AU$2:AU$384)))</f>
        <v>-0.23979404319523176</v>
      </c>
      <c r="AW249" s="81">
        <v>4</v>
      </c>
      <c r="AX249" s="82">
        <f t="shared" ref="AX249:AX288" si="324">((AW249-(AVERAGE(AW$2:AW$384)))/(_xlfn.STDEV.P(AW$2:AW$384)))</f>
        <v>-0.2179191660846721</v>
      </c>
      <c r="AY249" s="81">
        <v>4</v>
      </c>
      <c r="AZ249" s="82">
        <f t="shared" ref="AZ249:AZ289" si="325">((AY249-(AVERAGE(AY$2:AY$392)))/(_xlfn.STDEV.P(AY$2:AY$392)))</f>
        <v>5.8790989771929411E-2</v>
      </c>
      <c r="BA249" s="81">
        <f t="shared" ref="BA249:BA262" si="326">(AR249*0.1)+(AT249*0.15)+(AV249*0.2)+(AX249*0.25)+(AZ249*0.3)</f>
        <v>-8.6864817342315201E-2</v>
      </c>
      <c r="BB249" s="82">
        <v>3.481666666666666</v>
      </c>
      <c r="BC249" s="82">
        <v>3.5366666666666671</v>
      </c>
      <c r="BD249" s="82">
        <v>3.4733333333333332</v>
      </c>
      <c r="BE249" s="82">
        <v>3.4616666666666664</v>
      </c>
      <c r="BF249" s="81">
        <f t="shared" si="310"/>
        <v>3.4821666666666671</v>
      </c>
      <c r="BG249" s="82">
        <f t="shared" si="303"/>
        <v>0.39302726266901084</v>
      </c>
      <c r="BH249" s="82">
        <f t="shared" si="242"/>
        <v>0.15308122266334781</v>
      </c>
      <c r="BI249" s="85">
        <v>0.39500000000000002</v>
      </c>
      <c r="BJ249" s="82">
        <f t="shared" si="319"/>
        <v>-1.320954528476576</v>
      </c>
      <c r="BK249" s="92">
        <f t="shared" si="320"/>
        <v>-0.92886951408101515</v>
      </c>
      <c r="BL249" s="92">
        <f t="shared" si="321"/>
        <v>-1.4382106348717518</v>
      </c>
      <c r="BM249" s="85">
        <v>0.44823682866880321</v>
      </c>
      <c r="BN249" s="92">
        <f t="shared" si="316"/>
        <v>-0.50469300325465627</v>
      </c>
      <c r="BO249" s="92">
        <f t="shared" si="317"/>
        <v>-0.80243355082419676</v>
      </c>
      <c r="BP249" s="92">
        <f t="shared" si="318"/>
        <v>-0.46382347684266134</v>
      </c>
      <c r="BQ249" s="86">
        <v>0.5336073639566461</v>
      </c>
      <c r="BR249" s="92">
        <f>((BQ249-(AVERAGE(BQ$2:BQ$392)))/(_xlfn.STDEV.P(BQ$2:BQ$392)))</f>
        <v>-1.5348184046143007</v>
      </c>
      <c r="BS249" s="92">
        <f>LN(BQ249)</f>
        <v>-0.62809498395749719</v>
      </c>
      <c r="BT249" s="92">
        <f>((BS249-(AVERAGE(BS$2:BS$392)))/(_xlfn.STDEV.P(BS$2:BS$392)))</f>
        <v>-1.5706052879633563</v>
      </c>
      <c r="BU249" s="92">
        <v>0.58357052628144834</v>
      </c>
      <c r="BV249" s="92">
        <f t="shared" si="243"/>
        <v>-1.0928283509882861</v>
      </c>
      <c r="BW249" s="92">
        <f t="shared" si="244"/>
        <v>-0.53858996689628325</v>
      </c>
      <c r="BX249" s="92">
        <f t="shared" si="245"/>
        <v>-1.140551185746207</v>
      </c>
      <c r="BY249" s="92">
        <f>(BL249*0.1)+(BP249*0.2)+(BT249*0.3)+(BX249*0.4)</f>
        <v>-1.163987819543197</v>
      </c>
      <c r="BZ249" s="80">
        <v>0.53690952157826566</v>
      </c>
      <c r="CA249" s="80">
        <v>0.83812114287145367</v>
      </c>
      <c r="CB249" s="80">
        <v>0.57893660531697344</v>
      </c>
      <c r="CC249" s="80">
        <v>0.74416905717388881</v>
      </c>
      <c r="CD249" s="80">
        <v>0.42749486457902602</v>
      </c>
      <c r="CE249" s="82">
        <f t="shared" si="314"/>
        <v>-0.78036762792192638</v>
      </c>
      <c r="CF249" s="80">
        <f t="shared" si="315"/>
        <v>6.9113176549417954E-4</v>
      </c>
      <c r="CG249" s="84">
        <f t="shared" si="246"/>
        <v>-9.7497652181298577E-2</v>
      </c>
      <c r="CH249" s="84">
        <f>VLOOKUP(A249,'CALCULO FINAL'!A:L,7,FALSE)</f>
        <v>42.582417582417584</v>
      </c>
      <c r="CI249" s="84">
        <f>VLOOKUP(A249,'CALCULO FINAL'!A:L,10,FALSE)</f>
        <v>28.947368421052634</v>
      </c>
      <c r="CJ249" s="84">
        <f>VLOOKUP(A249,'CALCULO FINAL'!A:L,8,FALSE)</f>
        <v>20.689655172413794</v>
      </c>
      <c r="CK249" s="84">
        <f>VLOOKUP(A249,'CALCULO FINAL'!A:L,9,FALSE)</f>
        <v>36.84210526315789</v>
      </c>
      <c r="CL249" s="84">
        <f>VLOOKUP(A249,'CALCULO FINAL'!A:L,11,FALSE)</f>
        <v>-0.82423068201712368</v>
      </c>
      <c r="CM249" s="84">
        <f>VLOOKUP(A249,'CALCULO FINAL'!A:L,12,FALSE)</f>
        <v>26.373626373626376</v>
      </c>
      <c r="CN249" s="84">
        <f t="shared" si="247"/>
        <v>35.121457489878544</v>
      </c>
      <c r="CO249" s="81">
        <v>248</v>
      </c>
      <c r="CP249" s="81">
        <v>211</v>
      </c>
      <c r="CQ249" s="81">
        <v>153</v>
      </c>
      <c r="CR249" s="81">
        <v>158</v>
      </c>
      <c r="CS249" s="81">
        <v>168</v>
      </c>
      <c r="CT249" s="81">
        <v>275</v>
      </c>
    </row>
    <row r="250" spans="1:98" ht="14.5" customHeight="1">
      <c r="A250" s="79">
        <v>111001014214</v>
      </c>
      <c r="B250" s="80" t="s">
        <v>249</v>
      </c>
      <c r="C250" s="81" t="s">
        <v>460</v>
      </c>
      <c r="D250" s="81" t="s">
        <v>6</v>
      </c>
      <c r="E250" s="81">
        <v>6</v>
      </c>
      <c r="F250" s="82" t="s">
        <v>151</v>
      </c>
      <c r="G250" s="82">
        <v>42</v>
      </c>
      <c r="H250" s="82" t="s">
        <v>152</v>
      </c>
      <c r="I250" s="81">
        <v>6</v>
      </c>
      <c r="J250" s="81">
        <v>2</v>
      </c>
      <c r="K250" s="81">
        <v>2</v>
      </c>
      <c r="L250" s="81">
        <v>3249</v>
      </c>
      <c r="M250" s="81">
        <f t="shared" si="301"/>
        <v>6</v>
      </c>
      <c r="N250" s="86">
        <f>VLOOKUP(A250,complejidad!P:V,7,FALSE)</f>
        <v>1.1704443053249212</v>
      </c>
      <c r="O250" s="81">
        <v>6</v>
      </c>
      <c r="P250" s="87">
        <v>38.131985098456553</v>
      </c>
      <c r="Q250" s="88">
        <v>0.19131773004168001</v>
      </c>
      <c r="R250" s="81">
        <v>3126</v>
      </c>
      <c r="S250" s="81">
        <v>380</v>
      </c>
      <c r="T250" s="89">
        <f t="shared" si="239"/>
        <v>0.12156110044785669</v>
      </c>
      <c r="U250" s="90">
        <f>VLOOKUP(A250,socioeconomico!I:P,8,FALSE)</f>
        <v>-0.10464432616783864</v>
      </c>
      <c r="V250" s="81">
        <v>6</v>
      </c>
      <c r="W250" s="83">
        <v>0.8538217682282494</v>
      </c>
      <c r="X250" s="83">
        <v>0.85557909604519777</v>
      </c>
      <c r="Y250" s="83">
        <v>0.82288345731491319</v>
      </c>
      <c r="Z250" s="83">
        <v>0.8288288288288288</v>
      </c>
      <c r="AA250" s="83">
        <v>0.83119266055045871</v>
      </c>
      <c r="AB250" s="83">
        <v>0.81505376344086022</v>
      </c>
      <c r="AC250" s="91">
        <v>0.79511143062544931</v>
      </c>
      <c r="AD250" s="81">
        <f t="shared" si="302"/>
        <v>0.81514807221375718</v>
      </c>
      <c r="AE250" s="82">
        <f t="shared" si="240"/>
        <v>-0.47202717154581531</v>
      </c>
      <c r="AF250" s="84">
        <v>91.586298636514798</v>
      </c>
      <c r="AG250" s="84">
        <v>89.399293286219077</v>
      </c>
      <c r="AH250" s="84">
        <v>80.334605224537711</v>
      </c>
      <c r="AI250" s="84">
        <v>92.513529765484066</v>
      </c>
      <c r="AJ250" s="84">
        <v>86.893039049235995</v>
      </c>
      <c r="AK250" s="84">
        <v>85.388429752066116</v>
      </c>
      <c r="AL250" s="84">
        <v>86.267372600926535</v>
      </c>
      <c r="AM250" s="84">
        <f t="shared" si="322"/>
        <v>86.516417015418057</v>
      </c>
      <c r="AN250" s="84">
        <f t="shared" si="241"/>
        <v>-0.48793012426383536</v>
      </c>
      <c r="AO250" s="81">
        <v>4</v>
      </c>
      <c r="AP250" s="82">
        <f t="shared" si="285"/>
        <v>0.23005906138063265</v>
      </c>
      <c r="AQ250" s="81">
        <v>4</v>
      </c>
      <c r="AR250" s="82">
        <f t="shared" si="304"/>
        <v>0.1365178344157767</v>
      </c>
      <c r="AS250" s="81">
        <v>4</v>
      </c>
      <c r="AT250" s="82">
        <f t="shared" si="305"/>
        <v>-0.10476865036838212</v>
      </c>
      <c r="AU250" s="81">
        <v>4</v>
      </c>
      <c r="AV250" s="82">
        <f t="shared" si="323"/>
        <v>-0.23979404319523176</v>
      </c>
      <c r="AW250" s="81">
        <v>4</v>
      </c>
      <c r="AX250" s="82">
        <f t="shared" si="324"/>
        <v>-0.2179191660846721</v>
      </c>
      <c r="AY250" s="81">
        <v>4</v>
      </c>
      <c r="AZ250" s="82">
        <f t="shared" si="325"/>
        <v>5.8790989771929411E-2</v>
      </c>
      <c r="BA250" s="81">
        <f t="shared" si="326"/>
        <v>-8.6864817342315201E-2</v>
      </c>
      <c r="BB250" s="82">
        <v>3.4516666666666667</v>
      </c>
      <c r="BC250" s="82">
        <v>3.4966666666666666</v>
      </c>
      <c r="BD250" s="82">
        <v>3.5983333333333332</v>
      </c>
      <c r="BE250" s="82">
        <v>3.3383333333333334</v>
      </c>
      <c r="BF250" s="81">
        <f t="shared" si="310"/>
        <v>3.4593333333333334</v>
      </c>
      <c r="BG250" s="82">
        <f t="shared" si="303"/>
        <v>0.34781195285308525</v>
      </c>
      <c r="BH250" s="82">
        <f t="shared" si="242"/>
        <v>0.13047356775538502</v>
      </c>
      <c r="BI250" s="85">
        <v>0.45</v>
      </c>
      <c r="BJ250" s="82">
        <f t="shared" si="319"/>
        <v>-0.53450388228909551</v>
      </c>
      <c r="BK250" s="92">
        <f t="shared" si="320"/>
        <v>-0.79850769621777162</v>
      </c>
      <c r="BL250" s="92">
        <f t="shared" si="321"/>
        <v>-0.50216677052719205</v>
      </c>
      <c r="BM250" s="85">
        <v>0.40979355448807875</v>
      </c>
      <c r="BN250" s="92">
        <f t="shared" si="316"/>
        <v>-0.97652474580066206</v>
      </c>
      <c r="BO250" s="92">
        <f t="shared" si="317"/>
        <v>-0.89210177173422078</v>
      </c>
      <c r="BP250" s="92">
        <f t="shared" si="318"/>
        <v>-1.0211559647012982</v>
      </c>
      <c r="BQ250" s="86">
        <v>0.57695394222973051</v>
      </c>
      <c r="BR250" s="92">
        <f>((BQ250-(AVERAGE(BQ$2:BQ$392)))/(_xlfn.STDEV.P(BQ$2:BQ$392)))</f>
        <v>-0.37684546559682142</v>
      </c>
      <c r="BS250" s="92">
        <f>LN(BQ250)</f>
        <v>-0.54999283848547253</v>
      </c>
      <c r="BT250" s="92">
        <f>((BS250-(AVERAGE(BS$2:BS$392)))/(_xlfn.STDEV.P(BS$2:BS$392)))</f>
        <v>-0.34680811902813713</v>
      </c>
      <c r="BU250" s="92">
        <v>0.63317524864981656</v>
      </c>
      <c r="BV250" s="92">
        <f t="shared" si="243"/>
        <v>0.37323399778654093</v>
      </c>
      <c r="BW250" s="92">
        <f t="shared" si="244"/>
        <v>-0.45700804104785203</v>
      </c>
      <c r="BX250" s="92">
        <f t="shared" si="245"/>
        <v>0.40967589923581593</v>
      </c>
      <c r="BY250" s="92">
        <f>(BL250*0.1)+(BP250*0.2)+(BT250*0.3)+(BX250*0.4)</f>
        <v>-0.19461994600709359</v>
      </c>
      <c r="BZ250" s="80">
        <v>0.50762727099961658</v>
      </c>
      <c r="CA250" s="80">
        <v>-0.21819817115260062</v>
      </c>
      <c r="CB250" s="80">
        <v>0.56697980599647224</v>
      </c>
      <c r="CC250" s="80">
        <v>0.3529882251664534</v>
      </c>
      <c r="CD250" s="80">
        <v>0.33754477242821102</v>
      </c>
      <c r="CE250" s="82">
        <f t="shared" si="314"/>
        <v>-1.8508490642727851</v>
      </c>
      <c r="CF250" s="80">
        <f t="shared" si="315"/>
        <v>-0.86316769881697664</v>
      </c>
      <c r="CG250" s="84">
        <f t="shared" si="246"/>
        <v>-0.18698133370152259</v>
      </c>
      <c r="CH250" s="84">
        <f>VLOOKUP(A250,'CALCULO FINAL'!A:L,7,FALSE)</f>
        <v>34.615384615384613</v>
      </c>
      <c r="CI250" s="84">
        <f>VLOOKUP(A250,'CALCULO FINAL'!A:L,10,FALSE)</f>
        <v>28.947368421052634</v>
      </c>
      <c r="CJ250" s="84">
        <f>VLOOKUP(A250,'CALCULO FINAL'!A:L,8,FALSE)</f>
        <v>50</v>
      </c>
      <c r="CK250" s="84">
        <f>VLOOKUP(A250,'CALCULO FINAL'!A:L,9,FALSE)</f>
        <v>39.726027397260275</v>
      </c>
      <c r="CL250" s="84">
        <f>VLOOKUP(A250,'CALCULO FINAL'!A:L,11,FALSE)</f>
        <v>-0.2427155869114476</v>
      </c>
      <c r="CM250" s="84">
        <f>VLOOKUP(A250,'CALCULO FINAL'!A:L,12,FALSE)</f>
        <v>42.307692307692307</v>
      </c>
      <c r="CN250" s="84">
        <f t="shared" si="247"/>
        <v>35.121457489878544</v>
      </c>
      <c r="CO250" s="81">
        <v>249</v>
      </c>
      <c r="CP250" s="81">
        <v>213</v>
      </c>
      <c r="CQ250" s="81">
        <v>170</v>
      </c>
      <c r="CR250" s="81">
        <v>171</v>
      </c>
      <c r="CS250" s="81">
        <v>216</v>
      </c>
      <c r="CT250" s="81">
        <v>229</v>
      </c>
    </row>
    <row r="251" spans="1:98" ht="14.5" customHeight="1">
      <c r="A251" s="79">
        <v>111001034002</v>
      </c>
      <c r="B251" s="80" t="s">
        <v>230</v>
      </c>
      <c r="C251" s="81" t="s">
        <v>460</v>
      </c>
      <c r="D251" s="81" t="s">
        <v>6</v>
      </c>
      <c r="E251" s="81">
        <v>10</v>
      </c>
      <c r="F251" s="82" t="s">
        <v>18</v>
      </c>
      <c r="G251" s="82">
        <v>30</v>
      </c>
      <c r="H251" s="82" t="s">
        <v>19</v>
      </c>
      <c r="I251" s="81">
        <v>10</v>
      </c>
      <c r="J251" s="81">
        <v>1</v>
      </c>
      <c r="K251" s="81">
        <v>1</v>
      </c>
      <c r="L251" s="81">
        <v>494</v>
      </c>
      <c r="M251" s="81">
        <f t="shared" si="301"/>
        <v>1</v>
      </c>
      <c r="N251" s="86">
        <f>VLOOKUP(A251,complejidad!P:V,7,FALSE)</f>
        <v>-1.4952519086589622</v>
      </c>
      <c r="O251" s="81">
        <v>1</v>
      </c>
      <c r="P251" s="87">
        <v>41.481256281407028</v>
      </c>
      <c r="Q251" s="88">
        <v>0.18119705340699799</v>
      </c>
      <c r="R251" s="81">
        <v>466</v>
      </c>
      <c r="S251" s="81">
        <v>52</v>
      </c>
      <c r="T251" s="89">
        <f t="shared" si="239"/>
        <v>0.11158798283261803</v>
      </c>
      <c r="U251" s="90">
        <f>VLOOKUP(A251,socioeconomico!I:P,8,FALSE)</f>
        <v>-0.60424707928929333</v>
      </c>
      <c r="V251" s="81">
        <v>8</v>
      </c>
      <c r="W251" s="83">
        <v>0.80159999999999998</v>
      </c>
      <c r="X251" s="83">
        <v>0.82065217391304346</v>
      </c>
      <c r="Y251" s="83">
        <v>0.75587703435804698</v>
      </c>
      <c r="Z251" s="83">
        <v>0.74455445544554455</v>
      </c>
      <c r="AA251" s="83">
        <v>0.79625779625779625</v>
      </c>
      <c r="AB251" s="83">
        <v>0.79418886198547212</v>
      </c>
      <c r="AC251" s="91">
        <v>0.80429594272076377</v>
      </c>
      <c r="AD251" s="81">
        <f t="shared" si="302"/>
        <v>0.78635842931679278</v>
      </c>
      <c r="AE251" s="82">
        <f t="shared" si="240"/>
        <v>-1.0430634264616763</v>
      </c>
      <c r="AF251" s="84">
        <v>91.068814055636892</v>
      </c>
      <c r="AG251" s="84">
        <v>88.983050847457619</v>
      </c>
      <c r="AH251" s="84">
        <v>93.333333333333329</v>
      </c>
      <c r="AI251" s="84">
        <v>95.860927152317871</v>
      </c>
      <c r="AJ251" s="84">
        <v>96.05263157894737</v>
      </c>
      <c r="AK251" s="84">
        <v>93.968871595330739</v>
      </c>
      <c r="AL251" s="84">
        <v>93.27354260089686</v>
      </c>
      <c r="AM251" s="84">
        <f t="shared" si="322"/>
        <v>94.397279401072225</v>
      </c>
      <c r="AN251" s="84">
        <f t="shared" si="241"/>
        <v>1.213064278741367</v>
      </c>
      <c r="AO251" s="81">
        <v>4</v>
      </c>
      <c r="AP251" s="82">
        <f t="shared" si="285"/>
        <v>0.23005906138063265</v>
      </c>
      <c r="AQ251" s="81">
        <v>4</v>
      </c>
      <c r="AR251" s="82">
        <f t="shared" si="304"/>
        <v>0.1365178344157767</v>
      </c>
      <c r="AS251" s="81">
        <v>4.5</v>
      </c>
      <c r="AT251" s="82">
        <f t="shared" si="305"/>
        <v>1.3847682483473189</v>
      </c>
      <c r="AU251" s="81">
        <v>4.5</v>
      </c>
      <c r="AV251" s="82">
        <f t="shared" si="323"/>
        <v>1.2122921072647797</v>
      </c>
      <c r="AW251" s="81">
        <v>4</v>
      </c>
      <c r="AX251" s="82">
        <f t="shared" si="324"/>
        <v>-0.2179191660846721</v>
      </c>
      <c r="AY251" s="81">
        <v>4</v>
      </c>
      <c r="AZ251" s="82">
        <f t="shared" si="325"/>
        <v>5.8790989771929411E-2</v>
      </c>
      <c r="BA251" s="81">
        <f t="shared" si="326"/>
        <v>0.4269829475570423</v>
      </c>
      <c r="BB251" s="82">
        <v>3.3200000000000003</v>
      </c>
      <c r="BC251" s="82">
        <v>3.4783333333333335</v>
      </c>
      <c r="BD251" s="82">
        <v>3.5516666666666663</v>
      </c>
      <c r="BE251" s="82">
        <v>3.4283333333333332</v>
      </c>
      <c r="BF251" s="81">
        <f t="shared" si="310"/>
        <v>3.4645000000000001</v>
      </c>
      <c r="BG251" s="82">
        <f t="shared" si="303"/>
        <v>0.35804315434428008</v>
      </c>
      <c r="BH251" s="82">
        <f t="shared" si="242"/>
        <v>0.39251305095066119</v>
      </c>
      <c r="BI251" s="85">
        <v>0.42599999999999999</v>
      </c>
      <c r="BJ251" s="82">
        <f t="shared" si="319"/>
        <v>-0.87768234607999651</v>
      </c>
      <c r="BK251" s="92">
        <f t="shared" si="320"/>
        <v>-0.85331593271276662</v>
      </c>
      <c r="BL251" s="92">
        <f t="shared" si="321"/>
        <v>-0.89570925349950781</v>
      </c>
      <c r="BM251" s="85">
        <v>0.38050658362959472</v>
      </c>
      <c r="BN251" s="92">
        <f t="shared" si="316"/>
        <v>-1.3359770242171878</v>
      </c>
      <c r="BO251" s="92">
        <f t="shared" si="317"/>
        <v>-0.96625179925559102</v>
      </c>
      <c r="BP251" s="92">
        <f t="shared" si="318"/>
        <v>-1.4820351802568263</v>
      </c>
      <c r="BQ251" s="86"/>
      <c r="BR251" s="86"/>
      <c r="BS251" s="92"/>
      <c r="BT251" s="92"/>
      <c r="BU251" s="92">
        <v>0.58971516556551795</v>
      </c>
      <c r="BV251" s="92">
        <f t="shared" si="243"/>
        <v>-0.91122418366163604</v>
      </c>
      <c r="BW251" s="92">
        <f t="shared" si="244"/>
        <v>-0.52811562888137364</v>
      </c>
      <c r="BX251" s="92">
        <f t="shared" si="245"/>
        <v>-0.941516873683789</v>
      </c>
      <c r="BY251" s="86">
        <f>(BL251*0.2)+(BP251*0.3)+(BX251*0.5)</f>
        <v>-1.094510841618844</v>
      </c>
      <c r="BZ251" s="80">
        <v>0.49981035554074449</v>
      </c>
      <c r="CA251" s="80">
        <v>-0.50018328541565626</v>
      </c>
      <c r="CB251" s="80">
        <v>0.51938096758499064</v>
      </c>
      <c r="CC251" s="80">
        <v>-1.2042640723163112</v>
      </c>
      <c r="CD251" s="80">
        <v>0.43609117868234099</v>
      </c>
      <c r="CE251" s="82">
        <f t="shared" si="314"/>
        <v>-0.67806429005306834</v>
      </c>
      <c r="CF251" s="80">
        <f t="shared" si="315"/>
        <v>-0.80034802380455883</v>
      </c>
      <c r="CG251" s="84">
        <f t="shared" si="246"/>
        <v>-1.935072616763342E-2</v>
      </c>
      <c r="CH251" s="84">
        <f>VLOOKUP(A251,'CALCULO FINAL'!A:L,7,FALSE)</f>
        <v>49.175824175824175</v>
      </c>
      <c r="CI251" s="84">
        <f>VLOOKUP(A251,'CALCULO FINAL'!A:L,10,FALSE)</f>
        <v>10.526315789473683</v>
      </c>
      <c r="CJ251" s="84">
        <f>VLOOKUP(A251,'CALCULO FINAL'!A:L,8,FALSE)</f>
        <v>23.52941176470588</v>
      </c>
      <c r="CK251" s="84">
        <f>VLOOKUP(A251,'CALCULO FINAL'!A:L,9,FALSE)</f>
        <v>44.285714285714285</v>
      </c>
      <c r="CL251" s="84">
        <f>VLOOKUP(A251,'CALCULO FINAL'!A:L,11,FALSE)</f>
        <v>-0.63843677896973672</v>
      </c>
      <c r="CM251" s="84">
        <f>VLOOKUP(A251,'CALCULO FINAL'!A:L,12,FALSE)</f>
        <v>31.318681318681318</v>
      </c>
      <c r="CN251" s="84">
        <f t="shared" si="247"/>
        <v>35.049161364950834</v>
      </c>
      <c r="CO251" s="81">
        <v>250</v>
      </c>
      <c r="CP251" s="81">
        <v>228</v>
      </c>
      <c r="CQ251" s="81">
        <v>261</v>
      </c>
      <c r="CR251" s="81">
        <v>256</v>
      </c>
      <c r="CS251" s="81">
        <v>245</v>
      </c>
      <c r="CT251" s="81">
        <v>116</v>
      </c>
    </row>
    <row r="252" spans="1:98" ht="14.5" customHeight="1">
      <c r="A252" s="79">
        <v>111001012611</v>
      </c>
      <c r="B252" s="80" t="s">
        <v>233</v>
      </c>
      <c r="C252" s="81" t="s">
        <v>460</v>
      </c>
      <c r="D252" s="81" t="s">
        <v>6</v>
      </c>
      <c r="E252" s="81">
        <v>18</v>
      </c>
      <c r="F252" s="82" t="s">
        <v>38</v>
      </c>
      <c r="G252" s="82">
        <v>39</v>
      </c>
      <c r="H252" s="82" t="s">
        <v>140</v>
      </c>
      <c r="I252" s="81">
        <v>18</v>
      </c>
      <c r="J252" s="81">
        <v>1</v>
      </c>
      <c r="K252" s="81">
        <v>1</v>
      </c>
      <c r="L252" s="81">
        <v>2030</v>
      </c>
      <c r="M252" s="81">
        <f t="shared" si="301"/>
        <v>4</v>
      </c>
      <c r="N252" s="86">
        <f>VLOOKUP(A252,complejidad!P:V,7,FALSE)</f>
        <v>-0.31047738813875331</v>
      </c>
      <c r="O252" s="81">
        <v>3</v>
      </c>
      <c r="P252" s="87">
        <v>36.016578332034285</v>
      </c>
      <c r="Q252" s="88">
        <v>0.22070089285714201</v>
      </c>
      <c r="R252" s="81">
        <v>1768</v>
      </c>
      <c r="S252" s="81">
        <v>165</v>
      </c>
      <c r="T252" s="89">
        <f t="shared" si="239"/>
        <v>9.3325791855203621E-2</v>
      </c>
      <c r="U252" s="90">
        <f>VLOOKUP(A252,socioeconomico!I:P,8,FALSE)</f>
        <v>0.28099625034994735</v>
      </c>
      <c r="V252" s="81">
        <v>4</v>
      </c>
      <c r="W252" s="83">
        <v>0.83536940081442701</v>
      </c>
      <c r="X252" s="83">
        <v>0.83924485125858128</v>
      </c>
      <c r="Y252" s="83">
        <v>0.82215909090909089</v>
      </c>
      <c r="Z252" s="83">
        <v>0.75593220338983047</v>
      </c>
      <c r="AA252" s="83">
        <v>0.75129236071223437</v>
      </c>
      <c r="AB252" s="83">
        <v>0.800761421319797</v>
      </c>
      <c r="AC252" s="91">
        <v>0.79875389408099684</v>
      </c>
      <c r="AD252" s="81">
        <f t="shared" si="302"/>
        <v>0.78568073529607885</v>
      </c>
      <c r="AE252" s="82">
        <f t="shared" si="240"/>
        <v>-1.0565053387824492</v>
      </c>
      <c r="AF252" s="84">
        <v>81.601525262154425</v>
      </c>
      <c r="AG252" s="84">
        <v>92.394239423942395</v>
      </c>
      <c r="AH252" s="84">
        <v>94.463818657367042</v>
      </c>
      <c r="AI252" s="84">
        <v>80.692549842602318</v>
      </c>
      <c r="AJ252" s="84">
        <v>89.561586638830889</v>
      </c>
      <c r="AK252" s="84">
        <v>100</v>
      </c>
      <c r="AL252" s="84">
        <v>100</v>
      </c>
      <c r="AM252" s="84">
        <f t="shared" si="322"/>
        <v>94.462581669893225</v>
      </c>
      <c r="AN252" s="84">
        <f t="shared" si="241"/>
        <v>1.2271590298399604</v>
      </c>
      <c r="AO252" s="81">
        <v>4</v>
      </c>
      <c r="AP252" s="82">
        <f t="shared" si="285"/>
        <v>0.23005906138063265</v>
      </c>
      <c r="AQ252" s="81">
        <v>4</v>
      </c>
      <c r="AR252" s="82">
        <f t="shared" si="304"/>
        <v>0.1365178344157767</v>
      </c>
      <c r="AS252" s="81">
        <v>4</v>
      </c>
      <c r="AT252" s="82">
        <f t="shared" si="305"/>
        <v>-0.10476865036838212</v>
      </c>
      <c r="AU252" s="81">
        <v>4</v>
      </c>
      <c r="AV252" s="82">
        <f t="shared" si="323"/>
        <v>-0.23979404319523176</v>
      </c>
      <c r="AW252" s="81">
        <v>4</v>
      </c>
      <c r="AX252" s="82">
        <f t="shared" si="324"/>
        <v>-0.2179191660846721</v>
      </c>
      <c r="AY252" s="81">
        <v>3.5</v>
      </c>
      <c r="AZ252" s="82">
        <f t="shared" si="325"/>
        <v>-1.2816435770280501</v>
      </c>
      <c r="BA252" s="81">
        <f t="shared" si="326"/>
        <v>-0.48899518738230907</v>
      </c>
      <c r="BB252" s="82">
        <v>3.3583333333333329</v>
      </c>
      <c r="BC252" s="82">
        <v>3.2349999999999994</v>
      </c>
      <c r="BD252" s="82">
        <v>3.331666666666667</v>
      </c>
      <c r="BE252" s="82">
        <v>3.1200000000000006</v>
      </c>
      <c r="BF252" s="81">
        <f t="shared" si="310"/>
        <v>3.2303333333333333</v>
      </c>
      <c r="BG252" s="82">
        <f t="shared" si="303"/>
        <v>-0.10566130033728559</v>
      </c>
      <c r="BH252" s="82">
        <f t="shared" si="242"/>
        <v>-0.29732824385979734</v>
      </c>
      <c r="BI252" s="85">
        <v>0.44600000000000001</v>
      </c>
      <c r="BJ252" s="82">
        <f t="shared" si="319"/>
        <v>-0.59170029292091231</v>
      </c>
      <c r="BK252" s="92">
        <f t="shared" si="320"/>
        <v>-0.80743632696207301</v>
      </c>
      <c r="BL252" s="92">
        <f t="shared" si="321"/>
        <v>-0.56627749069196509</v>
      </c>
      <c r="BM252" s="85">
        <v>0.47526733185127834</v>
      </c>
      <c r="BN252" s="92">
        <f t="shared" si="316"/>
        <v>-0.17293537619807736</v>
      </c>
      <c r="BO252" s="92">
        <f t="shared" si="317"/>
        <v>-0.74387782936478397</v>
      </c>
      <c r="BP252" s="92">
        <f t="shared" si="318"/>
        <v>-9.9870611623232949E-2</v>
      </c>
      <c r="BQ252" s="86">
        <v>0.55126167103649359</v>
      </c>
      <c r="BR252" s="92">
        <f>((BQ252-(AVERAGE(BQ$2:BQ$392)))/(_xlfn.STDEV.P(BQ$2:BQ$392)))</f>
        <v>-1.0631961758243968</v>
      </c>
      <c r="BS252" s="92">
        <f>LN(BQ252)</f>
        <v>-0.59554568049691614</v>
      </c>
      <c r="BT252" s="92">
        <f>((BS252-(AVERAGE(BS$2:BS$392)))/(_xlfn.STDEV.P(BS$2:BS$392)))</f>
        <v>-1.0605841459687304</v>
      </c>
      <c r="BU252" s="92">
        <v>0.61360609518280562</v>
      </c>
      <c r="BV252" s="92">
        <f t="shared" si="243"/>
        <v>-0.20513027330704744</v>
      </c>
      <c r="BW252" s="92">
        <f t="shared" si="244"/>
        <v>-0.48840209549927865</v>
      </c>
      <c r="BX252" s="92">
        <f t="shared" si="245"/>
        <v>-0.18687674415753511</v>
      </c>
      <c r="BY252" s="92">
        <f>(BL252*0.1)+(BP252*0.2)+(BT252*0.3)+(BX252*0.4)</f>
        <v>-0.4695278128474763</v>
      </c>
      <c r="BZ252" s="80">
        <v>0.50020822942144449</v>
      </c>
      <c r="CA252" s="80">
        <v>-0.48583049980581094</v>
      </c>
      <c r="CB252" s="80">
        <v>0.55434715923406463</v>
      </c>
      <c r="CC252" s="80">
        <v>-6.0303755280325701E-2</v>
      </c>
      <c r="CD252" s="80">
        <v>0.46946284971175101</v>
      </c>
      <c r="CE252" s="82">
        <f t="shared" si="314"/>
        <v>-0.28091345359706033</v>
      </c>
      <c r="CF252" s="80">
        <f t="shared" si="315"/>
        <v>-0.2557139533437901</v>
      </c>
      <c r="CG252" s="84">
        <f t="shared" si="246"/>
        <v>-0.21798763132161808</v>
      </c>
      <c r="CH252" s="84">
        <f>VLOOKUP(A252,'CALCULO FINAL'!A:L,7,FALSE)</f>
        <v>32.142857142857146</v>
      </c>
      <c r="CI252" s="84">
        <f>VLOOKUP(A252,'CALCULO FINAL'!A:L,10,FALSE)</f>
        <v>37.837837837837839</v>
      </c>
      <c r="CJ252" s="84">
        <f>VLOOKUP(A252,'CALCULO FINAL'!A:L,8,FALSE)</f>
        <v>42.307692307692307</v>
      </c>
      <c r="CK252" s="84">
        <f>VLOOKUP(A252,'CALCULO FINAL'!A:L,9,FALSE)</f>
        <v>33.333333333333329</v>
      </c>
      <c r="CL252" s="84">
        <f>VLOOKUP(A252,'CALCULO FINAL'!A:L,11,FALSE)</f>
        <v>-0.49716689050054469</v>
      </c>
      <c r="CM252" s="84">
        <f>VLOOKUP(A252,'CALCULO FINAL'!A:L,12,FALSE)</f>
        <v>35.714285714285715</v>
      </c>
      <c r="CN252" s="84">
        <f t="shared" si="247"/>
        <v>34.45945945945946</v>
      </c>
      <c r="CO252" s="81">
        <v>251</v>
      </c>
      <c r="CP252" s="81">
        <v>258</v>
      </c>
      <c r="CQ252" s="81">
        <v>257</v>
      </c>
      <c r="CR252" s="81">
        <v>239</v>
      </c>
      <c r="CS252" s="81">
        <v>195</v>
      </c>
      <c r="CT252" s="81">
        <v>249</v>
      </c>
    </row>
    <row r="253" spans="1:98" ht="14.5" customHeight="1">
      <c r="A253" s="79">
        <v>111001024686</v>
      </c>
      <c r="B253" s="80" t="s">
        <v>658</v>
      </c>
      <c r="C253" s="81" t="s">
        <v>460</v>
      </c>
      <c r="D253" s="81" t="s">
        <v>6</v>
      </c>
      <c r="E253" s="81">
        <v>4</v>
      </c>
      <c r="F253" s="82" t="s">
        <v>42</v>
      </c>
      <c r="G253" s="82">
        <v>50</v>
      </c>
      <c r="H253" s="82" t="s">
        <v>119</v>
      </c>
      <c r="I253" s="81">
        <v>4</v>
      </c>
      <c r="J253" s="81">
        <v>3</v>
      </c>
      <c r="K253" s="81">
        <v>3</v>
      </c>
      <c r="L253" s="81">
        <v>1764</v>
      </c>
      <c r="M253" s="81">
        <f t="shared" si="301"/>
        <v>3</v>
      </c>
      <c r="N253" s="86">
        <f>VLOOKUP(A253,complejidad!P:V,7,FALSE)</f>
        <v>0.97270306365541048</v>
      </c>
      <c r="O253" s="81">
        <v>5</v>
      </c>
      <c r="P253" s="87">
        <v>36.423075489282326</v>
      </c>
      <c r="Q253" s="88">
        <v>0.214354201917653</v>
      </c>
      <c r="R253" s="81">
        <v>1578</v>
      </c>
      <c r="S253" s="81">
        <v>235</v>
      </c>
      <c r="T253" s="89">
        <f t="shared" si="239"/>
        <v>0.14892268694550062</v>
      </c>
      <c r="U253" s="90">
        <f>VLOOKUP(A253,socioeconomico!I:P,8,FALSE)</f>
        <v>0.42747487439710818</v>
      </c>
      <c r="V253" s="81">
        <v>4</v>
      </c>
      <c r="W253" s="83">
        <v>0.83133187772925765</v>
      </c>
      <c r="X253" s="83">
        <v>0.85521126760563382</v>
      </c>
      <c r="Y253" s="83">
        <v>0.8414201183431953</v>
      </c>
      <c r="Z253" s="83">
        <v>0.83475609756097557</v>
      </c>
      <c r="AA253" s="83">
        <v>0.82337829158638409</v>
      </c>
      <c r="AB253" s="83">
        <v>0.83873144399460187</v>
      </c>
      <c r="AC253" s="91">
        <v>0.83590087073007369</v>
      </c>
      <c r="AD253" s="81">
        <f t="shared" si="302"/>
        <v>0.8344842070034153</v>
      </c>
      <c r="AE253" s="82">
        <f t="shared" si="240"/>
        <v>-8.8499177317067731E-2</v>
      </c>
      <c r="AF253" s="84">
        <v>92.450931051836932</v>
      </c>
      <c r="AG253" s="84">
        <v>92.712129099427372</v>
      </c>
      <c r="AH253" s="84">
        <v>93.956351426972589</v>
      </c>
      <c r="AI253" s="84">
        <v>92.551417454141188</v>
      </c>
      <c r="AJ253" s="84">
        <v>88.416340235030773</v>
      </c>
      <c r="AK253" s="84">
        <v>92.786503781268181</v>
      </c>
      <c r="AL253" s="84">
        <v>95.182138660399531</v>
      </c>
      <c r="AM253" s="84">
        <f t="shared" si="322"/>
        <v>92.712883351261482</v>
      </c>
      <c r="AN253" s="84">
        <f t="shared" si="241"/>
        <v>0.84950657236805394</v>
      </c>
      <c r="AO253" s="81">
        <v>3.5</v>
      </c>
      <c r="AP253" s="82">
        <f t="shared" si="285"/>
        <v>-1.3577995583445217</v>
      </c>
      <c r="AQ253" s="81">
        <v>3.5</v>
      </c>
      <c r="AR253" s="82">
        <f t="shared" si="304"/>
        <v>-1.3981309248788139</v>
      </c>
      <c r="AS253" s="81">
        <v>3.5</v>
      </c>
      <c r="AT253" s="82">
        <f t="shared" si="305"/>
        <v>-1.594305549084083</v>
      </c>
      <c r="AU253" s="81">
        <v>3.5</v>
      </c>
      <c r="AV253" s="82">
        <f t="shared" si="323"/>
        <v>-1.6918801936552432</v>
      </c>
      <c r="AW253" s="81">
        <v>4</v>
      </c>
      <c r="AX253" s="82">
        <f t="shared" si="324"/>
        <v>-0.2179191660846721</v>
      </c>
      <c r="AY253" s="81">
        <v>3.5</v>
      </c>
      <c r="AZ253" s="82">
        <f t="shared" si="325"/>
        <v>-1.2816435770280501</v>
      </c>
      <c r="BA253" s="81">
        <f t="shared" si="326"/>
        <v>-1.1563078282111254</v>
      </c>
      <c r="BB253" s="82">
        <v>3.1716666666666669</v>
      </c>
      <c r="BC253" s="82">
        <v>3.4383333333333339</v>
      </c>
      <c r="BD253" s="82">
        <v>3.2716666666666665</v>
      </c>
      <c r="BE253" s="82">
        <v>3.105</v>
      </c>
      <c r="BF253" s="81">
        <f t="shared" si="310"/>
        <v>3.2283333333333335</v>
      </c>
      <c r="BG253" s="82">
        <f t="shared" si="303"/>
        <v>-0.10962176543065083</v>
      </c>
      <c r="BH253" s="82">
        <f t="shared" si="242"/>
        <v>-0.63296479682088813</v>
      </c>
      <c r="BI253" s="85">
        <v>0.502</v>
      </c>
      <c r="BJ253" s="82">
        <f t="shared" si="319"/>
        <v>0.20904945592452251</v>
      </c>
      <c r="BK253" s="92">
        <f t="shared" si="320"/>
        <v>-0.68915515929040783</v>
      </c>
      <c r="BL253" s="92">
        <f t="shared" si="321"/>
        <v>0.28302304132976247</v>
      </c>
      <c r="BM253" s="85">
        <v>0.52302378599674171</v>
      </c>
      <c r="BN253" s="92">
        <f t="shared" si="316"/>
        <v>0.41320124867271729</v>
      </c>
      <c r="BO253" s="92">
        <f t="shared" si="317"/>
        <v>-0.64812833603410602</v>
      </c>
      <c r="BP253" s="92">
        <f t="shared" si="318"/>
        <v>0.49526000196101744</v>
      </c>
      <c r="BQ253" s="86">
        <v>0.62711180618032036</v>
      </c>
      <c r="BR253" s="92">
        <f>((BQ253-(AVERAGE(BQ$2:BQ$392)))/(_xlfn.STDEV.P(BQ$2:BQ$392)))</f>
        <v>0.96308611487970397</v>
      </c>
      <c r="BS253" s="92">
        <f>LN(BQ253)</f>
        <v>-0.46663043497934836</v>
      </c>
      <c r="BT253" s="92">
        <f>((BS253-(AVERAGE(BS$2:BS$392)))/(_xlfn.STDEV.P(BS$2:BS$392)))</f>
        <v>0.95941301983893978</v>
      </c>
      <c r="BU253" s="92">
        <v>0.65425061623959335</v>
      </c>
      <c r="BV253" s="92">
        <f t="shared" si="243"/>
        <v>0.99611426875170705</v>
      </c>
      <c r="BW253" s="92">
        <f t="shared" si="244"/>
        <v>-0.42426479567000464</v>
      </c>
      <c r="BX253" s="92">
        <f t="shared" si="245"/>
        <v>1.031865989835737</v>
      </c>
      <c r="BY253" s="92">
        <f>(BL253*0.1)+(BP253*0.2)+(BT253*0.3)+(BX253*0.4)</f>
        <v>0.82792460641115651</v>
      </c>
      <c r="BZ253" s="80">
        <v>0.51208285501230633</v>
      </c>
      <c r="CA253" s="80">
        <v>-5.7468741042037301E-2</v>
      </c>
      <c r="CB253" s="80">
        <v>0.53772628198728845</v>
      </c>
      <c r="CC253" s="80">
        <v>-0.60407541321384906</v>
      </c>
      <c r="CD253" s="80">
        <v>0.34507570378541602</v>
      </c>
      <c r="CE253" s="82">
        <f t="shared" si="314"/>
        <v>-1.7612246734183119</v>
      </c>
      <c r="CF253" s="80">
        <f t="shared" si="315"/>
        <v>-1.0733287088817181</v>
      </c>
      <c r="CG253" s="84">
        <f t="shared" si="246"/>
        <v>-0.25203198683789096</v>
      </c>
      <c r="CH253" s="84">
        <f>VLOOKUP(A253,'CALCULO FINAL'!A:L,7,FALSE)</f>
        <v>28.296703296703296</v>
      </c>
      <c r="CI253" s="84">
        <f>VLOOKUP(A253,'CALCULO FINAL'!A:L,10,FALSE)</f>
        <v>29.72972972972973</v>
      </c>
      <c r="CJ253" s="84">
        <f>VLOOKUP(A253,'CALCULO FINAL'!A:L,8,FALSE)</f>
        <v>60</v>
      </c>
      <c r="CK253" s="84">
        <f>VLOOKUP(A253,'CALCULO FINAL'!A:L,9,FALSE)</f>
        <v>41.860465116279073</v>
      </c>
      <c r="CL253" s="84">
        <f>VLOOKUP(A253,'CALCULO FINAL'!A:L,11,FALSE)</f>
        <v>-2.3527175867991749E-2</v>
      </c>
      <c r="CM253" s="84">
        <f>VLOOKUP(A253,'CALCULO FINAL'!A:L,12,FALSE)</f>
        <v>49.72527472527473</v>
      </c>
      <c r="CN253" s="84">
        <f t="shared" si="247"/>
        <v>34.012102762102764</v>
      </c>
      <c r="CO253" s="81">
        <v>252</v>
      </c>
      <c r="CP253" s="81">
        <v>223</v>
      </c>
      <c r="CQ253" s="81">
        <v>244</v>
      </c>
      <c r="CR253" s="81">
        <v>225</v>
      </c>
      <c r="CS253" s="81">
        <v>261</v>
      </c>
      <c r="CT253" s="81">
        <v>241</v>
      </c>
    </row>
    <row r="254" spans="1:98" ht="14.5" customHeight="1">
      <c r="A254" s="79">
        <v>111001108456</v>
      </c>
      <c r="B254" s="80" t="s">
        <v>185</v>
      </c>
      <c r="C254" s="81" t="s">
        <v>460</v>
      </c>
      <c r="D254" s="81" t="s">
        <v>6</v>
      </c>
      <c r="E254" s="81">
        <v>10</v>
      </c>
      <c r="F254" s="82" t="s">
        <v>18</v>
      </c>
      <c r="G254" s="82">
        <v>74</v>
      </c>
      <c r="H254" s="82" t="s">
        <v>18</v>
      </c>
      <c r="I254" s="81">
        <v>10</v>
      </c>
      <c r="J254" s="81">
        <v>1</v>
      </c>
      <c r="K254" s="81">
        <v>1</v>
      </c>
      <c r="L254" s="81">
        <v>2023</v>
      </c>
      <c r="M254" s="81">
        <f t="shared" si="301"/>
        <v>4</v>
      </c>
      <c r="N254" s="86">
        <f>VLOOKUP(A254,complejidad!P:V,7,FALSE)</f>
        <v>-0.31047738813875331</v>
      </c>
      <c r="O254" s="81">
        <v>3</v>
      </c>
      <c r="P254" s="87">
        <v>42.798346774193497</v>
      </c>
      <c r="Q254" s="88">
        <v>0.17752431906614699</v>
      </c>
      <c r="R254" s="81">
        <v>1867</v>
      </c>
      <c r="S254" s="81">
        <v>110</v>
      </c>
      <c r="T254" s="89">
        <f t="shared" si="239"/>
        <v>5.8918050348152118E-2</v>
      </c>
      <c r="U254" s="90">
        <f>VLOOKUP(A254,socioeconomico!I:P,8,FALSE)</f>
        <v>-1.0187217568734948</v>
      </c>
      <c r="V254" s="81">
        <v>9</v>
      </c>
      <c r="W254" s="83">
        <v>0.89980607627666453</v>
      </c>
      <c r="X254" s="83">
        <v>0.91191381495564006</v>
      </c>
      <c r="Y254" s="83">
        <v>0.8883248730964467</v>
      </c>
      <c r="Z254" s="83">
        <v>0.82544209925841416</v>
      </c>
      <c r="AA254" s="83">
        <v>0.86906211936662603</v>
      </c>
      <c r="AB254" s="83">
        <v>0.88779889638258735</v>
      </c>
      <c r="AC254" s="91">
        <v>0.88186650915534559</v>
      </c>
      <c r="AD254" s="81">
        <f t="shared" si="302"/>
        <v>0.87297090291398249</v>
      </c>
      <c r="AE254" s="82">
        <f t="shared" si="240"/>
        <v>0.67487599810663224</v>
      </c>
      <c r="AF254" s="84">
        <v>88.888888888888886</v>
      </c>
      <c r="AG254" s="84">
        <v>87.646695491043857</v>
      </c>
      <c r="AH254" s="84">
        <v>87.360178970917218</v>
      </c>
      <c r="AI254" s="84">
        <v>85.282140779522976</v>
      </c>
      <c r="AJ254" s="84">
        <v>85.816448152562572</v>
      </c>
      <c r="AK254" s="84">
        <v>88.288288288288285</v>
      </c>
      <c r="AL254" s="84">
        <v>96.071241487689889</v>
      </c>
      <c r="AM254" s="84">
        <f t="shared" si="322"/>
        <v>89.585073162911726</v>
      </c>
      <c r="AN254" s="84">
        <f t="shared" si="241"/>
        <v>0.17440436099960202</v>
      </c>
      <c r="AO254" s="81">
        <v>4</v>
      </c>
      <c r="AP254" s="82">
        <f t="shared" si="285"/>
        <v>0.23005906138063265</v>
      </c>
      <c r="AQ254" s="81">
        <v>4</v>
      </c>
      <c r="AR254" s="82">
        <f t="shared" si="304"/>
        <v>0.1365178344157767</v>
      </c>
      <c r="AS254" s="81">
        <v>4</v>
      </c>
      <c r="AT254" s="82">
        <f t="shared" si="305"/>
        <v>-0.10476865036838212</v>
      </c>
      <c r="AU254" s="81">
        <v>4</v>
      </c>
      <c r="AV254" s="82">
        <f t="shared" si="323"/>
        <v>-0.23979404319523176</v>
      </c>
      <c r="AW254" s="81">
        <v>4</v>
      </c>
      <c r="AX254" s="82">
        <f t="shared" si="324"/>
        <v>-0.2179191660846721</v>
      </c>
      <c r="AY254" s="81">
        <v>4</v>
      </c>
      <c r="AZ254" s="82">
        <f t="shared" si="325"/>
        <v>5.8790989771929411E-2</v>
      </c>
      <c r="BA254" s="81">
        <f t="shared" si="326"/>
        <v>-8.6864817342315201E-2</v>
      </c>
      <c r="BB254" s="82">
        <v>3.2816666666666667</v>
      </c>
      <c r="BC254" s="82">
        <v>3.1783333333333332</v>
      </c>
      <c r="BD254" s="82">
        <v>3.3033333333333332</v>
      </c>
      <c r="BE254" s="82">
        <v>3.2866666666666671</v>
      </c>
      <c r="BF254" s="81">
        <f t="shared" si="310"/>
        <v>3.2694999999999999</v>
      </c>
      <c r="BG254" s="82">
        <f t="shared" si="303"/>
        <v>-2.8102192258874493E-2</v>
      </c>
      <c r="BH254" s="82">
        <f t="shared" si="242"/>
        <v>-5.7483504800594845E-2</v>
      </c>
      <c r="BI254" s="85">
        <v>0.55100000000000005</v>
      </c>
      <c r="BJ254" s="82">
        <f t="shared" si="319"/>
        <v>0.90970548616427871</v>
      </c>
      <c r="BK254" s="92">
        <f t="shared" si="320"/>
        <v>-0.59602046982922252</v>
      </c>
      <c r="BL254" s="92">
        <f t="shared" si="321"/>
        <v>0.95176298418045935</v>
      </c>
      <c r="BM254" s="85">
        <v>0.44237425915973916</v>
      </c>
      <c r="BN254" s="92">
        <f t="shared" si="316"/>
        <v>-0.57664697820109112</v>
      </c>
      <c r="BO254" s="92">
        <f t="shared" si="317"/>
        <v>-0.81559901500626641</v>
      </c>
      <c r="BP254" s="92">
        <f t="shared" si="318"/>
        <v>-0.54565336966243061</v>
      </c>
      <c r="BQ254" s="86">
        <v>0.56418842136153091</v>
      </c>
      <c r="BR254" s="92">
        <f>((BQ254-(AVERAGE(BQ$2:BQ$392)))/(_xlfn.STDEV.P(BQ$2:BQ$392)))</f>
        <v>-0.71786725570699617</v>
      </c>
      <c r="BS254" s="92">
        <f>LN(BQ254)</f>
        <v>-0.57236700284827235</v>
      </c>
      <c r="BT254" s="92">
        <f>((BS254-(AVERAGE(BS$2:BS$392)))/(_xlfn.STDEV.P(BS$2:BS$392)))</f>
        <v>-0.69739309769934954</v>
      </c>
      <c r="BU254" s="92">
        <v>0.5905584955490436</v>
      </c>
      <c r="BV254" s="92">
        <f t="shared" si="243"/>
        <v>-0.88629965475774553</v>
      </c>
      <c r="BW254" s="92">
        <f t="shared" si="244"/>
        <v>-0.52668658720260364</v>
      </c>
      <c r="BX254" s="92">
        <f t="shared" si="245"/>
        <v>-0.91436209530661194</v>
      </c>
      <c r="BY254" s="92">
        <f>(BL254*0.1)+(BP254*0.2)+(BT254*0.3)+(BX254*0.4)</f>
        <v>-0.58891714294688979</v>
      </c>
      <c r="BZ254" s="80">
        <v>0.47932281858587084</v>
      </c>
      <c r="CA254" s="80">
        <v>-1.2392446811266211</v>
      </c>
      <c r="CB254" s="80">
        <v>0.55323309710475166</v>
      </c>
      <c r="CC254" s="80">
        <v>-9.6751615528795396E-2</v>
      </c>
      <c r="CD254" s="80"/>
      <c r="CE254" s="82"/>
      <c r="CF254" s="80">
        <f>(CA254*0.4)+(CC254*0.6)</f>
        <v>-0.55374884176792571</v>
      </c>
      <c r="CG254" s="84">
        <f t="shared" si="246"/>
        <v>-6.5414955601370076E-2</v>
      </c>
      <c r="CH254" s="84">
        <f>VLOOKUP(A254,'CALCULO FINAL'!A:L,7,FALSE)</f>
        <v>45.604395604395606</v>
      </c>
      <c r="CI254" s="84">
        <f>VLOOKUP(A254,'CALCULO FINAL'!A:L,10,FALSE)</f>
        <v>13.157894736842104</v>
      </c>
      <c r="CJ254" s="84">
        <f>VLOOKUP(A254,'CALCULO FINAL'!A:L,8,FALSE)</f>
        <v>20.588235294117645</v>
      </c>
      <c r="CK254" s="84">
        <f>VLOOKUP(A254,'CALCULO FINAL'!A:L,9,FALSE)</f>
        <v>47.619047619047613</v>
      </c>
      <c r="CL254" s="84">
        <f>VLOOKUP(A254,'CALCULO FINAL'!A:L,11,FALSE)</f>
        <v>-0.63132877097756845</v>
      </c>
      <c r="CM254" s="84">
        <f>VLOOKUP(A254,'CALCULO FINAL'!A:L,12,FALSE)</f>
        <v>31.593406593406591</v>
      </c>
      <c r="CN254" s="84">
        <f t="shared" si="247"/>
        <v>33.99002313475998</v>
      </c>
      <c r="CO254" s="81">
        <v>253</v>
      </c>
      <c r="CP254" s="81">
        <v>242</v>
      </c>
      <c r="CQ254" s="81">
        <v>188</v>
      </c>
      <c r="CR254" s="81">
        <v>214</v>
      </c>
      <c r="CS254" s="81">
        <v>140</v>
      </c>
      <c r="CT254" s="81">
        <v>91</v>
      </c>
    </row>
    <row r="255" spans="1:98" ht="14.5" customHeight="1">
      <c r="A255" s="79">
        <v>111001002909</v>
      </c>
      <c r="B255" s="80" t="s">
        <v>303</v>
      </c>
      <c r="C255" s="81" t="s">
        <v>460</v>
      </c>
      <c r="D255" s="81" t="s">
        <v>6</v>
      </c>
      <c r="E255" s="81">
        <v>7</v>
      </c>
      <c r="F255" s="82" t="s">
        <v>15</v>
      </c>
      <c r="G255" s="82">
        <v>85</v>
      </c>
      <c r="H255" s="82" t="s">
        <v>16</v>
      </c>
      <c r="I255" s="81">
        <v>7</v>
      </c>
      <c r="J255" s="81">
        <v>3</v>
      </c>
      <c r="K255" s="81">
        <v>3</v>
      </c>
      <c r="L255" s="81">
        <v>5071</v>
      </c>
      <c r="M255" s="81">
        <f t="shared" si="301"/>
        <v>6</v>
      </c>
      <c r="N255" s="86">
        <f>VLOOKUP(A255,complejidad!P:V,7,FALSE)</f>
        <v>1.9668522933360815</v>
      </c>
      <c r="O255" s="81">
        <v>6</v>
      </c>
      <c r="P255" s="87">
        <v>38.625094145840393</v>
      </c>
      <c r="Q255" s="88">
        <v>0.23583866115081101</v>
      </c>
      <c r="R255" s="81">
        <v>4926</v>
      </c>
      <c r="S255" s="81">
        <v>694</v>
      </c>
      <c r="T255" s="89">
        <f t="shared" si="239"/>
        <v>0.14088509947218839</v>
      </c>
      <c r="U255" s="90">
        <f>VLOOKUP(A255,socioeconomico!I:P,8,FALSE)</f>
        <v>0.3697210552382682</v>
      </c>
      <c r="V255" s="81">
        <v>4</v>
      </c>
      <c r="W255" s="83">
        <v>0.88542303771661568</v>
      </c>
      <c r="X255" s="83">
        <v>0.85880753544377553</v>
      </c>
      <c r="Y255" s="83">
        <v>0.85791909841014291</v>
      </c>
      <c r="Z255" s="83">
        <v>0.83295803480040942</v>
      </c>
      <c r="AA255" s="83">
        <v>0.8416924664602683</v>
      </c>
      <c r="AB255" s="83">
        <v>0.84798939460892619</v>
      </c>
      <c r="AC255" s="91">
        <v>0.86327433628318584</v>
      </c>
      <c r="AD255" s="81">
        <f t="shared" si="302"/>
        <v>0.85005375789031667</v>
      </c>
      <c r="AE255" s="82">
        <f t="shared" si="240"/>
        <v>0.22031945099997657</v>
      </c>
      <c r="AF255" s="84">
        <v>88.233293657541239</v>
      </c>
      <c r="AG255" s="84">
        <v>92.68057164928544</v>
      </c>
      <c r="AH255" s="84">
        <v>95.566768787168854</v>
      </c>
      <c r="AI255" s="84">
        <v>95.083438004665354</v>
      </c>
      <c r="AJ255" s="84">
        <v>94.625863034148168</v>
      </c>
      <c r="AK255" s="84">
        <v>92.38987816307403</v>
      </c>
      <c r="AL255" s="84">
        <v>93.921765295887667</v>
      </c>
      <c r="AM255" s="84">
        <f t="shared" si="322"/>
        <v>94.018364315781128</v>
      </c>
      <c r="AN255" s="84">
        <f t="shared" si="241"/>
        <v>1.1312797724584427</v>
      </c>
      <c r="AO255" s="81">
        <v>4</v>
      </c>
      <c r="AP255" s="82">
        <f t="shared" si="285"/>
        <v>0.23005906138063265</v>
      </c>
      <c r="AQ255" s="81">
        <v>4</v>
      </c>
      <c r="AR255" s="82">
        <f t="shared" si="304"/>
        <v>0.1365178344157767</v>
      </c>
      <c r="AS255" s="81">
        <v>4</v>
      </c>
      <c r="AT255" s="82">
        <f t="shared" si="305"/>
        <v>-0.10476865036838212</v>
      </c>
      <c r="AU255" s="81">
        <v>4</v>
      </c>
      <c r="AV255" s="82">
        <f t="shared" si="323"/>
        <v>-0.23979404319523176</v>
      </c>
      <c r="AW255" s="81">
        <v>3.5</v>
      </c>
      <c r="AX255" s="82">
        <f t="shared" si="324"/>
        <v>-1.5698251038321778</v>
      </c>
      <c r="AY255" s="81">
        <v>3.5</v>
      </c>
      <c r="AZ255" s="82">
        <f t="shared" si="325"/>
        <v>-1.2816435770280501</v>
      </c>
      <c r="BA255" s="81">
        <f t="shared" si="326"/>
        <v>-0.82697167181918552</v>
      </c>
      <c r="BB255" s="82">
        <v>3.1933333333333334</v>
      </c>
      <c r="BC255" s="82">
        <v>2.9</v>
      </c>
      <c r="BD255" s="82">
        <v>3.2600000000000002</v>
      </c>
      <c r="BE255" s="82">
        <v>3.1050000000000004</v>
      </c>
      <c r="BF255" s="81">
        <f t="shared" si="310"/>
        <v>3.1193333333333335</v>
      </c>
      <c r="BG255" s="82">
        <f t="shared" si="303"/>
        <v>-0.32546711301908049</v>
      </c>
      <c r="BH255" s="82">
        <f t="shared" si="242"/>
        <v>-0.576219392419133</v>
      </c>
      <c r="BI255" s="85">
        <v>0.433</v>
      </c>
      <c r="BJ255" s="82">
        <f t="shared" si="319"/>
        <v>-0.77758862747431701</v>
      </c>
      <c r="BK255" s="92">
        <f t="shared" si="320"/>
        <v>-0.83701755097964725</v>
      </c>
      <c r="BL255" s="92">
        <f t="shared" si="321"/>
        <v>-0.7786811200314997</v>
      </c>
      <c r="BM255" s="85">
        <v>0.38563375850247295</v>
      </c>
      <c r="BN255" s="92">
        <f t="shared" si="316"/>
        <v>-1.273048881228233</v>
      </c>
      <c r="BO255" s="92">
        <f t="shared" si="317"/>
        <v>-0.95286717209425587</v>
      </c>
      <c r="BP255" s="92">
        <f t="shared" si="318"/>
        <v>-1.3988430807685082</v>
      </c>
      <c r="BQ255" s="86"/>
      <c r="BR255" s="86"/>
      <c r="BS255" s="92"/>
      <c r="BT255" s="92"/>
      <c r="BU255" s="92">
        <v>0.6339039639413564</v>
      </c>
      <c r="BV255" s="92">
        <f t="shared" si="243"/>
        <v>0.39477110153181433</v>
      </c>
      <c r="BW255" s="92">
        <f t="shared" si="244"/>
        <v>-0.4558578124518165</v>
      </c>
      <c r="BX255" s="92">
        <f t="shared" si="245"/>
        <v>0.43153264636394728</v>
      </c>
      <c r="BY255" s="86">
        <f>(BL255*0.2)+(BP255*0.3)+(BX255*0.5)</f>
        <v>-0.35962282505487875</v>
      </c>
      <c r="BZ255" s="80">
        <v>0.48948975983750526</v>
      </c>
      <c r="CA255" s="80">
        <v>-0.8724854260685424</v>
      </c>
      <c r="CB255" s="80">
        <v>0.52276301780874979</v>
      </c>
      <c r="CC255" s="80">
        <v>-1.093616299031982</v>
      </c>
      <c r="CD255" s="80">
        <v>0.51735397245539305</v>
      </c>
      <c r="CE255" s="82">
        <f>((CD255-(AVERAGE(CD$2:CD$392)))/(_xlfn.STDEV.P(CD$2:CD$392)))</f>
        <v>0.28903101935704223</v>
      </c>
      <c r="CF255" s="80">
        <f>(CA255*0.2)+(CC255*0.3)+(CE255*0.5)</f>
        <v>-0.35806646524478203</v>
      </c>
      <c r="CG255" s="84">
        <f t="shared" si="246"/>
        <v>-0.20887095456472171</v>
      </c>
      <c r="CH255" s="84">
        <f>VLOOKUP(A255,'CALCULO FINAL'!A:L,7,FALSE)</f>
        <v>32.967032967032964</v>
      </c>
      <c r="CI255" s="84">
        <f>VLOOKUP(A255,'CALCULO FINAL'!A:L,10,FALSE)</f>
        <v>40.54054054054054</v>
      </c>
      <c r="CJ255" s="84">
        <f>VLOOKUP(A255,'CALCULO FINAL'!A:L,8,FALSE)</f>
        <v>21.875</v>
      </c>
      <c r="CK255" s="84">
        <f>VLOOKUP(A255,'CALCULO FINAL'!A:L,9,FALSE)</f>
        <v>38.356164383561641</v>
      </c>
      <c r="CL255" s="84">
        <f>VLOOKUP(A255,'CALCULO FINAL'!A:L,11,FALSE)</f>
        <v>-0.77546269358501607</v>
      </c>
      <c r="CM255" s="84">
        <f>VLOOKUP(A255,'CALCULO FINAL'!A:L,12,FALSE)</f>
        <v>28.296703296703296</v>
      </c>
      <c r="CN255" s="84">
        <f t="shared" si="247"/>
        <v>33.692827442827443</v>
      </c>
      <c r="CO255" s="81">
        <v>254</v>
      </c>
      <c r="CP255" s="81">
        <v>280</v>
      </c>
      <c r="CQ255" s="81">
        <v>239</v>
      </c>
      <c r="CR255" s="81">
        <v>247</v>
      </c>
      <c r="CS255" s="81">
        <v>246</v>
      </c>
      <c r="CT255" s="81">
        <v>300</v>
      </c>
    </row>
    <row r="256" spans="1:98" ht="14.5" customHeight="1">
      <c r="A256" s="79">
        <v>111001015903</v>
      </c>
      <c r="B256" s="80" t="s">
        <v>302</v>
      </c>
      <c r="C256" s="81" t="s">
        <v>460</v>
      </c>
      <c r="D256" s="81" t="s">
        <v>6</v>
      </c>
      <c r="E256" s="81">
        <v>4</v>
      </c>
      <c r="F256" s="82" t="s">
        <v>42</v>
      </c>
      <c r="G256" s="82">
        <v>34</v>
      </c>
      <c r="H256" s="82" t="s">
        <v>162</v>
      </c>
      <c r="I256" s="81">
        <v>4</v>
      </c>
      <c r="J256" s="81">
        <v>2</v>
      </c>
      <c r="K256" s="81">
        <v>2</v>
      </c>
      <c r="L256" s="81">
        <v>1917</v>
      </c>
      <c r="M256" s="81">
        <f t="shared" si="301"/>
        <v>3</v>
      </c>
      <c r="N256" s="86">
        <f>VLOOKUP(A256,complejidad!P:V,7,FALSE)</f>
        <v>0.17629507564424984</v>
      </c>
      <c r="O256" s="81">
        <v>4</v>
      </c>
      <c r="P256" s="87">
        <v>35.025748449955721</v>
      </c>
      <c r="Q256" s="88">
        <v>0.23245197168857301</v>
      </c>
      <c r="R256" s="81">
        <v>1688</v>
      </c>
      <c r="S256" s="81">
        <v>151</v>
      </c>
      <c r="T256" s="89">
        <f t="shared" si="239"/>
        <v>8.9454976303317529E-2</v>
      </c>
      <c r="U256" s="90">
        <f>VLOOKUP(A256,socioeconomico!I:P,8,FALSE)</f>
        <v>0.4842064792187396</v>
      </c>
      <c r="V256" s="81">
        <v>3</v>
      </c>
      <c r="W256" s="83">
        <v>0.86650124069478907</v>
      </c>
      <c r="X256" s="83">
        <v>0.82949790794979084</v>
      </c>
      <c r="Y256" s="83">
        <v>0.79700053561863948</v>
      </c>
      <c r="Z256" s="83">
        <v>0.79043280182232345</v>
      </c>
      <c r="AA256" s="83">
        <v>0.81364190012180271</v>
      </c>
      <c r="AB256" s="83">
        <v>0.79939939939939941</v>
      </c>
      <c r="AC256" s="91">
        <v>0.8046875</v>
      </c>
      <c r="AD256" s="81">
        <f t="shared" si="302"/>
        <v>0.80224945370942291</v>
      </c>
      <c r="AE256" s="82">
        <f t="shared" si="240"/>
        <v>-0.72786844163951614</v>
      </c>
      <c r="AF256" s="84">
        <v>83.733224888165921</v>
      </c>
      <c r="AG256" s="84">
        <v>80.417861532158952</v>
      </c>
      <c r="AH256" s="84">
        <v>80.909829406986191</v>
      </c>
      <c r="AI256" s="84">
        <v>81.760722347629795</v>
      </c>
      <c r="AJ256" s="84">
        <v>83.897967317656438</v>
      </c>
      <c r="AK256" s="84">
        <v>90.094745908699394</v>
      </c>
      <c r="AL256" s="84">
        <v>88.888888888888886</v>
      </c>
      <c r="AM256" s="84">
        <f t="shared" si="322"/>
        <v>86.325037900215889</v>
      </c>
      <c r="AN256" s="84">
        <f t="shared" si="241"/>
        <v>-0.52923712695982938</v>
      </c>
      <c r="AO256" s="81">
        <v>4</v>
      </c>
      <c r="AP256" s="82">
        <f t="shared" si="285"/>
        <v>0.23005906138063265</v>
      </c>
      <c r="AQ256" s="81">
        <v>4</v>
      </c>
      <c r="AR256" s="82">
        <f t="shared" si="304"/>
        <v>0.1365178344157767</v>
      </c>
      <c r="AS256" s="81">
        <v>4</v>
      </c>
      <c r="AT256" s="82">
        <f t="shared" si="305"/>
        <v>-0.10476865036838212</v>
      </c>
      <c r="AU256" s="81">
        <v>4</v>
      </c>
      <c r="AV256" s="82">
        <f t="shared" si="323"/>
        <v>-0.23979404319523176</v>
      </c>
      <c r="AW256" s="81">
        <v>4</v>
      </c>
      <c r="AX256" s="82">
        <f t="shared" si="324"/>
        <v>-0.2179191660846721</v>
      </c>
      <c r="AY256" s="81">
        <v>3.5</v>
      </c>
      <c r="AZ256" s="82">
        <f t="shared" si="325"/>
        <v>-1.2816435770280501</v>
      </c>
      <c r="BA256" s="81">
        <f t="shared" si="326"/>
        <v>-0.48899518738230907</v>
      </c>
      <c r="BB256" s="82">
        <v>3.2683333333333331</v>
      </c>
      <c r="BC256" s="82">
        <v>3.35</v>
      </c>
      <c r="BD256" s="82">
        <v>3.17</v>
      </c>
      <c r="BE256" s="82">
        <v>3.2650000000000001</v>
      </c>
      <c r="BF256" s="81">
        <f t="shared" si="310"/>
        <v>3.2538333333333336</v>
      </c>
      <c r="BG256" s="82">
        <f t="shared" si="303"/>
        <v>-5.9125835490238227E-2</v>
      </c>
      <c r="BH256" s="82">
        <f t="shared" si="242"/>
        <v>-0.27406051143627363</v>
      </c>
      <c r="BI256" s="85">
        <v>0.51900000000000002</v>
      </c>
      <c r="BJ256" s="82">
        <f t="shared" si="319"/>
        <v>0.45213420110974401</v>
      </c>
      <c r="BK256" s="92">
        <f t="shared" si="320"/>
        <v>-0.65585139581624841</v>
      </c>
      <c r="BL256" s="92">
        <f t="shared" si="321"/>
        <v>0.52215581786309018</v>
      </c>
      <c r="BM256" s="85">
        <v>0.49714481103458308</v>
      </c>
      <c r="BN256" s="92">
        <f t="shared" si="316"/>
        <v>9.5576849816957507E-2</v>
      </c>
      <c r="BO256" s="92">
        <f t="shared" si="317"/>
        <v>-0.69887392503467627</v>
      </c>
      <c r="BP256" s="92">
        <f t="shared" si="318"/>
        <v>0.1798509854944263</v>
      </c>
      <c r="BQ256" s="86">
        <v>0.64385642042122648</v>
      </c>
      <c r="BR256" s="92">
        <f>((BQ256-(AVERAGE(BQ$2:BQ$392)))/(_xlfn.STDEV.P(BQ$2:BQ$392)))</f>
        <v>1.4104065479505628</v>
      </c>
      <c r="BS256" s="92">
        <f>LN(BQ256)</f>
        <v>-0.44027952739123333</v>
      </c>
      <c r="BT256" s="92">
        <f>((BS256-(AVERAGE(BS$2:BS$392)))/(_xlfn.STDEV.P(BS$2:BS$392)))</f>
        <v>1.3723103341228311</v>
      </c>
      <c r="BU256" s="92">
        <v>0.60115525768628941</v>
      </c>
      <c r="BV256" s="92">
        <f t="shared" si="243"/>
        <v>-0.57311346508469574</v>
      </c>
      <c r="BW256" s="92">
        <f t="shared" si="244"/>
        <v>-0.50890204555224017</v>
      </c>
      <c r="BX256" s="92">
        <f t="shared" si="245"/>
        <v>-0.57641863695278461</v>
      </c>
      <c r="BY256" s="92">
        <f>(BL256*0.1)+(BP256*0.2)+(BT256*0.3)+(BX256*0.4)</f>
        <v>0.26931142434092975</v>
      </c>
      <c r="BZ256" s="80">
        <v>0.50453437383803779</v>
      </c>
      <c r="CA256" s="80">
        <v>-0.32977043569868786</v>
      </c>
      <c r="CB256" s="80">
        <v>0.53711618165784847</v>
      </c>
      <c r="CC256" s="80">
        <v>-0.62403556710462593</v>
      </c>
      <c r="CD256" s="80">
        <v>0.47011001405194702</v>
      </c>
      <c r="CE256" s="82">
        <f>((CD256-(AVERAGE(CD$2:CD$392)))/(_xlfn.STDEV.P(CD$2:CD$392)))</f>
        <v>-0.27321165590143881</v>
      </c>
      <c r="CF256" s="80">
        <f>(CA256*0.2)+(CC256*0.3)+(CE256*0.5)</f>
        <v>-0.38977058522184477</v>
      </c>
      <c r="CG256" s="84">
        <f t="shared" si="246"/>
        <v>-0.3092258469031694</v>
      </c>
      <c r="CH256" s="84">
        <f>VLOOKUP(A256,'CALCULO FINAL'!A:L,7,FALSE)</f>
        <v>24.725274725274726</v>
      </c>
      <c r="CI256" s="84">
        <f>VLOOKUP(A256,'CALCULO FINAL'!A:L,10,FALSE)</f>
        <v>51.515151515151516</v>
      </c>
      <c r="CJ256" s="84">
        <f>VLOOKUP(A256,'CALCULO FINAL'!A:L,8,FALSE)</f>
        <v>46.666666666666664</v>
      </c>
      <c r="CK256" s="84">
        <f>VLOOKUP(A256,'CALCULO FINAL'!A:L,9,FALSE)</f>
        <v>23.684210526315788</v>
      </c>
      <c r="CL256" s="84">
        <f>VLOOKUP(A256,'CALCULO FINAL'!A:L,11,FALSE)</f>
        <v>-0.59278964092017206</v>
      </c>
      <c r="CM256" s="84">
        <f>VLOOKUP(A256,'CALCULO FINAL'!A:L,12,FALSE)</f>
        <v>32.967032967032964</v>
      </c>
      <c r="CN256" s="84">
        <f t="shared" si="247"/>
        <v>33.483183483183481</v>
      </c>
      <c r="CO256" s="81">
        <v>255</v>
      </c>
      <c r="CP256" s="81">
        <v>215</v>
      </c>
      <c r="CQ256" s="81">
        <v>237</v>
      </c>
      <c r="CR256" s="81">
        <v>259</v>
      </c>
      <c r="CS256" s="81">
        <v>263</v>
      </c>
      <c r="CT256" s="81">
        <v>242</v>
      </c>
    </row>
    <row r="257" spans="1:98" ht="14.5" customHeight="1">
      <c r="A257" s="79">
        <v>111001104329</v>
      </c>
      <c r="B257" s="80" t="s">
        <v>263</v>
      </c>
      <c r="C257" s="81" t="s">
        <v>460</v>
      </c>
      <c r="D257" s="81" t="s">
        <v>6</v>
      </c>
      <c r="E257" s="81">
        <v>7</v>
      </c>
      <c r="F257" s="82" t="s">
        <v>15</v>
      </c>
      <c r="G257" s="82">
        <v>84</v>
      </c>
      <c r="H257" s="82" t="s">
        <v>27</v>
      </c>
      <c r="I257" s="81">
        <v>7</v>
      </c>
      <c r="J257" s="81">
        <v>1</v>
      </c>
      <c r="K257" s="81">
        <v>1</v>
      </c>
      <c r="L257" s="81">
        <v>4622</v>
      </c>
      <c r="M257" s="81">
        <f t="shared" si="301"/>
        <v>6</v>
      </c>
      <c r="N257" s="86">
        <f>VLOOKUP(A257,complejidad!P:V,7,FALSE)</f>
        <v>0.37885152760437879</v>
      </c>
      <c r="O257" s="81">
        <v>4</v>
      </c>
      <c r="P257" s="87">
        <v>44.024360928299295</v>
      </c>
      <c r="Q257" s="88">
        <v>0.16850749375520499</v>
      </c>
      <c r="R257" s="81">
        <v>4254</v>
      </c>
      <c r="S257" s="81">
        <v>429</v>
      </c>
      <c r="T257" s="89">
        <f t="shared" si="239"/>
        <v>0.10084626234132581</v>
      </c>
      <c r="U257" s="90">
        <f>VLOOKUP(A257,socioeconomico!I:P,8,FALSE)</f>
        <v>-1.0473113429703313</v>
      </c>
      <c r="V257" s="81">
        <v>9</v>
      </c>
      <c r="W257" s="83">
        <v>0.91361136571952339</v>
      </c>
      <c r="X257" s="83">
        <v>0.89810311284046696</v>
      </c>
      <c r="Y257" s="83">
        <v>0.89908022483392946</v>
      </c>
      <c r="Z257" s="83">
        <v>0.87908666320705764</v>
      </c>
      <c r="AA257" s="83">
        <v>0.88073625819465451</v>
      </c>
      <c r="AB257" s="83">
        <v>0.88883130344648875</v>
      </c>
      <c r="AC257" s="91">
        <v>0.84730461697188553</v>
      </c>
      <c r="AD257" s="81">
        <f t="shared" si="302"/>
        <v>0.87431748455657021</v>
      </c>
      <c r="AE257" s="82">
        <f t="shared" si="240"/>
        <v>0.70158514975793029</v>
      </c>
      <c r="AF257" s="84">
        <v>91.290558672847027</v>
      </c>
      <c r="AG257" s="84">
        <v>95.763566673391168</v>
      </c>
      <c r="AH257" s="84">
        <v>90.829346092503982</v>
      </c>
      <c r="AI257" s="84">
        <v>92.93143706219486</v>
      </c>
      <c r="AJ257" s="84">
        <v>93.316250266922921</v>
      </c>
      <c r="AK257" s="84">
        <v>95.314505776636722</v>
      </c>
      <c r="AL257" s="84">
        <v>93.370402053036784</v>
      </c>
      <c r="AM257" s="84">
        <f t="shared" si="322"/>
        <v>93.525647282034427</v>
      </c>
      <c r="AN257" s="84">
        <f t="shared" si="241"/>
        <v>1.0249324115155458</v>
      </c>
      <c r="AO257" s="81">
        <v>4</v>
      </c>
      <c r="AP257" s="82">
        <f t="shared" si="285"/>
        <v>0.23005906138063265</v>
      </c>
      <c r="AQ257" s="81">
        <v>4</v>
      </c>
      <c r="AR257" s="82">
        <f t="shared" si="304"/>
        <v>0.1365178344157767</v>
      </c>
      <c r="AS257" s="81">
        <v>4</v>
      </c>
      <c r="AT257" s="82">
        <f t="shared" si="305"/>
        <v>-0.10476865036838212</v>
      </c>
      <c r="AU257" s="81">
        <v>4</v>
      </c>
      <c r="AV257" s="82">
        <f t="shared" si="323"/>
        <v>-0.23979404319523176</v>
      </c>
      <c r="AW257" s="81">
        <v>4</v>
      </c>
      <c r="AX257" s="82">
        <f t="shared" si="324"/>
        <v>-0.2179191660846721</v>
      </c>
      <c r="AY257" s="81">
        <v>3.5</v>
      </c>
      <c r="AZ257" s="82">
        <f t="shared" si="325"/>
        <v>-1.2816435770280501</v>
      </c>
      <c r="BA257" s="81">
        <f t="shared" si="326"/>
        <v>-0.48899518738230907</v>
      </c>
      <c r="BB257" s="82">
        <v>3.1649999999999996</v>
      </c>
      <c r="BC257" s="82">
        <v>3.3766666666666665</v>
      </c>
      <c r="BD257" s="82">
        <v>3.3033333333333332</v>
      </c>
      <c r="BE257" s="82">
        <v>3.1150000000000002</v>
      </c>
      <c r="BF257" s="81">
        <f t="shared" si="310"/>
        <v>3.2288333333333332</v>
      </c>
      <c r="BG257" s="82">
        <f t="shared" si="303"/>
        <v>-0.10863164915730995</v>
      </c>
      <c r="BH257" s="82">
        <f t="shared" si="242"/>
        <v>-0.29881341826980951</v>
      </c>
      <c r="BI257" s="85">
        <v>0.39</v>
      </c>
      <c r="BJ257" s="82">
        <f t="shared" si="319"/>
        <v>-1.3924500417663472</v>
      </c>
      <c r="BK257" s="92">
        <f t="shared" si="320"/>
        <v>-0.94160853985844495</v>
      </c>
      <c r="BL257" s="92">
        <f t="shared" si="321"/>
        <v>-1.5296813362791191</v>
      </c>
      <c r="BM257" s="85">
        <v>0.42797577511892526</v>
      </c>
      <c r="BN257" s="92">
        <f t="shared" si="316"/>
        <v>-0.75336610423236006</v>
      </c>
      <c r="BO257" s="92">
        <f t="shared" si="317"/>
        <v>-0.84868868519161833</v>
      </c>
      <c r="BP257" s="92">
        <f t="shared" si="318"/>
        <v>-0.75132208952394308</v>
      </c>
      <c r="BQ257" s="86">
        <v>0.58768176863697774</v>
      </c>
      <c r="BR257" s="92">
        <f>((BQ257-(AVERAGE(BQ$2:BQ$392)))/(_xlfn.STDEV.P(BQ$2:BQ$392)))</f>
        <v>-9.0259230443329716E-2</v>
      </c>
      <c r="BS257" s="92">
        <f>LN(BQ257)</f>
        <v>-0.53156968739145583</v>
      </c>
      <c r="BT257" s="92">
        <f>((BS257-(AVERAGE(BS$2:BS$392)))/(_xlfn.STDEV.P(BS$2:BS$392)))</f>
        <v>-5.8132308453903388E-2</v>
      </c>
      <c r="BU257" s="92">
        <v>0.5951580228401544</v>
      </c>
      <c r="BV257" s="92">
        <f t="shared" si="243"/>
        <v>-0.75036110976228387</v>
      </c>
      <c r="BW257" s="92">
        <f t="shared" si="244"/>
        <v>-0.51892832409255396</v>
      </c>
      <c r="BX257" s="92">
        <f t="shared" si="245"/>
        <v>-0.7669388826214808</v>
      </c>
      <c r="BY257" s="92">
        <f>(BL257*0.1)+(BP257*0.2)+(BT257*0.3)+(BX257*0.4)</f>
        <v>-0.6274477971174639</v>
      </c>
      <c r="BZ257" s="80">
        <v>0.47815367490955296</v>
      </c>
      <c r="CA257" s="80">
        <v>-1.2814200270019871</v>
      </c>
      <c r="CB257" s="80">
        <v>0.53895559602879717</v>
      </c>
      <c r="CC257" s="80">
        <v>-0.56385695034048811</v>
      </c>
      <c r="CD257" s="80">
        <v>0.46044381101242099</v>
      </c>
      <c r="CE257" s="82">
        <f>((CD257-(AVERAGE(CD$2:CD$392)))/(_xlfn.STDEV.P(CD$2:CD$392)))</f>
        <v>-0.38824756822114742</v>
      </c>
      <c r="CF257" s="80">
        <f>(CA257*0.2)+(CC257*0.3)+(CE257*0.5)</f>
        <v>-0.6195648746131176</v>
      </c>
      <c r="CG257" s="84">
        <f t="shared" si="246"/>
        <v>-8.9468597942042927E-2</v>
      </c>
      <c r="CH257" s="84">
        <f>VLOOKUP(A257,'CALCULO FINAL'!A:L,7,FALSE)</f>
        <v>43.406593406593409</v>
      </c>
      <c r="CI257" s="84">
        <f>VLOOKUP(A257,'CALCULO FINAL'!A:L,10,FALSE)</f>
        <v>10.526315789473683</v>
      </c>
      <c r="CJ257" s="84">
        <f>VLOOKUP(A257,'CALCULO FINAL'!A:L,8,FALSE)</f>
        <v>31.25</v>
      </c>
      <c r="CK257" s="84">
        <f>VLOOKUP(A257,'CALCULO FINAL'!A:L,9,FALSE)</f>
        <v>38.15789473684211</v>
      </c>
      <c r="CL257" s="84">
        <f>VLOOKUP(A257,'CALCULO FINAL'!A:L,11,FALSE)</f>
        <v>-0.60971385912104292</v>
      </c>
      <c r="CM257" s="84">
        <f>VLOOKUP(A257,'CALCULO FINAL'!A:L,12,FALSE)</f>
        <v>32.417582417582416</v>
      </c>
      <c r="CN257" s="84">
        <f t="shared" si="247"/>
        <v>32.439271255060724</v>
      </c>
      <c r="CO257" s="81">
        <v>256</v>
      </c>
      <c r="CP257" s="81">
        <v>190</v>
      </c>
      <c r="CQ257" s="81">
        <v>234</v>
      </c>
      <c r="CR257" s="81">
        <v>254</v>
      </c>
      <c r="CS257" s="81">
        <v>259</v>
      </c>
      <c r="CT257" s="81">
        <v>301</v>
      </c>
    </row>
    <row r="258" spans="1:98" ht="14.5" customHeight="1">
      <c r="A258" s="79">
        <v>111001015598</v>
      </c>
      <c r="B258" s="80" t="s">
        <v>255</v>
      </c>
      <c r="C258" s="81" t="s">
        <v>460</v>
      </c>
      <c r="D258" s="81" t="s">
        <v>6</v>
      </c>
      <c r="E258" s="81">
        <v>8</v>
      </c>
      <c r="F258" s="82" t="s">
        <v>7</v>
      </c>
      <c r="G258" s="82">
        <v>45</v>
      </c>
      <c r="H258" s="82" t="s">
        <v>64</v>
      </c>
      <c r="I258" s="81">
        <v>8</v>
      </c>
      <c r="J258" s="81">
        <v>1</v>
      </c>
      <c r="K258" s="81">
        <v>1</v>
      </c>
      <c r="L258" s="81">
        <v>2713</v>
      </c>
      <c r="M258" s="81">
        <f t="shared" si="301"/>
        <v>5</v>
      </c>
      <c r="N258" s="86">
        <f>VLOOKUP(A258,complejidad!P:V,7,FALSE)</f>
        <v>-0.13581358635215499</v>
      </c>
      <c r="O258" s="81">
        <v>3</v>
      </c>
      <c r="P258" s="87">
        <v>41.55583443708602</v>
      </c>
      <c r="Q258" s="88">
        <v>0.18527410964385699</v>
      </c>
      <c r="R258" s="81">
        <v>2607</v>
      </c>
      <c r="S258" s="81">
        <v>459</v>
      </c>
      <c r="T258" s="89">
        <f t="shared" ref="T258:T321" si="327">S258/R258</f>
        <v>0.1760644418872267</v>
      </c>
      <c r="U258" s="90">
        <f>VLOOKUP(A258,socioeconomico!I:P,8,FALSE)</f>
        <v>-0.27959241115709332</v>
      </c>
      <c r="V258" s="81">
        <v>7</v>
      </c>
      <c r="W258" s="83">
        <v>0.85116500237755588</v>
      </c>
      <c r="X258" s="83">
        <v>0.86842105263157898</v>
      </c>
      <c r="Y258" s="83">
        <v>0.83583635422061109</v>
      </c>
      <c r="Z258" s="83">
        <v>0.85560450318159564</v>
      </c>
      <c r="AA258" s="83">
        <v>0.83759469696969702</v>
      </c>
      <c r="AB258" s="83">
        <v>0.81556195965417866</v>
      </c>
      <c r="AC258" s="91">
        <v>0.78325541861453463</v>
      </c>
      <c r="AD258" s="81">
        <f t="shared" si="302"/>
        <v>0.81831036579114491</v>
      </c>
      <c r="AE258" s="82">
        <f t="shared" ref="AE258:AE321" si="328">((AD258-(AVERAGE($AD$2:$AD$392)))/(_xlfn.STDEV.P($AD$2:$AD$392)))</f>
        <v>-0.40930377175101013</v>
      </c>
      <c r="AF258" s="84">
        <v>72.19397731716856</v>
      </c>
      <c r="AG258" s="84">
        <v>74.761146496815286</v>
      </c>
      <c r="AH258" s="84">
        <v>79.251559251559257</v>
      </c>
      <c r="AI258" s="84">
        <v>78.692170818505332</v>
      </c>
      <c r="AJ258" s="84">
        <v>75.715488215488207</v>
      </c>
      <c r="AK258" s="84">
        <v>76.76295666949872</v>
      </c>
      <c r="AL258" s="84">
        <v>75.087412587412587</v>
      </c>
      <c r="AM258" s="84">
        <f t="shared" si="322"/>
        <v>76.589042134627817</v>
      </c>
      <c r="AN258" s="84">
        <f t="shared" ref="AN258:AN321" si="329">((AM258-(AVERAGE(AM$2:AM$392)))/(_xlfn.STDEV.P(AM$2:AM$392)))</f>
        <v>-2.6306409447823618</v>
      </c>
      <c r="AO258" s="81">
        <v>4</v>
      </c>
      <c r="AP258" s="82">
        <f t="shared" ref="AP258:AP280" si="330">((AO258-(AVERAGE(AO$2:AO$384)))/(_xlfn.STDEV.P(AO$2:AO$384)))</f>
        <v>0.23005906138063265</v>
      </c>
      <c r="AQ258" s="81">
        <v>4</v>
      </c>
      <c r="AR258" s="82">
        <f t="shared" si="304"/>
        <v>0.1365178344157767</v>
      </c>
      <c r="AS258" s="81">
        <v>4</v>
      </c>
      <c r="AT258" s="82">
        <f t="shared" si="305"/>
        <v>-0.10476865036838212</v>
      </c>
      <c r="AU258" s="81">
        <v>4.5</v>
      </c>
      <c r="AV258" s="82">
        <f t="shared" si="323"/>
        <v>1.2122921072647797</v>
      </c>
      <c r="AW258" s="81">
        <v>4.5</v>
      </c>
      <c r="AX258" s="82">
        <f t="shared" si="324"/>
        <v>1.1339867716628336</v>
      </c>
      <c r="AY258" s="81">
        <v>4</v>
      </c>
      <c r="AZ258" s="82">
        <f t="shared" si="325"/>
        <v>5.8790989771929411E-2</v>
      </c>
      <c r="BA258" s="81">
        <f t="shared" si="326"/>
        <v>0.5415288971865635</v>
      </c>
      <c r="BB258" s="82">
        <v>3.2833333333333337</v>
      </c>
      <c r="BC258" s="82">
        <v>3.4383333333333339</v>
      </c>
      <c r="BD258" s="82">
        <v>3.4216666666666669</v>
      </c>
      <c r="BE258" s="82">
        <v>3.331666666666667</v>
      </c>
      <c r="BF258" s="81">
        <f t="shared" si="310"/>
        <v>3.3751666666666673</v>
      </c>
      <c r="BG258" s="82">
        <f t="shared" si="303"/>
        <v>0.18114238017394729</v>
      </c>
      <c r="BH258" s="82">
        <f t="shared" ref="BH258:BH321" si="331">AVERAGE(BA258,BG258)</f>
        <v>0.36133563868025542</v>
      </c>
      <c r="BI258" s="85">
        <v>0.42</v>
      </c>
      <c r="BJ258" s="82">
        <f t="shared" si="319"/>
        <v>-0.96347696202772171</v>
      </c>
      <c r="BK258" s="92">
        <f t="shared" si="320"/>
        <v>-0.86750056770472306</v>
      </c>
      <c r="BL258" s="92">
        <f t="shared" si="321"/>
        <v>-0.99755993930473885</v>
      </c>
      <c r="BM258" s="85">
        <v>0.46639720342799745</v>
      </c>
      <c r="BN258" s="92">
        <f t="shared" si="316"/>
        <v>-0.28180248597880325</v>
      </c>
      <c r="BO258" s="92">
        <f t="shared" si="317"/>
        <v>-0.76271764004445397</v>
      </c>
      <c r="BP258" s="92">
        <f t="shared" si="318"/>
        <v>-0.21696938363324389</v>
      </c>
      <c r="BQ258" s="86"/>
      <c r="BR258" s="86"/>
      <c r="BS258" s="92"/>
      <c r="BT258" s="92"/>
      <c r="BU258" s="92">
        <v>0.60337776529987275</v>
      </c>
      <c r="BV258" s="92">
        <f t="shared" ref="BV258:BV321" si="332">((BU258-(AVERAGE(BU$2:BU$392)))/(_xlfn.STDEV.P(BU$2:BU$392)))</f>
        <v>-0.50742748648081815</v>
      </c>
      <c r="BW258" s="92">
        <f t="shared" ref="BW258:BW321" si="333">LN(BU258)</f>
        <v>-0.50521180195853665</v>
      </c>
      <c r="BX258" s="92">
        <f t="shared" ref="BX258:BX321" si="334">((BW258-(AVERAGE(BW$2:BW$392)))/(_xlfn.STDEV.P(BW$2:BW$392)))</f>
        <v>-0.50629629662253872</v>
      </c>
      <c r="BY258" s="86">
        <f>(BL258*0.2)+(BP258*0.3)+(BX258*0.5)</f>
        <v>-0.51775095126219028</v>
      </c>
      <c r="BZ258" s="80">
        <v>0.51457560628857113</v>
      </c>
      <c r="CA258" s="80">
        <v>3.245403695975186E-2</v>
      </c>
      <c r="CB258" s="80">
        <v>0.59165057437116264</v>
      </c>
      <c r="CC258" s="80">
        <v>1.160121592582507</v>
      </c>
      <c r="CD258" s="80">
        <v>0.58922941051765498</v>
      </c>
      <c r="CE258" s="82">
        <f>((CD258-(AVERAGE(CD$2:CD$392)))/(_xlfn.STDEV.P(CD$2:CD$392)))</f>
        <v>1.1444089332143568</v>
      </c>
      <c r="CF258" s="80">
        <f>(CA258*0.2)+(CC258*0.3)+(CE258*0.5)</f>
        <v>0.9267317517738809</v>
      </c>
      <c r="CG258" s="84">
        <f t="shared" ref="CG258:CG321" si="335">(BH258*0.5)+(AE258*0.125)+(AN258*0.125)+(BY258*0.125)+(CF258*0.125)</f>
        <v>-0.14820267016258246</v>
      </c>
      <c r="CH258" s="84">
        <f>VLOOKUP(A258,'CALCULO FINAL'!A:L,7,FALSE)</f>
        <v>39.010989010989015</v>
      </c>
      <c r="CI258" s="84">
        <f>VLOOKUP(A258,'CALCULO FINAL'!A:L,10,FALSE)</f>
        <v>23.684210526315788</v>
      </c>
      <c r="CJ258" s="84">
        <f>VLOOKUP(A258,'CALCULO FINAL'!A:L,8,FALSE)</f>
        <v>20.454545454545457</v>
      </c>
      <c r="CK258" s="84">
        <f>VLOOKUP(A258,'CALCULO FINAL'!A:L,9,FALSE)</f>
        <v>39.682539682539684</v>
      </c>
      <c r="CL258" s="84">
        <f>VLOOKUP(A258,'CALCULO FINAL'!A:L,11,FALSE)</f>
        <v>-0.77715206226896538</v>
      </c>
      <c r="CM258" s="84">
        <f>VLOOKUP(A258,'CALCULO FINAL'!A:L,12,FALSE)</f>
        <v>28.021978021978022</v>
      </c>
      <c r="CN258" s="84">
        <f t="shared" ref="CN258:CN321" si="336">(CH258*0.5)+(CM258*0.25)+(CI258*0.25)</f>
        <v>32.43204164256796</v>
      </c>
      <c r="CO258" s="81">
        <v>257</v>
      </c>
      <c r="CP258" s="81">
        <v>198</v>
      </c>
      <c r="CQ258" s="81">
        <v>148</v>
      </c>
      <c r="CR258" s="81">
        <v>174</v>
      </c>
      <c r="CS258" s="81">
        <v>196</v>
      </c>
      <c r="CT258" s="81">
        <v>157</v>
      </c>
    </row>
    <row r="259" spans="1:98" ht="14.5" customHeight="1">
      <c r="A259" s="79">
        <v>111850001428</v>
      </c>
      <c r="B259" s="80" t="s">
        <v>281</v>
      </c>
      <c r="C259" s="81" t="s">
        <v>460</v>
      </c>
      <c r="D259" s="81" t="s">
        <v>6</v>
      </c>
      <c r="E259" s="81">
        <v>5</v>
      </c>
      <c r="F259" s="82" t="s">
        <v>33</v>
      </c>
      <c r="G259" s="82">
        <v>57</v>
      </c>
      <c r="H259" s="82" t="s">
        <v>34</v>
      </c>
      <c r="I259" s="81">
        <v>5</v>
      </c>
      <c r="J259" s="81">
        <v>3</v>
      </c>
      <c r="K259" s="81">
        <v>3</v>
      </c>
      <c r="L259" s="81">
        <v>3638</v>
      </c>
      <c r="M259" s="81">
        <f t="shared" si="301"/>
        <v>6</v>
      </c>
      <c r="N259" s="86">
        <f>VLOOKUP(A259,complejidad!P:V,7,FALSE)</f>
        <v>1.9668522933360815</v>
      </c>
      <c r="O259" s="81">
        <v>6</v>
      </c>
      <c r="P259" s="87">
        <v>36.948855741724579</v>
      </c>
      <c r="Q259" s="88">
        <v>0.22592705167173299</v>
      </c>
      <c r="R259" s="81">
        <v>1895</v>
      </c>
      <c r="S259" s="81">
        <v>181</v>
      </c>
      <c r="T259" s="89">
        <f t="shared" si="327"/>
        <v>9.551451187335093E-2</v>
      </c>
      <c r="U259" s="90">
        <f>VLOOKUP(A259,socioeconomico!I:P,8,FALSE)</f>
        <v>0.24374449747480617</v>
      </c>
      <c r="V259" s="81">
        <v>4</v>
      </c>
      <c r="W259" s="83">
        <v>0.84946236559139787</v>
      </c>
      <c r="X259" s="83">
        <v>0.87565368971528179</v>
      </c>
      <c r="Y259" s="83">
        <v>0.82857142857142863</v>
      </c>
      <c r="Z259" s="83">
        <v>0.85497076023391816</v>
      </c>
      <c r="AA259" s="83">
        <v>0.85100117785630158</v>
      </c>
      <c r="AB259" s="83">
        <v>0.84764207980652961</v>
      </c>
      <c r="AC259" s="91">
        <v>0.85870189546237796</v>
      </c>
      <c r="AD259" s="81">
        <f t="shared" si="302"/>
        <v>0.85082408105383656</v>
      </c>
      <c r="AE259" s="82">
        <f t="shared" si="328"/>
        <v>0.23559864205995715</v>
      </c>
      <c r="AF259" s="84">
        <v>78.430404738400796</v>
      </c>
      <c r="AG259" s="84">
        <v>77.901894123360861</v>
      </c>
      <c r="AH259" s="84">
        <v>80.450733752620536</v>
      </c>
      <c r="AI259" s="84">
        <v>75.924987328940702</v>
      </c>
      <c r="AJ259" s="84">
        <v>82.064928153273016</v>
      </c>
      <c r="AK259" s="84">
        <v>83.644859813084111</v>
      </c>
      <c r="AL259" s="84">
        <v>94.010989010989007</v>
      </c>
      <c r="AM259" s="84">
        <f t="shared" si="322"/>
        <v>84.961318761825495</v>
      </c>
      <c r="AN259" s="84">
        <f t="shared" si="329"/>
        <v>-0.82358037369583836</v>
      </c>
      <c r="AO259" s="81">
        <v>3.5</v>
      </c>
      <c r="AP259" s="82">
        <f t="shared" si="330"/>
        <v>-1.3577995583445217</v>
      </c>
      <c r="AQ259" s="81">
        <v>4</v>
      </c>
      <c r="AR259" s="82">
        <f t="shared" si="304"/>
        <v>0.1365178344157767</v>
      </c>
      <c r="AS259" s="81">
        <v>4</v>
      </c>
      <c r="AT259" s="82">
        <f t="shared" si="305"/>
        <v>-0.10476865036838212</v>
      </c>
      <c r="AU259" s="81">
        <v>4</v>
      </c>
      <c r="AV259" s="82">
        <f t="shared" si="323"/>
        <v>-0.23979404319523176</v>
      </c>
      <c r="AW259" s="81">
        <v>4</v>
      </c>
      <c r="AX259" s="82">
        <f t="shared" si="324"/>
        <v>-0.2179191660846721</v>
      </c>
      <c r="AY259" s="81">
        <v>4</v>
      </c>
      <c r="AZ259" s="82">
        <f t="shared" si="325"/>
        <v>5.8790989771929411E-2</v>
      </c>
      <c r="BA259" s="81">
        <f t="shared" si="326"/>
        <v>-8.6864817342315201E-2</v>
      </c>
      <c r="BB259" s="82">
        <v>3.4</v>
      </c>
      <c r="BC259" s="82">
        <v>3.4683333333333333</v>
      </c>
      <c r="BD259" s="82">
        <v>3.39</v>
      </c>
      <c r="BE259" s="82">
        <v>3.2216666666666662</v>
      </c>
      <c r="BF259" s="81">
        <f t="shared" si="310"/>
        <v>3.3393333333333333</v>
      </c>
      <c r="BG259" s="82">
        <f t="shared" si="303"/>
        <v>0.11018404725114407</v>
      </c>
      <c r="BH259" s="82">
        <f t="shared" si="331"/>
        <v>1.1659614954414435E-2</v>
      </c>
      <c r="BI259" s="85">
        <v>0.44600000000000001</v>
      </c>
      <c r="BJ259" s="82">
        <f t="shared" si="319"/>
        <v>-0.59170029292091231</v>
      </c>
      <c r="BK259" s="92">
        <f t="shared" si="320"/>
        <v>-0.80743632696207301</v>
      </c>
      <c r="BL259" s="92">
        <f t="shared" si="321"/>
        <v>-0.56627749069196509</v>
      </c>
      <c r="BM259" s="85">
        <v>0.52138931508736341</v>
      </c>
      <c r="BN259" s="92">
        <f t="shared" si="316"/>
        <v>0.39314064577798796</v>
      </c>
      <c r="BO259" s="92">
        <f t="shared" si="317"/>
        <v>-0.65125827042887996</v>
      </c>
      <c r="BP259" s="92">
        <f t="shared" si="318"/>
        <v>0.47580590657058836</v>
      </c>
      <c r="BQ259" s="86">
        <v>0.55248244862778306</v>
      </c>
      <c r="BR259" s="92">
        <f>((BQ259-(AVERAGE(BQ$2:BQ$392)))/(_xlfn.STDEV.P(BQ$2:BQ$392)))</f>
        <v>-1.0305839727027049</v>
      </c>
      <c r="BS259" s="92">
        <f>LN(BQ259)</f>
        <v>-0.59333361328434997</v>
      </c>
      <c r="BT259" s="92">
        <f>((BS259-(AVERAGE(BS$2:BS$392)))/(_xlfn.STDEV.P(BS$2:BS$392)))</f>
        <v>-1.0259228498433561</v>
      </c>
      <c r="BU259" s="92">
        <v>0.57839028195253839</v>
      </c>
      <c r="BV259" s="92">
        <f t="shared" si="332"/>
        <v>-1.2459299269163087</v>
      </c>
      <c r="BW259" s="92">
        <f t="shared" si="333"/>
        <v>-0.54750640988222588</v>
      </c>
      <c r="BX259" s="92">
        <f t="shared" si="334"/>
        <v>-1.3099822364937304</v>
      </c>
      <c r="BY259" s="92">
        <f>(BL259*0.1)+(BP259*0.2)+(BT259*0.3)+(BX259*0.4)</f>
        <v>-0.79323631730557786</v>
      </c>
      <c r="BZ259" s="80">
        <v>0.47461739112397922</v>
      </c>
      <c r="CA259" s="80">
        <v>-1.4089868905030909</v>
      </c>
      <c r="CB259" s="80">
        <v>0.55172900810155723</v>
      </c>
      <c r="CC259" s="80">
        <v>-0.14595966627143916</v>
      </c>
      <c r="CD259" s="80"/>
      <c r="CE259" s="82"/>
      <c r="CF259" s="80">
        <f>(CA259*0.4)+(CC259*0.6)</f>
        <v>-0.65117055596409978</v>
      </c>
      <c r="CG259" s="84">
        <f t="shared" si="335"/>
        <v>-0.24821876813598764</v>
      </c>
      <c r="CH259" s="84">
        <f>VLOOKUP(A259,'CALCULO FINAL'!A:L,7,FALSE)</f>
        <v>29.395604395604398</v>
      </c>
      <c r="CI259" s="84">
        <f>VLOOKUP(A259,'CALCULO FINAL'!A:L,10,FALSE)</f>
        <v>32.432432432432435</v>
      </c>
      <c r="CJ259" s="84">
        <f>VLOOKUP(A259,'CALCULO FINAL'!A:L,8,FALSE)</f>
        <v>51.219512195121951</v>
      </c>
      <c r="CK259" s="84">
        <f>VLOOKUP(A259,'CALCULO FINAL'!A:L,9,FALSE)</f>
        <v>28.767123287671232</v>
      </c>
      <c r="CL259" s="84">
        <f>VLOOKUP(A259,'CALCULO FINAL'!A:L,11,FALSE)</f>
        <v>-0.41871044350368453</v>
      </c>
      <c r="CM259" s="84">
        <f>VLOOKUP(A259,'CALCULO FINAL'!A:L,12,FALSE)</f>
        <v>38.186813186813183</v>
      </c>
      <c r="CN259" s="84">
        <f t="shared" si="336"/>
        <v>32.352613602613602</v>
      </c>
      <c r="CO259" s="81">
        <v>258</v>
      </c>
      <c r="CP259" s="81">
        <v>273</v>
      </c>
      <c r="CQ259" s="81">
        <v>218</v>
      </c>
      <c r="CR259" s="81">
        <v>232</v>
      </c>
      <c r="CS259" s="81">
        <v>254</v>
      </c>
      <c r="CT259" s="81">
        <v>251</v>
      </c>
    </row>
    <row r="260" spans="1:98" ht="14.5" customHeight="1">
      <c r="A260" s="79">
        <v>111001046485</v>
      </c>
      <c r="B260" s="80" t="s">
        <v>286</v>
      </c>
      <c r="C260" s="81" t="s">
        <v>460</v>
      </c>
      <c r="D260" s="81" t="s">
        <v>6</v>
      </c>
      <c r="E260" s="81">
        <v>5</v>
      </c>
      <c r="F260" s="82" t="s">
        <v>33</v>
      </c>
      <c r="G260" s="82">
        <v>57</v>
      </c>
      <c r="H260" s="82" t="s">
        <v>34</v>
      </c>
      <c r="I260" s="81">
        <v>5</v>
      </c>
      <c r="J260" s="81">
        <v>1</v>
      </c>
      <c r="K260" s="81">
        <v>1</v>
      </c>
      <c r="L260" s="81">
        <v>1657</v>
      </c>
      <c r="M260" s="81">
        <f t="shared" si="301"/>
        <v>3</v>
      </c>
      <c r="N260" s="86">
        <f>VLOOKUP(A260,complejidad!P:V,7,FALSE)</f>
        <v>-0.61529770207629253</v>
      </c>
      <c r="O260" s="81">
        <v>2</v>
      </c>
      <c r="P260" s="87">
        <v>40.594999999999985</v>
      </c>
      <c r="Q260" s="88">
        <v>0.202813776999416</v>
      </c>
      <c r="R260" s="81">
        <v>1597</v>
      </c>
      <c r="S260" s="81">
        <v>101</v>
      </c>
      <c r="T260" s="89">
        <f t="shared" si="327"/>
        <v>6.3243581715716965E-2</v>
      </c>
      <c r="U260" s="90">
        <f>VLOOKUP(A260,socioeconomico!I:P,8,FALSE)</f>
        <v>-0.51649316633430342</v>
      </c>
      <c r="V260" s="81">
        <v>7</v>
      </c>
      <c r="W260" s="83">
        <v>0.88423645320197042</v>
      </c>
      <c r="X260" s="83">
        <v>0.87420178799489145</v>
      </c>
      <c r="Y260" s="83">
        <v>0.87483617300131067</v>
      </c>
      <c r="Z260" s="83">
        <v>0.8336620644312952</v>
      </c>
      <c r="AA260" s="83">
        <v>0.8372562205783457</v>
      </c>
      <c r="AB260" s="83">
        <v>0.84454912516823688</v>
      </c>
      <c r="AC260" s="91">
        <v>0.8334475668265936</v>
      </c>
      <c r="AD260" s="81">
        <f t="shared" si="302"/>
        <v>0.84115572242053172</v>
      </c>
      <c r="AE260" s="82">
        <f t="shared" si="328"/>
        <v>4.382886829426845E-2</v>
      </c>
      <c r="AF260" s="84">
        <v>95.121951219512198</v>
      </c>
      <c r="AG260" s="84">
        <v>90.08620689655173</v>
      </c>
      <c r="AH260" s="84">
        <v>89.429928741092638</v>
      </c>
      <c r="AI260" s="84">
        <v>100</v>
      </c>
      <c r="AJ260" s="84">
        <v>92.824601366742598</v>
      </c>
      <c r="AK260" s="84">
        <v>89.824561403508767</v>
      </c>
      <c r="AL260" s="84">
        <v>85.917092561044868</v>
      </c>
      <c r="AM260" s="84">
        <f t="shared" si="322"/>
        <v>90.739181266648444</v>
      </c>
      <c r="AN260" s="84">
        <f t="shared" si="329"/>
        <v>0.42350545284110747</v>
      </c>
      <c r="AO260" s="81">
        <v>4</v>
      </c>
      <c r="AP260" s="82">
        <f t="shared" si="330"/>
        <v>0.23005906138063265</v>
      </c>
      <c r="AQ260" s="81">
        <v>3.5</v>
      </c>
      <c r="AR260" s="82">
        <f t="shared" si="304"/>
        <v>-1.3981309248788139</v>
      </c>
      <c r="AS260" s="81">
        <v>3.5</v>
      </c>
      <c r="AT260" s="82">
        <f t="shared" si="305"/>
        <v>-1.594305549084083</v>
      </c>
      <c r="AU260" s="81">
        <v>4</v>
      </c>
      <c r="AV260" s="82">
        <f t="shared" si="323"/>
        <v>-0.23979404319523176</v>
      </c>
      <c r="AW260" s="81">
        <v>4</v>
      </c>
      <c r="AX260" s="82">
        <f t="shared" si="324"/>
        <v>-0.2179191660846721</v>
      </c>
      <c r="AY260" s="81">
        <v>4</v>
      </c>
      <c r="AZ260" s="82">
        <f t="shared" si="325"/>
        <v>5.8790989771929411E-2</v>
      </c>
      <c r="BA260" s="81">
        <f t="shared" si="326"/>
        <v>-0.46376022807912937</v>
      </c>
      <c r="BB260" s="82">
        <v>2.9916666666666667</v>
      </c>
      <c r="BC260" s="82">
        <v>3.1950000000000003</v>
      </c>
      <c r="BD260" s="82">
        <v>3.16</v>
      </c>
      <c r="BE260" s="82">
        <v>3.0949999999999993</v>
      </c>
      <c r="BF260" s="81">
        <f t="shared" si="310"/>
        <v>3.1241666666666665</v>
      </c>
      <c r="BG260" s="82">
        <f t="shared" si="303"/>
        <v>-0.3158959890434474</v>
      </c>
      <c r="BH260" s="82">
        <f t="shared" si="331"/>
        <v>-0.38982810856128836</v>
      </c>
      <c r="BI260" s="85">
        <v>0.40500000000000003</v>
      </c>
      <c r="BJ260" s="82">
        <f t="shared" si="319"/>
        <v>-1.177963501897034</v>
      </c>
      <c r="BK260" s="92">
        <f t="shared" si="320"/>
        <v>-0.90386821187559785</v>
      </c>
      <c r="BL260" s="92">
        <f t="shared" si="321"/>
        <v>-1.2586924606579244</v>
      </c>
      <c r="BM260" s="85">
        <v>0.4946585733588918</v>
      </c>
      <c r="BN260" s="92">
        <f t="shared" si="316"/>
        <v>6.5062127023311156E-2</v>
      </c>
      <c r="BO260" s="92">
        <f t="shared" si="317"/>
        <v>-0.70388750519108156</v>
      </c>
      <c r="BP260" s="92">
        <f t="shared" si="318"/>
        <v>0.14868909699825686</v>
      </c>
      <c r="BQ260" s="86">
        <v>0.58394888505738007</v>
      </c>
      <c r="BR260" s="92">
        <f>((BQ260-(AVERAGE(BQ$2:BQ$392)))/(_xlfn.STDEV.P(BQ$2:BQ$392)))</f>
        <v>-0.18998055429141897</v>
      </c>
      <c r="BS260" s="92">
        <f>LN(BQ260)</f>
        <v>-0.53794182557117565</v>
      </c>
      <c r="BT260" s="92">
        <f>((BS260-(AVERAGE(BS$2:BS$392)))/(_xlfn.STDEV.P(BS$2:BS$392)))</f>
        <v>-0.15797853697010172</v>
      </c>
      <c r="BU260" s="92">
        <v>0.61989686297481816</v>
      </c>
      <c r="BV260" s="92">
        <f t="shared" si="332"/>
        <v>-1.9207293307949305E-2</v>
      </c>
      <c r="BW260" s="92">
        <f t="shared" si="333"/>
        <v>-0.47820216482131833</v>
      </c>
      <c r="BX260" s="92">
        <f t="shared" si="334"/>
        <v>6.9432550330969208E-3</v>
      </c>
      <c r="BY260" s="92">
        <f>(BL260*0.1)+(BP260*0.2)+(BT260*0.3)+(BX260*0.4)</f>
        <v>-0.14074768574393282</v>
      </c>
      <c r="BZ260" s="80">
        <v>0.49458866110481908</v>
      </c>
      <c r="CA260" s="80">
        <v>-0.68854915810652551</v>
      </c>
      <c r="CB260" s="80">
        <v>0.5613856650600374</v>
      </c>
      <c r="CC260" s="80">
        <v>0.16996928780507034</v>
      </c>
      <c r="CD260" s="80">
        <v>0.44873505851240802</v>
      </c>
      <c r="CE260" s="82">
        <f t="shared" ref="CE260:CE267" si="337">((CD260-(AVERAGE(CD$2:CD$392)))/(_xlfn.STDEV.P(CD$2:CD$392)))</f>
        <v>-0.52759152990464886</v>
      </c>
      <c r="CF260" s="80">
        <f t="shared" ref="CF260:CF267" si="338">(CA260*0.2)+(CC260*0.3)+(CE260*0.5)</f>
        <v>-0.3505148102321084</v>
      </c>
      <c r="CG260" s="84">
        <f t="shared" si="335"/>
        <v>-0.19790507613572733</v>
      </c>
      <c r="CH260" s="84">
        <f>VLOOKUP(A260,'CALCULO FINAL'!A:L,7,FALSE)</f>
        <v>34.065934065934066</v>
      </c>
      <c r="CI260" s="84">
        <f>VLOOKUP(A260,'CALCULO FINAL'!A:L,10,FALSE)</f>
        <v>13.157894736842104</v>
      </c>
      <c r="CJ260" s="84">
        <f>VLOOKUP(A260,'CALCULO FINAL'!A:L,8,FALSE)</f>
        <v>58.536585365853654</v>
      </c>
      <c r="CK260" s="84">
        <f>VLOOKUP(A260,'CALCULO FINAL'!A:L,9,FALSE)</f>
        <v>38.461538461538467</v>
      </c>
      <c r="CL260" s="84">
        <f>VLOOKUP(A260,'CALCULO FINAL'!A:L,11,FALSE)</f>
        <v>-0.111376246307475</v>
      </c>
      <c r="CM260" s="84">
        <f>VLOOKUP(A260,'CALCULO FINAL'!A:L,12,FALSE)</f>
        <v>47.527472527472526</v>
      </c>
      <c r="CN260" s="84">
        <f t="shared" si="336"/>
        <v>32.204308849045688</v>
      </c>
      <c r="CO260" s="81">
        <v>259</v>
      </c>
      <c r="CP260" s="81">
        <v>239</v>
      </c>
      <c r="CQ260" s="81">
        <v>304</v>
      </c>
      <c r="CR260" s="81">
        <v>283</v>
      </c>
      <c r="CS260" s="81">
        <v>270</v>
      </c>
      <c r="CT260" s="81">
        <v>142</v>
      </c>
    </row>
    <row r="261" spans="1:98" ht="14.5" customHeight="1">
      <c r="A261" s="79">
        <v>111001093084</v>
      </c>
      <c r="B261" s="80" t="s">
        <v>254</v>
      </c>
      <c r="C261" s="81" t="s">
        <v>460</v>
      </c>
      <c r="D261" s="81" t="s">
        <v>6</v>
      </c>
      <c r="E261" s="81">
        <v>11</v>
      </c>
      <c r="F261" s="82" t="s">
        <v>44</v>
      </c>
      <c r="G261" s="82">
        <v>28</v>
      </c>
      <c r="H261" s="82" t="s">
        <v>60</v>
      </c>
      <c r="I261" s="81">
        <v>11</v>
      </c>
      <c r="J261" s="81">
        <v>4</v>
      </c>
      <c r="K261" s="81">
        <v>3</v>
      </c>
      <c r="L261" s="81">
        <v>3409</v>
      </c>
      <c r="M261" s="81">
        <f t="shared" si="301"/>
        <v>6</v>
      </c>
      <c r="N261" s="86">
        <f>VLOOKUP(A261,complejidad!P:V,7,FALSE)</f>
        <v>1.9668522933360815</v>
      </c>
      <c r="O261" s="81">
        <v>6</v>
      </c>
      <c r="P261" s="87">
        <v>39.800554602630001</v>
      </c>
      <c r="Q261" s="88">
        <v>0.23037226058240901</v>
      </c>
      <c r="R261" s="81">
        <v>3290</v>
      </c>
      <c r="S261" s="81">
        <v>367</v>
      </c>
      <c r="T261" s="89">
        <f t="shared" si="327"/>
        <v>0.11155015197568389</v>
      </c>
      <c r="U261" s="90">
        <f>VLOOKUP(A261,socioeconomico!I:P,8,FALSE)</f>
        <v>5.836345160998619E-2</v>
      </c>
      <c r="V261" s="81">
        <v>5</v>
      </c>
      <c r="W261" s="83">
        <v>0.84325165305328664</v>
      </c>
      <c r="X261" s="83">
        <v>0.82870928829915558</v>
      </c>
      <c r="Y261" s="83">
        <v>0.78597516435354275</v>
      </c>
      <c r="Z261" s="83">
        <v>0.7755946225439504</v>
      </c>
      <c r="AA261" s="83">
        <v>0.80378250591016553</v>
      </c>
      <c r="AB261" s="83">
        <v>0.77968337730870707</v>
      </c>
      <c r="AC261" s="91">
        <v>0.78384565075212553</v>
      </c>
      <c r="AD261" s="81">
        <f t="shared" si="302"/>
        <v>0.78576775055179438</v>
      </c>
      <c r="AE261" s="82">
        <f t="shared" si="328"/>
        <v>-1.0547794102628711</v>
      </c>
      <c r="AF261" s="84">
        <v>90.196671709531017</v>
      </c>
      <c r="AG261" s="84">
        <v>93.690736688548498</v>
      </c>
      <c r="AH261" s="84">
        <v>95.536040980607396</v>
      </c>
      <c r="AI261" s="84">
        <v>94.143976128310342</v>
      </c>
      <c r="AJ261" s="84">
        <v>93.572113847137828</v>
      </c>
      <c r="AK261" s="84">
        <v>93.017314788532502</v>
      </c>
      <c r="AL261" s="84">
        <v>94.256863363837169</v>
      </c>
      <c r="AM261" s="84">
        <f t="shared" si="322"/>
        <v>93.921010993019138</v>
      </c>
      <c r="AN261" s="84">
        <f t="shared" si="329"/>
        <v>1.1102671663465091</v>
      </c>
      <c r="AO261" s="81">
        <v>4</v>
      </c>
      <c r="AP261" s="82">
        <f t="shared" si="330"/>
        <v>0.23005906138063265</v>
      </c>
      <c r="AQ261" s="81">
        <v>4</v>
      </c>
      <c r="AR261" s="82">
        <f t="shared" si="304"/>
        <v>0.1365178344157767</v>
      </c>
      <c r="AS261" s="81">
        <v>4</v>
      </c>
      <c r="AT261" s="82">
        <f t="shared" si="305"/>
        <v>-0.10476865036838212</v>
      </c>
      <c r="AU261" s="81">
        <v>4</v>
      </c>
      <c r="AV261" s="82">
        <f t="shared" si="323"/>
        <v>-0.23979404319523176</v>
      </c>
      <c r="AW261" s="81">
        <v>4</v>
      </c>
      <c r="AX261" s="82">
        <f t="shared" si="324"/>
        <v>-0.2179191660846721</v>
      </c>
      <c r="AY261" s="81">
        <v>3.5</v>
      </c>
      <c r="AZ261" s="82">
        <f t="shared" si="325"/>
        <v>-1.2816435770280501</v>
      </c>
      <c r="BA261" s="81">
        <f t="shared" si="326"/>
        <v>-0.48899518738230907</v>
      </c>
      <c r="BB261" s="82">
        <v>3.3283333333333331</v>
      </c>
      <c r="BC261" s="82">
        <v>3.3083333333333336</v>
      </c>
      <c r="BD261" s="82">
        <v>3.2733333333333334</v>
      </c>
      <c r="BE261" s="82">
        <v>3.1549999999999998</v>
      </c>
      <c r="BF261" s="81">
        <f t="shared" si="310"/>
        <v>3.2385000000000002</v>
      </c>
      <c r="BG261" s="82">
        <f t="shared" si="303"/>
        <v>-8.9489401206041971E-2</v>
      </c>
      <c r="BH261" s="82">
        <f t="shared" si="331"/>
        <v>-0.28924229429417553</v>
      </c>
      <c r="BI261" s="85">
        <v>0.372</v>
      </c>
      <c r="BJ261" s="82">
        <f t="shared" si="319"/>
        <v>-1.6498338896095228</v>
      </c>
      <c r="BK261" s="92">
        <f t="shared" si="320"/>
        <v>-0.98886142470899052</v>
      </c>
      <c r="BL261" s="92">
        <f t="shared" si="321"/>
        <v>-1.8689737277317575</v>
      </c>
      <c r="BM261" s="85">
        <v>0.39896326494740764</v>
      </c>
      <c r="BN261" s="92">
        <f t="shared" si="316"/>
        <v>-1.1094498021376904</v>
      </c>
      <c r="BO261" s="92">
        <f t="shared" si="317"/>
        <v>-0.91888593413175712</v>
      </c>
      <c r="BP261" s="92">
        <f t="shared" si="318"/>
        <v>-1.1876328247608683</v>
      </c>
      <c r="BQ261" s="86">
        <v>0.59160835091000319</v>
      </c>
      <c r="BR261" s="92">
        <f>((BQ261-(AVERAGE(BQ$2:BQ$392)))/(_xlfn.STDEV.P(BQ$2:BQ$392)))</f>
        <v>1.4636615921838745E-2</v>
      </c>
      <c r="BS261" s="92">
        <f>LN(BQ261)</f>
        <v>-0.52491043244051627</v>
      </c>
      <c r="BT261" s="92">
        <f>((BS261-(AVERAGE(BS$2:BS$392)))/(_xlfn.STDEV.P(BS$2:BS$392)))</f>
        <v>4.6212806612068225E-2</v>
      </c>
      <c r="BU261" s="92">
        <v>0.6228219817595898</v>
      </c>
      <c r="BV261" s="92">
        <f t="shared" si="332"/>
        <v>6.7244284511631378E-2</v>
      </c>
      <c r="BW261" s="92">
        <f t="shared" si="333"/>
        <v>-0.47349454459121604</v>
      </c>
      <c r="BX261" s="92">
        <f t="shared" si="334"/>
        <v>9.6397877617913158E-2</v>
      </c>
      <c r="BY261" s="92">
        <f>(BL261*0.1)+(BP261*0.2)+(BT261*0.3)+(BX261*0.4)</f>
        <v>-0.37200094469456368</v>
      </c>
      <c r="BZ261" s="80">
        <v>0.50323609755249077</v>
      </c>
      <c r="CA261" s="80">
        <v>-0.37660407342333269</v>
      </c>
      <c r="CB261" s="80">
        <v>0.54767445386933866</v>
      </c>
      <c r="CC261" s="80">
        <v>-0.27860920361535463</v>
      </c>
      <c r="CD261" s="80">
        <v>0.53259366429453503</v>
      </c>
      <c r="CE261" s="82">
        <f t="shared" si="337"/>
        <v>0.47039611659514829</v>
      </c>
      <c r="CF261" s="80">
        <f t="shared" si="338"/>
        <v>7.6294482528301205E-2</v>
      </c>
      <c r="CG261" s="84">
        <f t="shared" si="335"/>
        <v>-0.17464848540741584</v>
      </c>
      <c r="CH261" s="84">
        <f>VLOOKUP(A261,'CALCULO FINAL'!A:L,7,FALSE)</f>
        <v>35.714285714285715</v>
      </c>
      <c r="CI261" s="84">
        <f>VLOOKUP(A261,'CALCULO FINAL'!A:L,10,FALSE)</f>
        <v>31.578947368421051</v>
      </c>
      <c r="CJ261" s="84">
        <f>VLOOKUP(A261,'CALCULO FINAL'!A:L,8,FALSE)</f>
        <v>13.793103448275861</v>
      </c>
      <c r="CK261" s="84">
        <f>VLOOKUP(A261,'CALCULO FINAL'!A:L,9,FALSE)</f>
        <v>41.095890410958901</v>
      </c>
      <c r="CL261" s="84">
        <f>VLOOKUP(A261,'CALCULO FINAL'!A:L,11,FALSE)</f>
        <v>-0.87193266528741087</v>
      </c>
      <c r="CM261" s="84">
        <f>VLOOKUP(A261,'CALCULO FINAL'!A:L,12,FALSE)</f>
        <v>25</v>
      </c>
      <c r="CN261" s="84">
        <f t="shared" si="336"/>
        <v>32.001879699248121</v>
      </c>
      <c r="CO261" s="81">
        <v>260</v>
      </c>
      <c r="CP261" s="81">
        <v>256</v>
      </c>
      <c r="CQ261" s="81">
        <v>262</v>
      </c>
      <c r="CR261" s="81">
        <v>266</v>
      </c>
      <c r="CS261" s="81">
        <v>215</v>
      </c>
      <c r="CT261" s="81">
        <v>259</v>
      </c>
    </row>
    <row r="262" spans="1:98" ht="14.5" customHeight="1">
      <c r="A262" s="79">
        <v>111001076201</v>
      </c>
      <c r="B262" s="80" t="s">
        <v>629</v>
      </c>
      <c r="C262" s="81" t="s">
        <v>460</v>
      </c>
      <c r="D262" s="81" t="s">
        <v>6</v>
      </c>
      <c r="E262" s="81">
        <v>5</v>
      </c>
      <c r="F262" s="82" t="s">
        <v>33</v>
      </c>
      <c r="G262" s="82">
        <v>58</v>
      </c>
      <c r="H262" s="82" t="s">
        <v>56</v>
      </c>
      <c r="I262" s="81">
        <v>5</v>
      </c>
      <c r="J262" s="81">
        <v>3</v>
      </c>
      <c r="K262" s="81">
        <v>3</v>
      </c>
      <c r="L262" s="81">
        <v>3272</v>
      </c>
      <c r="M262" s="81">
        <f t="shared" si="301"/>
        <v>6</v>
      </c>
      <c r="N262" s="86">
        <f>VLOOKUP(A262,complejidad!P:V,7,FALSE)</f>
        <v>1.9668522933360815</v>
      </c>
      <c r="O262" s="81">
        <v>6</v>
      </c>
      <c r="P262" s="87">
        <v>37.268012884043578</v>
      </c>
      <c r="Q262" s="88">
        <v>0.238425655976677</v>
      </c>
      <c r="R262" s="81">
        <v>3068</v>
      </c>
      <c r="S262" s="81">
        <v>468</v>
      </c>
      <c r="T262" s="89">
        <f t="shared" si="327"/>
        <v>0.15254237288135594</v>
      </c>
      <c r="U262" s="90">
        <f>VLOOKUP(A262,socioeconomico!I:P,8,FALSE)</f>
        <v>0.59176288745408023</v>
      </c>
      <c r="V262" s="81">
        <v>3</v>
      </c>
      <c r="W262" s="83">
        <v>0.87878787878787878</v>
      </c>
      <c r="X262" s="83">
        <v>0.82551883166794771</v>
      </c>
      <c r="Y262" s="83">
        <v>0.83148558758314861</v>
      </c>
      <c r="Z262" s="83">
        <v>0.81818181818181823</v>
      </c>
      <c r="AA262" s="83">
        <v>0.8240119313944817</v>
      </c>
      <c r="AB262" s="83">
        <v>0.81345794392523363</v>
      </c>
      <c r="AC262" s="91">
        <v>0.79469273743016755</v>
      </c>
      <c r="AD262" s="81">
        <f t="shared" si="302"/>
        <v>0.8124505249748426</v>
      </c>
      <c r="AE262" s="82">
        <f t="shared" si="328"/>
        <v>-0.5255324296096735</v>
      </c>
      <c r="AF262" s="84">
        <v>84.077535479404645</v>
      </c>
      <c r="AG262" s="84">
        <v>80.064308681672031</v>
      </c>
      <c r="AH262" s="84">
        <v>88.162307176391693</v>
      </c>
      <c r="AI262" s="84">
        <v>89.816513761467888</v>
      </c>
      <c r="AJ262" s="84">
        <v>90.872328134026574</v>
      </c>
      <c r="AK262" s="84">
        <v>91.096324461343471</v>
      </c>
      <c r="AL262" s="84">
        <v>90.035935968637702</v>
      </c>
      <c r="AM262" s="84">
        <f t="shared" si="322"/>
        <v>90.248035314591846</v>
      </c>
      <c r="AN262" s="84">
        <f t="shared" si="329"/>
        <v>0.31749719199040255</v>
      </c>
      <c r="AO262" s="81">
        <v>4</v>
      </c>
      <c r="AP262" s="82">
        <f t="shared" si="330"/>
        <v>0.23005906138063265</v>
      </c>
      <c r="AQ262" s="81">
        <v>4</v>
      </c>
      <c r="AR262" s="82">
        <f t="shared" si="304"/>
        <v>0.1365178344157767</v>
      </c>
      <c r="AS262" s="81">
        <v>4</v>
      </c>
      <c r="AT262" s="82">
        <f t="shared" si="305"/>
        <v>-0.10476865036838212</v>
      </c>
      <c r="AU262" s="81">
        <v>4</v>
      </c>
      <c r="AV262" s="82">
        <f t="shared" si="323"/>
        <v>-0.23979404319523176</v>
      </c>
      <c r="AW262" s="81">
        <v>4</v>
      </c>
      <c r="AX262" s="82">
        <f t="shared" si="324"/>
        <v>-0.2179191660846721</v>
      </c>
      <c r="AY262" s="81">
        <v>3.5</v>
      </c>
      <c r="AZ262" s="82">
        <f t="shared" si="325"/>
        <v>-1.2816435770280501</v>
      </c>
      <c r="BA262" s="81">
        <f t="shared" si="326"/>
        <v>-0.48899518738230907</v>
      </c>
      <c r="BB262" s="82">
        <v>3.2083333333333335</v>
      </c>
      <c r="BC262" s="82">
        <v>3.1716666666666669</v>
      </c>
      <c r="BD262" s="82">
        <v>3.0783333333333331</v>
      </c>
      <c r="BE262" s="82">
        <v>3.1816666666666671</v>
      </c>
      <c r="BF262" s="81">
        <f t="shared" si="310"/>
        <v>3.1513333333333335</v>
      </c>
      <c r="BG262" s="82">
        <f t="shared" si="303"/>
        <v>-0.26209967152522951</v>
      </c>
      <c r="BH262" s="82">
        <f t="shared" si="331"/>
        <v>-0.37554742945376929</v>
      </c>
      <c r="BI262" s="85">
        <v>0.46400000000000002</v>
      </c>
      <c r="BJ262" s="82">
        <f t="shared" si="319"/>
        <v>-0.33431644507773661</v>
      </c>
      <c r="BK262" s="92">
        <f t="shared" si="320"/>
        <v>-0.76787072675588175</v>
      </c>
      <c r="BL262" s="92">
        <f t="shared" si="321"/>
        <v>-0.28218251626496688</v>
      </c>
      <c r="BM262" s="85">
        <v>0.50862157493053295</v>
      </c>
      <c r="BN262" s="92">
        <f t="shared" si="316"/>
        <v>0.23643637916813479</v>
      </c>
      <c r="BO262" s="92">
        <f t="shared" si="317"/>
        <v>-0.67605100666077311</v>
      </c>
      <c r="BP262" s="92">
        <f t="shared" si="318"/>
        <v>0.3217067483101696</v>
      </c>
      <c r="BQ262" s="86"/>
      <c r="BR262" s="86"/>
      <c r="BS262" s="92"/>
      <c r="BT262" s="92"/>
      <c r="BU262" s="92">
        <v>0.62004264374864548</v>
      </c>
      <c r="BV262" s="92">
        <f t="shared" si="332"/>
        <v>-1.4898757880689685E-2</v>
      </c>
      <c r="BW262" s="92">
        <f t="shared" si="333"/>
        <v>-0.47796702306850125</v>
      </c>
      <c r="BX262" s="92">
        <f t="shared" si="334"/>
        <v>1.1411439747250687E-2</v>
      </c>
      <c r="BY262" s="86">
        <f>(BL262*0.2)+(BP262*0.3)+(BX262*0.5)</f>
        <v>4.5781241113682848E-2</v>
      </c>
      <c r="BZ262" s="80">
        <v>0.48894791020574258</v>
      </c>
      <c r="CA262" s="80">
        <v>-0.89203195067020946</v>
      </c>
      <c r="CB262" s="80">
        <v>0.55199725956304868</v>
      </c>
      <c r="CC262" s="80">
        <v>-0.13718350242686286</v>
      </c>
      <c r="CD262" s="80">
        <v>0.38644540219627499</v>
      </c>
      <c r="CE262" s="82">
        <f t="shared" si="337"/>
        <v>-1.2688906121923735</v>
      </c>
      <c r="CF262" s="80">
        <f t="shared" si="338"/>
        <v>-0.85400674695828749</v>
      </c>
      <c r="CG262" s="84">
        <f t="shared" si="335"/>
        <v>-0.31480630765986906</v>
      </c>
      <c r="CH262" s="84">
        <f>VLOOKUP(A262,'CALCULO FINAL'!A:L,7,FALSE)</f>
        <v>23.901098901098901</v>
      </c>
      <c r="CI262" s="84">
        <f>VLOOKUP(A262,'CALCULO FINAL'!A:L,10,FALSE)</f>
        <v>48.484848484848484</v>
      </c>
      <c r="CJ262" s="84">
        <f>VLOOKUP(A262,'CALCULO FINAL'!A:L,8,FALSE)</f>
        <v>43.902439024390247</v>
      </c>
      <c r="CK262" s="84">
        <f>VLOOKUP(A262,'CALCULO FINAL'!A:L,9,FALSE)</f>
        <v>20.547945205479451</v>
      </c>
      <c r="CL262" s="84">
        <f>VLOOKUP(A262,'CALCULO FINAL'!A:L,11,FALSE)</f>
        <v>-0.69938787154557158</v>
      </c>
      <c r="CM262" s="84">
        <f>VLOOKUP(A262,'CALCULO FINAL'!A:L,12,FALSE)</f>
        <v>29.945054945054945</v>
      </c>
      <c r="CN262" s="84">
        <f t="shared" si="336"/>
        <v>31.558025308025307</v>
      </c>
      <c r="CO262" s="81">
        <v>261</v>
      </c>
      <c r="CP262" s="81">
        <v>189</v>
      </c>
      <c r="CQ262" s="81">
        <v>200</v>
      </c>
      <c r="CR262" s="81">
        <v>209</v>
      </c>
      <c r="CS262" s="81">
        <v>239</v>
      </c>
      <c r="CT262" s="81">
        <v>283</v>
      </c>
    </row>
    <row r="263" spans="1:98" ht="14.5" customHeight="1">
      <c r="A263" s="79">
        <v>111848003031</v>
      </c>
      <c r="B263" s="80" t="s">
        <v>336</v>
      </c>
      <c r="C263" s="81" t="s">
        <v>460</v>
      </c>
      <c r="D263" s="81" t="s">
        <v>6</v>
      </c>
      <c r="E263" s="81">
        <v>1</v>
      </c>
      <c r="F263" s="82" t="s">
        <v>52</v>
      </c>
      <c r="G263" s="82">
        <v>11</v>
      </c>
      <c r="H263" s="82" t="s">
        <v>170</v>
      </c>
      <c r="I263" s="81">
        <v>1</v>
      </c>
      <c r="J263" s="81">
        <v>3</v>
      </c>
      <c r="K263" s="81">
        <v>3</v>
      </c>
      <c r="L263" s="81">
        <v>1404</v>
      </c>
      <c r="M263" s="81">
        <f t="shared" si="301"/>
        <v>2</v>
      </c>
      <c r="N263" s="86">
        <f>VLOOKUP(A263,complejidad!P:V,7,FALSE)</f>
        <v>0.51585112090595309</v>
      </c>
      <c r="O263" s="81">
        <v>5</v>
      </c>
      <c r="P263" s="87">
        <v>37.260507936507885</v>
      </c>
      <c r="Q263" s="88">
        <v>0.217406855439642</v>
      </c>
      <c r="R263" s="81">
        <v>1077</v>
      </c>
      <c r="S263" s="81">
        <v>81</v>
      </c>
      <c r="T263" s="89">
        <f t="shared" si="327"/>
        <v>7.5208913649025072E-2</v>
      </c>
      <c r="U263" s="90">
        <f>VLOOKUP(A263,socioeconomico!I:P,8,FALSE)</f>
        <v>3.4673558138119787E-2</v>
      </c>
      <c r="V263" s="81">
        <v>5</v>
      </c>
      <c r="W263" s="83">
        <v>0.77982779827798276</v>
      </c>
      <c r="X263" s="83">
        <v>0.85830618892508148</v>
      </c>
      <c r="Y263" s="83">
        <v>0.80642361111111116</v>
      </c>
      <c r="Z263" s="83">
        <v>0.88372093023255816</v>
      </c>
      <c r="AA263" s="83">
        <v>0.87682672233820458</v>
      </c>
      <c r="AB263" s="83">
        <v>0.89673913043478259</v>
      </c>
      <c r="AC263" s="91">
        <v>0.87954309449636547</v>
      </c>
      <c r="AD263" s="81">
        <f t="shared" ref="AD263:AD280" si="339">(Y263*0.1)+(Z263*0.15)+(AA263*0.2)+(AB263*0.25)+(AC263*0.3)</f>
        <v>0.87661355607124114</v>
      </c>
      <c r="AE263" s="82">
        <f t="shared" si="328"/>
        <v>0.74712722485240546</v>
      </c>
      <c r="AF263" s="84">
        <v>93.085787451984629</v>
      </c>
      <c r="AG263" s="84">
        <v>82.277526395173453</v>
      </c>
      <c r="AH263" s="84">
        <v>85.806451612903217</v>
      </c>
      <c r="AI263" s="84">
        <v>86.855670103092791</v>
      </c>
      <c r="AJ263" s="84">
        <v>90.431519699812384</v>
      </c>
      <c r="AK263" s="84">
        <v>81.71641791044776</v>
      </c>
      <c r="AL263" s="84">
        <v>85.256410256410248</v>
      </c>
      <c r="AM263" s="84">
        <f t="shared" si="322"/>
        <v>85.701327171251734</v>
      </c>
      <c r="AN263" s="84">
        <f t="shared" si="329"/>
        <v>-0.66385798533106188</v>
      </c>
      <c r="AO263" s="81">
        <v>4</v>
      </c>
      <c r="AP263" s="82">
        <f t="shared" si="330"/>
        <v>0.23005906138063265</v>
      </c>
      <c r="AQ263" s="81"/>
      <c r="AR263" s="82"/>
      <c r="AS263" s="81">
        <v>4</v>
      </c>
      <c r="AT263" s="82">
        <f t="shared" si="305"/>
        <v>-0.10476865036838212</v>
      </c>
      <c r="AU263" s="81">
        <v>4</v>
      </c>
      <c r="AV263" s="82">
        <f t="shared" si="323"/>
        <v>-0.23979404319523176</v>
      </c>
      <c r="AW263" s="81">
        <v>4</v>
      </c>
      <c r="AX263" s="82">
        <f t="shared" si="324"/>
        <v>-0.2179191660846721</v>
      </c>
      <c r="AY263" s="81">
        <v>4</v>
      </c>
      <c r="AZ263" s="82">
        <f t="shared" si="325"/>
        <v>5.8790989771929411E-2</v>
      </c>
      <c r="BA263" s="81">
        <f>(AT263*0.2)+(AV263*0.3)+(AX263*0.4)+(AZ263*0.5)</f>
        <v>-0.15066411458015011</v>
      </c>
      <c r="BB263" s="82">
        <v>3.0449999999999999</v>
      </c>
      <c r="BC263" s="82">
        <v>3.2083333333333335</v>
      </c>
      <c r="BD263" s="82">
        <v>3.4766666666666666</v>
      </c>
      <c r="BE263" s="82">
        <v>3.2699999999999996</v>
      </c>
      <c r="BF263" s="81">
        <f t="shared" si="310"/>
        <v>3.2971666666666666</v>
      </c>
      <c r="BG263" s="82">
        <f t="shared" si="303"/>
        <v>2.6684241532684234E-2</v>
      </c>
      <c r="BH263" s="82">
        <f t="shared" si="331"/>
        <v>-6.1989936523732941E-2</v>
      </c>
      <c r="BI263" s="85">
        <v>0.442</v>
      </c>
      <c r="BJ263" s="82">
        <f t="shared" si="319"/>
        <v>-0.6488967035527291</v>
      </c>
      <c r="BK263" s="92">
        <f t="shared" si="320"/>
        <v>-0.81644539690443896</v>
      </c>
      <c r="BL263" s="92">
        <f t="shared" si="321"/>
        <v>-0.63096579269040143</v>
      </c>
      <c r="BM263" s="85">
        <v>0.41163815216922117</v>
      </c>
      <c r="BN263" s="92">
        <f t="shared" si="316"/>
        <v>-0.95388516171897775</v>
      </c>
      <c r="BO263" s="92">
        <f t="shared" si="317"/>
        <v>-0.88761058697286588</v>
      </c>
      <c r="BP263" s="92">
        <f t="shared" si="318"/>
        <v>-0.99324102280688509</v>
      </c>
      <c r="BQ263" s="86">
        <v>0.60012225633060201</v>
      </c>
      <c r="BR263" s="92">
        <f>((BQ263-(AVERAGE(BQ$2:BQ$392)))/(_xlfn.STDEV.P(BQ$2:BQ$392)))</f>
        <v>0.24207953010751107</v>
      </c>
      <c r="BS263" s="92">
        <f>LN(BQ263)</f>
        <v>-0.51062188397134889</v>
      </c>
      <c r="BT263" s="92">
        <f>((BS263-(AVERAGE(BS$2:BS$392)))/(_xlfn.STDEV.P(BS$2:BS$392)))</f>
        <v>0.27010275302876563</v>
      </c>
      <c r="BU263" s="92">
        <v>0.57229573660140198</v>
      </c>
      <c r="BV263" s="92">
        <f t="shared" si="332"/>
        <v>-1.4260535733274289</v>
      </c>
      <c r="BW263" s="92">
        <f t="shared" si="333"/>
        <v>-0.55809939918175522</v>
      </c>
      <c r="BX263" s="92">
        <f t="shared" si="334"/>
        <v>-1.5112711709271276</v>
      </c>
      <c r="BY263" s="92">
        <f>(BL263*0.1)+(BP263*0.2)+(BT263*0.3)+(BX263*0.4)</f>
        <v>-0.7852224262926385</v>
      </c>
      <c r="BZ263" s="80">
        <v>0.48857839157064836</v>
      </c>
      <c r="CA263" s="80">
        <v>-0.90536185747137687</v>
      </c>
      <c r="CB263" s="80">
        <v>0.49964344696618102</v>
      </c>
      <c r="CC263" s="80">
        <v>-1.8500004044626146</v>
      </c>
      <c r="CD263" s="80">
        <v>0.48108024650970099</v>
      </c>
      <c r="CE263" s="82">
        <f t="shared" si="337"/>
        <v>-0.14265670128516522</v>
      </c>
      <c r="CF263" s="80">
        <f t="shared" si="338"/>
        <v>-0.80740084347564234</v>
      </c>
      <c r="CG263" s="84">
        <f t="shared" si="335"/>
        <v>-0.21966422204273361</v>
      </c>
      <c r="CH263" s="84">
        <f>VLOOKUP(A263,'CALCULO FINAL'!A:L,7,FALSE)</f>
        <v>31.318681318681318</v>
      </c>
      <c r="CI263" s="84">
        <f>VLOOKUP(A263,'CALCULO FINAL'!A:L,10,FALSE)</f>
        <v>26.315789473684209</v>
      </c>
      <c r="CJ263" s="84">
        <f>VLOOKUP(A263,'CALCULO FINAL'!A:L,8,FALSE)</f>
        <v>33.333333333333329</v>
      </c>
      <c r="CK263" s="84">
        <f>VLOOKUP(A263,'CALCULO FINAL'!A:L,9,FALSE)</f>
        <v>44.186046511627907</v>
      </c>
      <c r="CL263" s="84">
        <f>VLOOKUP(A263,'CALCULO FINAL'!A:L,11,FALSE)</f>
        <v>-0.46315906863410972</v>
      </c>
      <c r="CM263" s="84">
        <f>VLOOKUP(A263,'CALCULO FINAL'!A:L,12,FALSE)</f>
        <v>36.813186813186817</v>
      </c>
      <c r="CN263" s="84">
        <f t="shared" si="336"/>
        <v>31.441584731058416</v>
      </c>
      <c r="CO263" s="81">
        <v>262</v>
      </c>
      <c r="CP263" s="81">
        <v>271</v>
      </c>
      <c r="CQ263" s="81">
        <v>296</v>
      </c>
      <c r="CR263" s="81">
        <v>311</v>
      </c>
      <c r="CS263" s="81">
        <v>323</v>
      </c>
      <c r="CT263" s="81">
        <v>236</v>
      </c>
    </row>
    <row r="264" spans="1:98" ht="14.5" customHeight="1">
      <c r="A264" s="79">
        <v>111001077895</v>
      </c>
      <c r="B264" s="80" t="s">
        <v>311</v>
      </c>
      <c r="C264" s="81" t="s">
        <v>460</v>
      </c>
      <c r="D264" s="81" t="s">
        <v>6</v>
      </c>
      <c r="E264" s="81">
        <v>5</v>
      </c>
      <c r="F264" s="82" t="s">
        <v>33</v>
      </c>
      <c r="G264" s="82">
        <v>57</v>
      </c>
      <c r="H264" s="82" t="s">
        <v>34</v>
      </c>
      <c r="I264" s="81">
        <v>5</v>
      </c>
      <c r="J264" s="81">
        <v>2</v>
      </c>
      <c r="K264" s="81">
        <v>2</v>
      </c>
      <c r="L264" s="81">
        <v>2809</v>
      </c>
      <c r="M264" s="81">
        <f t="shared" si="301"/>
        <v>5</v>
      </c>
      <c r="N264" s="86">
        <f>VLOOKUP(A264,complejidad!P:V,7,FALSE)</f>
        <v>0.65577919136838758</v>
      </c>
      <c r="O264" s="81">
        <v>5</v>
      </c>
      <c r="P264" s="87">
        <v>37.091492616033676</v>
      </c>
      <c r="Q264" s="88">
        <v>0.23332357247437799</v>
      </c>
      <c r="R264" s="81">
        <v>2667</v>
      </c>
      <c r="S264" s="81">
        <v>415</v>
      </c>
      <c r="T264" s="89">
        <f t="shared" si="327"/>
        <v>0.15560554930633672</v>
      </c>
      <c r="U264" s="90">
        <f>VLOOKUP(A264,socioeconomico!I:P,8,FALSE)</f>
        <v>0.57403707473833299</v>
      </c>
      <c r="V264" s="81">
        <v>3</v>
      </c>
      <c r="W264" s="83">
        <v>0.88150807899461403</v>
      </c>
      <c r="X264" s="83">
        <v>0.91549893842887475</v>
      </c>
      <c r="Y264" s="83">
        <v>0.89447444952222688</v>
      </c>
      <c r="Z264" s="83">
        <v>0.87182688306283807</v>
      </c>
      <c r="AA264" s="83">
        <v>0.90732496964791587</v>
      </c>
      <c r="AB264" s="83">
        <v>0.88547717842323648</v>
      </c>
      <c r="AC264" s="91">
        <v>0.84681372549019607</v>
      </c>
      <c r="AD264" s="81">
        <f t="shared" si="339"/>
        <v>0.87709988359409952</v>
      </c>
      <c r="AE264" s="82">
        <f t="shared" si="328"/>
        <v>0.75677342464409636</v>
      </c>
      <c r="AF264" s="84">
        <v>72.454448017148991</v>
      </c>
      <c r="AG264" s="84">
        <v>77.413051973427116</v>
      </c>
      <c r="AH264" s="84">
        <v>87.089013632718519</v>
      </c>
      <c r="AI264" s="84">
        <v>86.639004149377598</v>
      </c>
      <c r="AJ264" s="84">
        <v>83.120567375886523</v>
      </c>
      <c r="AK264" s="84">
        <v>84.852784675416814</v>
      </c>
      <c r="AL264" s="84">
        <v>86.879652605459057</v>
      </c>
      <c r="AM264" s="84">
        <f t="shared" si="322"/>
        <v>85.605957411347717</v>
      </c>
      <c r="AN264" s="84">
        <f t="shared" si="329"/>
        <v>-0.68444246198782788</v>
      </c>
      <c r="AO264" s="81">
        <v>4</v>
      </c>
      <c r="AP264" s="82">
        <f t="shared" si="330"/>
        <v>0.23005906138063265</v>
      </c>
      <c r="AQ264" s="81">
        <v>3.5</v>
      </c>
      <c r="AR264" s="82">
        <f t="shared" ref="AR264:AR280" si="340">((AQ264-(AVERAGE(AQ$2:AQ$384)))/(_xlfn.STDEV.P(AQ$2:AQ$384)))</f>
        <v>-1.3981309248788139</v>
      </c>
      <c r="AS264" s="81">
        <v>4</v>
      </c>
      <c r="AT264" s="82">
        <f t="shared" si="305"/>
        <v>-0.10476865036838212</v>
      </c>
      <c r="AU264" s="81">
        <v>4</v>
      </c>
      <c r="AV264" s="82">
        <f t="shared" si="323"/>
        <v>-0.23979404319523176</v>
      </c>
      <c r="AW264" s="81">
        <v>3.5</v>
      </c>
      <c r="AX264" s="82">
        <f t="shared" si="324"/>
        <v>-1.5698251038321778</v>
      </c>
      <c r="AY264" s="81">
        <v>3.5</v>
      </c>
      <c r="AZ264" s="82">
        <f t="shared" si="325"/>
        <v>-1.2816435770280501</v>
      </c>
      <c r="BA264" s="81">
        <f t="shared" ref="BA264:BA280" si="341">(AR264*0.1)+(AT264*0.15)+(AV264*0.2)+(AX264*0.25)+(AZ264*0.3)</f>
        <v>-0.98043654774864453</v>
      </c>
      <c r="BB264" s="82">
        <v>3.1933333333333338</v>
      </c>
      <c r="BC264" s="82">
        <v>3.1583333333333332</v>
      </c>
      <c r="BD264" s="82">
        <v>3.1750000000000003</v>
      </c>
      <c r="BE264" s="82">
        <v>3.1133333333333333</v>
      </c>
      <c r="BF264" s="81">
        <f t="shared" si="310"/>
        <v>3.1488333333333336</v>
      </c>
      <c r="BG264" s="82">
        <f t="shared" si="303"/>
        <v>-0.26705025289193651</v>
      </c>
      <c r="BH264" s="82">
        <f t="shared" si="331"/>
        <v>-0.62374340032029052</v>
      </c>
      <c r="BI264" s="85">
        <v>0.499</v>
      </c>
      <c r="BJ264" s="82">
        <f t="shared" si="319"/>
        <v>0.16615214795065988</v>
      </c>
      <c r="BK264" s="92">
        <f t="shared" si="320"/>
        <v>-0.69514918323061836</v>
      </c>
      <c r="BL264" s="92">
        <f t="shared" si="321"/>
        <v>0.23998383380770749</v>
      </c>
      <c r="BM264" s="85">
        <v>0.47915860968340729</v>
      </c>
      <c r="BN264" s="92">
        <f t="shared" si="316"/>
        <v>-0.12517595821425137</v>
      </c>
      <c r="BO264" s="92">
        <f t="shared" si="317"/>
        <v>-0.73572360969386652</v>
      </c>
      <c r="BP264" s="92">
        <f t="shared" si="318"/>
        <v>-4.9188090105398131E-2</v>
      </c>
      <c r="BQ264" s="86">
        <v>0.60480128538147637</v>
      </c>
      <c r="BR264" s="92">
        <f>((BQ264-(AVERAGE(BQ$2:BQ$392)))/(_xlfn.STDEV.P(BQ$2:BQ$392)))</f>
        <v>0.36707645576227532</v>
      </c>
      <c r="BS264" s="92">
        <f>LN(BQ264)</f>
        <v>-0.50285532881901207</v>
      </c>
      <c r="BT264" s="92">
        <f>((BS264-(AVERAGE(BS$2:BS$392)))/(_xlfn.STDEV.P(BS$2:BS$392)))</f>
        <v>0.39179836267387474</v>
      </c>
      <c r="BU264" s="92">
        <v>0.61896519399978223</v>
      </c>
      <c r="BV264" s="92">
        <f t="shared" si="332"/>
        <v>-4.6742671808380452E-2</v>
      </c>
      <c r="BW264" s="92">
        <f t="shared" si="333"/>
        <v>-0.47970623728108658</v>
      </c>
      <c r="BX264" s="92">
        <f t="shared" si="334"/>
        <v>-2.1637264986008591E-2</v>
      </c>
      <c r="BY264" s="92">
        <f>(BL264*0.1)+(BP264*0.2)+(BT264*0.3)+(BX264*0.4)</f>
        <v>0.1230453681674501</v>
      </c>
      <c r="BZ264" s="80">
        <v>0.48630876581809135</v>
      </c>
      <c r="CA264" s="80">
        <v>-0.98723567081072561</v>
      </c>
      <c r="CB264" s="80">
        <v>0.59649599634392825</v>
      </c>
      <c r="CC264" s="80">
        <v>1.3186453034792547</v>
      </c>
      <c r="CD264" s="80">
        <v>0.41183509615437502</v>
      </c>
      <c r="CE264" s="82">
        <f t="shared" si="337"/>
        <v>-0.96673198837233798</v>
      </c>
      <c r="CF264" s="80">
        <f t="shared" si="338"/>
        <v>-0.28521953730453775</v>
      </c>
      <c r="CG264" s="84">
        <f t="shared" si="335"/>
        <v>-0.32310210097024766</v>
      </c>
      <c r="CH264" s="84">
        <f>VLOOKUP(A264,'CALCULO FINAL'!A:L,7,FALSE)</f>
        <v>23.076923076923077</v>
      </c>
      <c r="CI264" s="84">
        <f>VLOOKUP(A264,'CALCULO FINAL'!A:L,10,FALSE)</f>
        <v>45.454545454545453</v>
      </c>
      <c r="CJ264" s="84">
        <f>VLOOKUP(A264,'CALCULO FINAL'!A:L,8,FALSE)</f>
        <v>41.463414634146339</v>
      </c>
      <c r="CK264" s="84">
        <f>VLOOKUP(A264,'CALCULO FINAL'!A:L,9,FALSE)</f>
        <v>30.232558139534881</v>
      </c>
      <c r="CL264" s="84">
        <f>VLOOKUP(A264,'CALCULO FINAL'!A:L,11,FALSE)</f>
        <v>-0.56844565274378456</v>
      </c>
      <c r="CM264" s="84">
        <f>VLOOKUP(A264,'CALCULO FINAL'!A:L,12,FALSE)</f>
        <v>33.516483516483511</v>
      </c>
      <c r="CN264" s="84">
        <f t="shared" si="336"/>
        <v>31.281218781218779</v>
      </c>
      <c r="CO264" s="81">
        <v>263</v>
      </c>
      <c r="CP264" s="81">
        <v>165</v>
      </c>
      <c r="CQ264" s="81">
        <v>169</v>
      </c>
      <c r="CR264" s="81">
        <v>172</v>
      </c>
      <c r="CS264" s="81">
        <v>250</v>
      </c>
      <c r="CT264" s="81">
        <v>218</v>
      </c>
    </row>
    <row r="265" spans="1:98" ht="14.5" customHeight="1">
      <c r="A265" s="79">
        <v>111001034240</v>
      </c>
      <c r="B265" s="80" t="s">
        <v>628</v>
      </c>
      <c r="C265" s="81" t="s">
        <v>460</v>
      </c>
      <c r="D265" s="81" t="s">
        <v>6</v>
      </c>
      <c r="E265" s="81">
        <v>19</v>
      </c>
      <c r="F265" s="82" t="s">
        <v>20</v>
      </c>
      <c r="G265" s="82">
        <v>66</v>
      </c>
      <c r="H265" s="82" t="s">
        <v>105</v>
      </c>
      <c r="I265" s="81">
        <v>19</v>
      </c>
      <c r="J265" s="81">
        <v>2</v>
      </c>
      <c r="K265" s="81">
        <v>2</v>
      </c>
      <c r="L265" s="81">
        <v>2735</v>
      </c>
      <c r="M265" s="81">
        <f t="shared" si="301"/>
        <v>5</v>
      </c>
      <c r="N265" s="86">
        <f>VLOOKUP(A265,complejidad!P:V,7,FALSE)</f>
        <v>0.65577919136838758</v>
      </c>
      <c r="O265" s="81">
        <v>5</v>
      </c>
      <c r="P265" s="87">
        <v>36.017527386541438</v>
      </c>
      <c r="Q265" s="88">
        <v>0.21635995583364001</v>
      </c>
      <c r="R265" s="81">
        <v>2648</v>
      </c>
      <c r="S265" s="81">
        <v>359</v>
      </c>
      <c r="T265" s="89">
        <f t="shared" si="327"/>
        <v>0.13557401812688821</v>
      </c>
      <c r="U265" s="90">
        <f>VLOOKUP(A265,socioeconomico!I:P,8,FALSE)</f>
        <v>0.42966084093731144</v>
      </c>
      <c r="V265" s="81">
        <v>4</v>
      </c>
      <c r="W265" s="83">
        <v>0.89731768650461019</v>
      </c>
      <c r="X265" s="83">
        <v>0.83853288364249579</v>
      </c>
      <c r="Y265" s="83">
        <v>0.83078231292517002</v>
      </c>
      <c r="Z265" s="83">
        <v>0.85611205432937176</v>
      </c>
      <c r="AA265" s="83">
        <v>0.85970024979184012</v>
      </c>
      <c r="AB265" s="83">
        <v>0.85527391659852825</v>
      </c>
      <c r="AC265" s="91">
        <v>0.85159443990188066</v>
      </c>
      <c r="AD265" s="81">
        <f t="shared" si="339"/>
        <v>0.85273190052048697</v>
      </c>
      <c r="AE265" s="82">
        <f t="shared" si="328"/>
        <v>0.27343982290372859</v>
      </c>
      <c r="AF265" s="84">
        <v>93.203181489515543</v>
      </c>
      <c r="AG265" s="84">
        <v>89.789687924016278</v>
      </c>
      <c r="AH265" s="84">
        <v>84.837545126353788</v>
      </c>
      <c r="AI265" s="84">
        <v>79.587628865979383</v>
      </c>
      <c r="AJ265" s="84">
        <v>83.179815778934724</v>
      </c>
      <c r="AK265" s="84">
        <v>85.731039874902265</v>
      </c>
      <c r="AL265" s="84">
        <v>85.280553420445813</v>
      </c>
      <c r="AM265" s="84">
        <f t="shared" si="322"/>
        <v>84.074787993178546</v>
      </c>
      <c r="AN265" s="84">
        <f t="shared" si="329"/>
        <v>-1.0149279447821449</v>
      </c>
      <c r="AO265" s="81">
        <v>4</v>
      </c>
      <c r="AP265" s="82">
        <f t="shared" si="330"/>
        <v>0.23005906138063265</v>
      </c>
      <c r="AQ265" s="81">
        <v>4</v>
      </c>
      <c r="AR265" s="82">
        <f t="shared" si="340"/>
        <v>0.1365178344157767</v>
      </c>
      <c r="AS265" s="81">
        <v>4</v>
      </c>
      <c r="AT265" s="82">
        <f t="shared" si="305"/>
        <v>-0.10476865036838212</v>
      </c>
      <c r="AU265" s="81">
        <v>4</v>
      </c>
      <c r="AV265" s="82">
        <f t="shared" si="323"/>
        <v>-0.23979404319523176</v>
      </c>
      <c r="AW265" s="81">
        <v>4</v>
      </c>
      <c r="AX265" s="82">
        <f t="shared" si="324"/>
        <v>-0.2179191660846721</v>
      </c>
      <c r="AY265" s="81">
        <v>4</v>
      </c>
      <c r="AZ265" s="82">
        <f t="shared" si="325"/>
        <v>5.8790989771929411E-2</v>
      </c>
      <c r="BA265" s="81">
        <f t="shared" si="341"/>
        <v>-8.6864817342315201E-2</v>
      </c>
      <c r="BB265" s="82">
        <v>3.2983333333333338</v>
      </c>
      <c r="BC265" s="82">
        <v>3.3600000000000008</v>
      </c>
      <c r="BD265" s="82">
        <v>3.35</v>
      </c>
      <c r="BE265" s="82">
        <v>3.2266666666666666</v>
      </c>
      <c r="BF265" s="81">
        <f t="shared" si="310"/>
        <v>3.2975000000000003</v>
      </c>
      <c r="BG265" s="82">
        <f t="shared" si="303"/>
        <v>2.7344319048245986E-2</v>
      </c>
      <c r="BH265" s="82">
        <f t="shared" si="331"/>
        <v>-2.9760249147034609E-2</v>
      </c>
      <c r="BI265" s="85">
        <v>0.375</v>
      </c>
      <c r="BJ265" s="82">
        <f t="shared" si="319"/>
        <v>-1.6069365816356602</v>
      </c>
      <c r="BK265" s="92">
        <f t="shared" si="320"/>
        <v>-0.98082925301172619</v>
      </c>
      <c r="BL265" s="92">
        <f t="shared" si="321"/>
        <v>-1.8112998999360024</v>
      </c>
      <c r="BM265" s="85">
        <v>0.43376578542946598</v>
      </c>
      <c r="BN265" s="92">
        <f t="shared" si="316"/>
        <v>-0.68230268124349425</v>
      </c>
      <c r="BO265" s="92">
        <f t="shared" si="317"/>
        <v>-0.83525055546231541</v>
      </c>
      <c r="BP265" s="92">
        <f t="shared" si="318"/>
        <v>-0.66779744502681715</v>
      </c>
      <c r="BQ265" s="86">
        <v>0.54519121169632867</v>
      </c>
      <c r="BR265" s="92">
        <f>((BQ265-(AVERAGE(BQ$2:BQ$392)))/(_xlfn.STDEV.P(BQ$2:BQ$392)))</f>
        <v>-1.2253641697784139</v>
      </c>
      <c r="BS265" s="92">
        <f>LN(BQ265)</f>
        <v>-0.60661869870213525</v>
      </c>
      <c r="BT265" s="92">
        <f>((BS265-(AVERAGE(BS$2:BS$392)))/(_xlfn.STDEV.P(BS$2:BS$392)))</f>
        <v>-1.2340893454637833</v>
      </c>
      <c r="BU265" s="92">
        <v>0.64059987950865227</v>
      </c>
      <c r="BV265" s="92">
        <f t="shared" si="332"/>
        <v>0.59266818138821831</v>
      </c>
      <c r="BW265" s="92">
        <f t="shared" si="333"/>
        <v>-0.4453502298984921</v>
      </c>
      <c r="BX265" s="92">
        <f t="shared" si="334"/>
        <v>0.63119867413229369</v>
      </c>
      <c r="BY265" s="92">
        <f>(BL265*0.1)+(BP265*0.2)+(BT265*0.3)+(BX265*0.4)</f>
        <v>-0.43243681298518127</v>
      </c>
      <c r="BZ265" s="80">
        <v>0.50858552545145663</v>
      </c>
      <c r="CA265" s="80">
        <v>-0.18363038127219303</v>
      </c>
      <c r="CB265" s="80">
        <v>0.54025723504890177</v>
      </c>
      <c r="CC265" s="80">
        <v>-0.52127229024798105</v>
      </c>
      <c r="CD265" s="80">
        <v>0.40182995869763899</v>
      </c>
      <c r="CE265" s="82">
        <f t="shared" si="337"/>
        <v>-1.0858015041391156</v>
      </c>
      <c r="CF265" s="80">
        <f t="shared" si="338"/>
        <v>-0.73600851539839074</v>
      </c>
      <c r="CG265" s="84">
        <f t="shared" si="335"/>
        <v>-0.25362180585626581</v>
      </c>
      <c r="CH265" s="84">
        <f>VLOOKUP(A265,'CALCULO FINAL'!A:L,7,FALSE)</f>
        <v>28.021978021978022</v>
      </c>
      <c r="CI265" s="84">
        <f>VLOOKUP(A265,'CALCULO FINAL'!A:L,10,FALSE)</f>
        <v>27.027027027027028</v>
      </c>
      <c r="CJ265" s="84">
        <f>VLOOKUP(A265,'CALCULO FINAL'!A:L,8,FALSE)</f>
        <v>48.780487804878049</v>
      </c>
      <c r="CK265" s="84">
        <f>VLOOKUP(A265,'CALCULO FINAL'!A:L,9,FALSE)</f>
        <v>39.534883720930232</v>
      </c>
      <c r="CL265" s="84">
        <f>VLOOKUP(A265,'CALCULO FINAL'!A:L,11,FALSE)</f>
        <v>-0.26819631113676368</v>
      </c>
      <c r="CM265" s="84">
        <f>VLOOKUP(A265,'CALCULO FINAL'!A:L,12,FALSE)</f>
        <v>41.483516483516489</v>
      </c>
      <c r="CN265" s="84">
        <f t="shared" si="336"/>
        <v>31.138624888624889</v>
      </c>
      <c r="CO265" s="81">
        <v>264</v>
      </c>
      <c r="CP265" s="81">
        <v>248</v>
      </c>
      <c r="CQ265" s="81">
        <v>229</v>
      </c>
      <c r="CR265" s="81">
        <v>187</v>
      </c>
      <c r="CS265" s="81">
        <v>178</v>
      </c>
      <c r="CT265" s="81">
        <v>284</v>
      </c>
    </row>
    <row r="266" spans="1:98" ht="14.5" customHeight="1">
      <c r="A266" s="79">
        <v>111001086801</v>
      </c>
      <c r="B266" s="80" t="s">
        <v>328</v>
      </c>
      <c r="C266" s="81" t="s">
        <v>460</v>
      </c>
      <c r="D266" s="81" t="s">
        <v>6</v>
      </c>
      <c r="E266" s="81">
        <v>19</v>
      </c>
      <c r="F266" s="82" t="s">
        <v>20</v>
      </c>
      <c r="G266" s="82">
        <v>70</v>
      </c>
      <c r="H266" s="82" t="s">
        <v>58</v>
      </c>
      <c r="I266" s="81">
        <v>19</v>
      </c>
      <c r="J266" s="81">
        <v>4</v>
      </c>
      <c r="K266" s="81">
        <v>3</v>
      </c>
      <c r="L266" s="81">
        <v>5223</v>
      </c>
      <c r="M266" s="81">
        <f t="shared" si="301"/>
        <v>6</v>
      </c>
      <c r="N266" s="86">
        <f>VLOOKUP(A266,complejidad!P:V,7,FALSE)</f>
        <v>1.9668522933360815</v>
      </c>
      <c r="O266" s="81">
        <v>6</v>
      </c>
      <c r="P266" s="87">
        <v>36.444925506555464</v>
      </c>
      <c r="Q266" s="88">
        <v>0.25414239482200801</v>
      </c>
      <c r="R266" s="81">
        <v>4139</v>
      </c>
      <c r="S266" s="81">
        <v>628</v>
      </c>
      <c r="T266" s="89">
        <f t="shared" si="327"/>
        <v>0.15172747040347911</v>
      </c>
      <c r="U266" s="90">
        <f>VLOOKUP(A266,socioeconomico!I:P,8,FALSE)</f>
        <v>0.83016926730348861</v>
      </c>
      <c r="V266" s="81">
        <v>2</v>
      </c>
      <c r="W266" s="83">
        <v>0.85901998357514375</v>
      </c>
      <c r="X266" s="83">
        <v>0.84872298624754416</v>
      </c>
      <c r="Y266" s="83">
        <v>0.82915403692477263</v>
      </c>
      <c r="Z266" s="83">
        <v>0.82817129006194456</v>
      </c>
      <c r="AA266" s="83">
        <v>0.80746822033898302</v>
      </c>
      <c r="AB266" s="83">
        <v>0.80598221503637835</v>
      </c>
      <c r="AC266" s="91">
        <v>0.8177096857958972</v>
      </c>
      <c r="AD266" s="81">
        <f t="shared" si="339"/>
        <v>0.81544320076742927</v>
      </c>
      <c r="AE266" s="82">
        <f t="shared" si="328"/>
        <v>-0.4661733613887809</v>
      </c>
      <c r="AF266" s="84">
        <v>84.657236126224149</v>
      </c>
      <c r="AG266" s="84">
        <v>88.354253835425382</v>
      </c>
      <c r="AH266" s="84">
        <v>95.249597423510465</v>
      </c>
      <c r="AI266" s="84">
        <v>95.272281561898083</v>
      </c>
      <c r="AJ266" s="84">
        <v>88.020010531858873</v>
      </c>
      <c r="AK266" s="84">
        <v>85.866517106001112</v>
      </c>
      <c r="AL266" s="84">
        <v>87.430975545621877</v>
      </c>
      <c r="AM266" s="84">
        <f t="shared" si="322"/>
        <v>89.11572602319437</v>
      </c>
      <c r="AN266" s="84">
        <f t="shared" si="329"/>
        <v>7.3101125559404026E-2</v>
      </c>
      <c r="AO266" s="81">
        <v>3.5</v>
      </c>
      <c r="AP266" s="82">
        <f t="shared" si="330"/>
        <v>-1.3577995583445217</v>
      </c>
      <c r="AQ266" s="81">
        <v>3.5</v>
      </c>
      <c r="AR266" s="82">
        <f t="shared" si="340"/>
        <v>-1.3981309248788139</v>
      </c>
      <c r="AS266" s="81">
        <v>3.5</v>
      </c>
      <c r="AT266" s="82">
        <f t="shared" si="305"/>
        <v>-1.594305549084083</v>
      </c>
      <c r="AU266" s="81">
        <v>4</v>
      </c>
      <c r="AV266" s="82">
        <f t="shared" si="323"/>
        <v>-0.23979404319523176</v>
      </c>
      <c r="AW266" s="81">
        <v>4</v>
      </c>
      <c r="AX266" s="82">
        <f t="shared" si="324"/>
        <v>-0.2179191660846721</v>
      </c>
      <c r="AY266" s="81">
        <v>3.5</v>
      </c>
      <c r="AZ266" s="82">
        <f t="shared" si="325"/>
        <v>-1.2816435770280501</v>
      </c>
      <c r="BA266" s="81">
        <f t="shared" si="341"/>
        <v>-0.86589059811912317</v>
      </c>
      <c r="BB266" s="82">
        <v>3.3266666666666667</v>
      </c>
      <c r="BC266" s="82">
        <v>3.32</v>
      </c>
      <c r="BD266" s="82">
        <v>3.2533333333333339</v>
      </c>
      <c r="BE266" s="82">
        <v>3.1933333333333334</v>
      </c>
      <c r="BF266" s="81">
        <f t="shared" si="310"/>
        <v>3.25</v>
      </c>
      <c r="BG266" s="82">
        <f t="shared" si="303"/>
        <v>-6.6716726919189603E-2</v>
      </c>
      <c r="BH266" s="82">
        <f t="shared" si="331"/>
        <v>-0.46630366251915639</v>
      </c>
      <c r="BI266" s="85">
        <v>0.38600000000000001</v>
      </c>
      <c r="BJ266" s="82">
        <f t="shared" si="319"/>
        <v>-1.449646452398164</v>
      </c>
      <c r="BK266" s="92">
        <f t="shared" si="320"/>
        <v>-0.95191790951730615</v>
      </c>
      <c r="BL266" s="92">
        <f t="shared" si="321"/>
        <v>-1.6037062491915823</v>
      </c>
      <c r="BM266" s="85">
        <v>0.42877677266995556</v>
      </c>
      <c r="BN266" s="92">
        <f t="shared" si="316"/>
        <v>-0.74353509794239092</v>
      </c>
      <c r="BO266" s="92">
        <f t="shared" si="317"/>
        <v>-0.84681883890641851</v>
      </c>
      <c r="BP266" s="92">
        <f t="shared" si="318"/>
        <v>-0.73970006701176061</v>
      </c>
      <c r="BQ266" s="86">
        <v>0.59544199511791363</v>
      </c>
      <c r="BR266" s="92">
        <f>((BQ266-(AVERAGE(BQ$2:BQ$392)))/(_xlfn.STDEV.P(BQ$2:BQ$392)))</f>
        <v>0.11704968812823</v>
      </c>
      <c r="BS266" s="92">
        <f>LN(BQ266)</f>
        <v>-0.51845130027454478</v>
      </c>
      <c r="BT266" s="92">
        <f>((BS266-(AVERAGE(BS$2:BS$392)))/(_xlfn.STDEV.P(BS$2:BS$392)))</f>
        <v>0.14742216021843862</v>
      </c>
      <c r="BU266" s="92">
        <v>0.5963142151666484</v>
      </c>
      <c r="BV266" s="92">
        <f t="shared" si="332"/>
        <v>-0.71618996724025419</v>
      </c>
      <c r="BW266" s="92">
        <f t="shared" si="333"/>
        <v>-0.51698754418593995</v>
      </c>
      <c r="BX266" s="92">
        <f t="shared" si="334"/>
        <v>-0.73006000845992192</v>
      </c>
      <c r="BY266" s="92">
        <f>(BL266*0.1)+(BP266*0.2)+(BT266*0.3)+(BX266*0.4)</f>
        <v>-0.55610799363994756</v>
      </c>
      <c r="BZ266" s="80">
        <v>0.50975215016082243</v>
      </c>
      <c r="CA266" s="80">
        <v>-0.14154590387142491</v>
      </c>
      <c r="CB266" s="80">
        <v>0.55245050445667776</v>
      </c>
      <c r="CC266" s="80">
        <v>-0.12235505964377259</v>
      </c>
      <c r="CD266" s="80">
        <v>0.48586711971991497</v>
      </c>
      <c r="CE266" s="82">
        <f t="shared" si="337"/>
        <v>-8.5688900728521991E-2</v>
      </c>
      <c r="CF266" s="80">
        <f t="shared" si="338"/>
        <v>-0.10786014903167776</v>
      </c>
      <c r="CG266" s="84">
        <f t="shared" si="335"/>
        <v>-0.36528187857220346</v>
      </c>
      <c r="CH266" s="84">
        <f>VLOOKUP(A266,'CALCULO FINAL'!A:L,7,FALSE)</f>
        <v>20.87912087912088</v>
      </c>
      <c r="CI266" s="84">
        <f>VLOOKUP(A266,'CALCULO FINAL'!A:L,10,FALSE)</f>
        <v>62.162162162162161</v>
      </c>
      <c r="CJ266" s="84">
        <f>VLOOKUP(A266,'CALCULO FINAL'!A:L,8,FALSE)</f>
        <v>34.146341463414636</v>
      </c>
      <c r="CK266" s="84">
        <f>VLOOKUP(A266,'CALCULO FINAL'!A:L,9,FALSE)</f>
        <v>15.068493150684931</v>
      </c>
      <c r="CL266" s="84">
        <f>VLOOKUP(A266,'CALCULO FINAL'!A:L,11,FALSE)</f>
        <v>-0.97461358540917598</v>
      </c>
      <c r="CM266" s="84">
        <f>VLOOKUP(A266,'CALCULO FINAL'!A:L,12,FALSE)</f>
        <v>20.604395604395602</v>
      </c>
      <c r="CN266" s="84">
        <f t="shared" si="336"/>
        <v>31.13119988119988</v>
      </c>
      <c r="CO266" s="81">
        <v>265</v>
      </c>
      <c r="CP266" s="81">
        <v>235</v>
      </c>
      <c r="CQ266" s="81">
        <v>236</v>
      </c>
      <c r="CR266" s="81">
        <v>228</v>
      </c>
      <c r="CS266" s="81">
        <v>243</v>
      </c>
      <c r="CT266" s="81">
        <v>318</v>
      </c>
    </row>
    <row r="267" spans="1:98" ht="14.5" customHeight="1">
      <c r="A267" s="79">
        <v>211850001473</v>
      </c>
      <c r="B267" s="80" t="s">
        <v>404</v>
      </c>
      <c r="C267" s="81" t="s">
        <v>460</v>
      </c>
      <c r="D267" s="81" t="s">
        <v>391</v>
      </c>
      <c r="E267" s="81">
        <v>20</v>
      </c>
      <c r="F267" s="82" t="s">
        <v>397</v>
      </c>
      <c r="G267" s="82" t="s">
        <v>405</v>
      </c>
      <c r="H267" s="82" t="s">
        <v>406</v>
      </c>
      <c r="I267" s="81">
        <v>5</v>
      </c>
      <c r="J267" s="81">
        <v>14</v>
      </c>
      <c r="K267" s="81">
        <v>3</v>
      </c>
      <c r="L267" s="81">
        <v>449</v>
      </c>
      <c r="M267" s="81">
        <f t="shared" si="301"/>
        <v>1</v>
      </c>
      <c r="N267" s="86">
        <f>VLOOKUP(A267,complejidad!P:V,7,FALSE)</f>
        <v>9.2748857072740609E-2</v>
      </c>
      <c r="O267" s="81">
        <v>4</v>
      </c>
      <c r="P267" s="87">
        <v>27.311968085106376</v>
      </c>
      <c r="Q267" s="88">
        <v>0.27588888888888902</v>
      </c>
      <c r="R267" s="81">
        <v>394</v>
      </c>
      <c r="S267" s="81">
        <v>46</v>
      </c>
      <c r="T267" s="89">
        <f t="shared" si="327"/>
        <v>0.116751269035533</v>
      </c>
      <c r="U267" s="90">
        <f>VLOOKUP(A267,socioeconomico!I:P,8,FALSE)</f>
        <v>1.8529211591493873</v>
      </c>
      <c r="V267" s="81">
        <v>1</v>
      </c>
      <c r="W267" s="83">
        <v>0.91625615763546797</v>
      </c>
      <c r="X267" s="83">
        <v>0.93164556962025313</v>
      </c>
      <c r="Y267" s="83">
        <v>0.8875305623471883</v>
      </c>
      <c r="Z267" s="83">
        <v>0.87917737789203088</v>
      </c>
      <c r="AA267" s="83">
        <v>0.9342465753424658</v>
      </c>
      <c r="AB267" s="83">
        <v>0.95041322314049592</v>
      </c>
      <c r="AC267" s="91">
        <v>0.90710382513661203</v>
      </c>
      <c r="AD267" s="81">
        <f t="shared" si="339"/>
        <v>0.91721343131312416</v>
      </c>
      <c r="AE267" s="82">
        <f t="shared" si="328"/>
        <v>1.5524168490116759</v>
      </c>
      <c r="AF267" s="84">
        <v>90.503875968992247</v>
      </c>
      <c r="AG267" s="84">
        <v>96.894409937888199</v>
      </c>
      <c r="AH267" s="84">
        <v>97.858672376873656</v>
      </c>
      <c r="AI267" s="84">
        <v>98.627002288329521</v>
      </c>
      <c r="AJ267" s="84">
        <v>98.86363636363636</v>
      </c>
      <c r="AK267" s="84">
        <v>95.529411764705884</v>
      </c>
      <c r="AL267" s="84">
        <v>94</v>
      </c>
      <c r="AM267" s="84">
        <f t="shared" si="322"/>
        <v>96.434997794840541</v>
      </c>
      <c r="AN267" s="84">
        <f t="shared" si="329"/>
        <v>1.6528825896168642</v>
      </c>
      <c r="AO267" s="81">
        <v>3.5</v>
      </c>
      <c r="AP267" s="82">
        <f t="shared" si="330"/>
        <v>-1.3577995583445217</v>
      </c>
      <c r="AQ267" s="81">
        <v>3</v>
      </c>
      <c r="AR267" s="82">
        <f t="shared" si="340"/>
        <v>-2.9327796841734046</v>
      </c>
      <c r="AS267" s="81">
        <v>3</v>
      </c>
      <c r="AT267" s="82">
        <f t="shared" si="305"/>
        <v>-3.0838424477997841</v>
      </c>
      <c r="AU267" s="81">
        <v>3</v>
      </c>
      <c r="AV267" s="82">
        <f t="shared" si="323"/>
        <v>-3.1439663441152548</v>
      </c>
      <c r="AW267" s="81">
        <v>3</v>
      </c>
      <c r="AX267" s="82">
        <f t="shared" si="324"/>
        <v>-2.9217310415796836</v>
      </c>
      <c r="AY267" s="81">
        <v>3</v>
      </c>
      <c r="AZ267" s="82">
        <f t="shared" si="325"/>
        <v>-2.6220781438280296</v>
      </c>
      <c r="BA267" s="81">
        <f t="shared" si="341"/>
        <v>-2.9017038079536888</v>
      </c>
      <c r="BB267" s="82">
        <v>2.9066666666666663</v>
      </c>
      <c r="BC267" s="82">
        <v>2.9099999999999997</v>
      </c>
      <c r="BD267" s="82">
        <v>3.1766666666666672</v>
      </c>
      <c r="BE267" s="82">
        <v>3.0966666666666662</v>
      </c>
      <c r="BF267" s="81">
        <f t="shared" si="310"/>
        <v>3.0643333333333334</v>
      </c>
      <c r="BG267" s="82">
        <f t="shared" si="303"/>
        <v>-0.4343799030866371</v>
      </c>
      <c r="BH267" s="82">
        <f t="shared" si="331"/>
        <v>-1.6680418555201628</v>
      </c>
      <c r="BI267" s="85"/>
      <c r="BJ267" s="92"/>
      <c r="BK267" s="92"/>
      <c r="BL267" s="92"/>
      <c r="BM267" s="85"/>
      <c r="BN267" s="92"/>
      <c r="BO267" s="92"/>
      <c r="BP267" s="92"/>
      <c r="BQ267" s="86"/>
      <c r="BR267" s="86"/>
      <c r="BS267" s="92"/>
      <c r="BT267" s="92"/>
      <c r="BU267" s="92">
        <v>0.62686842558535094</v>
      </c>
      <c r="BV267" s="92">
        <f t="shared" si="332"/>
        <v>0.18683650589988543</v>
      </c>
      <c r="BW267" s="92">
        <f t="shared" si="333"/>
        <v>-0.46701860792156891</v>
      </c>
      <c r="BX267" s="92">
        <f t="shared" si="334"/>
        <v>0.21945420806746346</v>
      </c>
      <c r="BY267" s="86">
        <f>BX267</f>
        <v>0.21945420806746346</v>
      </c>
      <c r="BZ267" s="80">
        <v>0.50160805062998914</v>
      </c>
      <c r="CA267" s="80">
        <v>-0.43533376032894988</v>
      </c>
      <c r="CB267" s="80">
        <v>0.53996178718400933</v>
      </c>
      <c r="CC267" s="80">
        <v>-0.53093821659712381</v>
      </c>
      <c r="CD267" s="80">
        <v>0.48013207401818597</v>
      </c>
      <c r="CE267" s="82">
        <f t="shared" si="337"/>
        <v>-0.15394074809774178</v>
      </c>
      <c r="CF267" s="80">
        <f t="shared" si="338"/>
        <v>-0.32331859109379801</v>
      </c>
      <c r="CG267" s="84">
        <f t="shared" si="335"/>
        <v>-0.44634154580980567</v>
      </c>
      <c r="CH267" s="84">
        <f>VLOOKUP(A267,'CALCULO FINAL'!A:L,7,FALSE)</f>
        <v>15.934065934065933</v>
      </c>
      <c r="CI267" s="84">
        <f>VLOOKUP(A267,'CALCULO FINAL'!A:L,10,FALSE)</f>
        <v>75</v>
      </c>
      <c r="CJ267" s="84">
        <f>VLOOKUP(A267,'CALCULO FINAL'!A:L,8,FALSE)</f>
        <v>24.390243902439025</v>
      </c>
      <c r="CK267" s="84">
        <f>VLOOKUP(A267,'CALCULO FINAL'!A:L,9,FALSE)</f>
        <v>13.157894736842104</v>
      </c>
      <c r="CL267" s="84">
        <f>VLOOKUP(A267,'CALCULO FINAL'!A:L,11,FALSE)</f>
        <v>-1.1853519648712525</v>
      </c>
      <c r="CM267" s="84">
        <f>VLOOKUP(A267,'CALCULO FINAL'!A:L,12,FALSE)</f>
        <v>15.659340659340659</v>
      </c>
      <c r="CN267" s="84">
        <f t="shared" si="336"/>
        <v>30.631868131868131</v>
      </c>
      <c r="CO267" s="81">
        <v>266</v>
      </c>
      <c r="CP267" s="81"/>
      <c r="CQ267" s="81"/>
      <c r="CR267" s="81"/>
      <c r="CS267" s="81"/>
      <c r="CT267" s="81"/>
    </row>
    <row r="268" spans="1:98" ht="14.5" customHeight="1">
      <c r="A268" s="79">
        <v>211850001317</v>
      </c>
      <c r="B268" s="80" t="s">
        <v>635</v>
      </c>
      <c r="C268" s="81" t="s">
        <v>460</v>
      </c>
      <c r="D268" s="81" t="s">
        <v>391</v>
      </c>
      <c r="E268" s="81">
        <v>19</v>
      </c>
      <c r="F268" s="82" t="s">
        <v>20</v>
      </c>
      <c r="G268" s="82" t="s">
        <v>392</v>
      </c>
      <c r="H268" s="82" t="s">
        <v>393</v>
      </c>
      <c r="I268" s="81">
        <v>19</v>
      </c>
      <c r="J268" s="81">
        <v>1</v>
      </c>
      <c r="K268" s="81">
        <v>1</v>
      </c>
      <c r="L268" s="81">
        <v>1482</v>
      </c>
      <c r="M268" s="81">
        <f t="shared" si="301"/>
        <v>2</v>
      </c>
      <c r="N268" s="86">
        <f>VLOOKUP(A268,complejidad!P:V,7,FALSE)</f>
        <v>-1.0721496448257501</v>
      </c>
      <c r="O268" s="81">
        <v>1</v>
      </c>
      <c r="P268" s="87">
        <v>35.483296146044523</v>
      </c>
      <c r="Q268" s="88">
        <v>0.25237831858407</v>
      </c>
      <c r="R268" s="81">
        <v>1382</v>
      </c>
      <c r="S268" s="81">
        <v>186</v>
      </c>
      <c r="T268" s="89">
        <f t="shared" si="327"/>
        <v>0.1345875542691751</v>
      </c>
      <c r="U268" s="90">
        <f>VLOOKUP(A268,socioeconomico!I:P,8,FALSE)</f>
        <v>0.83687028384847495</v>
      </c>
      <c r="V268" s="81">
        <v>2</v>
      </c>
      <c r="W268" s="83">
        <v>0.86550100874243441</v>
      </c>
      <c r="X268" s="83">
        <v>0.87234042553191493</v>
      </c>
      <c r="Y268" s="83">
        <v>0.85503527902501608</v>
      </c>
      <c r="Z268" s="83">
        <v>0.85367372353673721</v>
      </c>
      <c r="AA268" s="83">
        <v>0.8267614738202973</v>
      </c>
      <c r="AB268" s="83">
        <v>0.82001439884809213</v>
      </c>
      <c r="AC268" s="91">
        <v>0.87769784172661869</v>
      </c>
      <c r="AD268" s="81">
        <f t="shared" si="339"/>
        <v>0.84721983342708029</v>
      </c>
      <c r="AE268" s="82">
        <f t="shared" si="328"/>
        <v>0.16410918059153129</v>
      </c>
      <c r="AF268" s="84">
        <v>88.961424332344222</v>
      </c>
      <c r="AG268" s="84">
        <v>79.556074766355138</v>
      </c>
      <c r="AH268" s="84">
        <v>82.605729877216916</v>
      </c>
      <c r="AI268" s="84">
        <v>84.464831804281346</v>
      </c>
      <c r="AJ268" s="84">
        <v>80.024891101431237</v>
      </c>
      <c r="AK268" s="84">
        <v>78.984651711924442</v>
      </c>
      <c r="AL268" s="84">
        <v>90.553745928338756</v>
      </c>
      <c r="AM268" s="84">
        <f t="shared" si="322"/>
        <v>83.847562685132871</v>
      </c>
      <c r="AN268" s="84">
        <f t="shared" si="329"/>
        <v>-1.0639719400066274</v>
      </c>
      <c r="AO268" s="81">
        <v>4</v>
      </c>
      <c r="AP268" s="82">
        <f t="shared" si="330"/>
        <v>0.23005906138063265</v>
      </c>
      <c r="AQ268" s="81">
        <v>4</v>
      </c>
      <c r="AR268" s="82">
        <f t="shared" si="340"/>
        <v>0.1365178344157767</v>
      </c>
      <c r="AS268" s="81">
        <v>4</v>
      </c>
      <c r="AT268" s="82">
        <f t="shared" si="305"/>
        <v>-0.10476865036838212</v>
      </c>
      <c r="AU268" s="81">
        <v>4</v>
      </c>
      <c r="AV268" s="82">
        <f t="shared" si="323"/>
        <v>-0.23979404319523176</v>
      </c>
      <c r="AW268" s="81">
        <v>4</v>
      </c>
      <c r="AX268" s="82">
        <f t="shared" si="324"/>
        <v>-0.2179191660846721</v>
      </c>
      <c r="AY268" s="81">
        <v>4</v>
      </c>
      <c r="AZ268" s="82">
        <f t="shared" si="325"/>
        <v>5.8790989771929411E-2</v>
      </c>
      <c r="BA268" s="81">
        <f t="shared" si="341"/>
        <v>-8.6864817342315201E-2</v>
      </c>
      <c r="BB268" s="82">
        <v>2.97</v>
      </c>
      <c r="BC268" s="82">
        <v>2.9925000000000002</v>
      </c>
      <c r="BD268" s="82">
        <v>3.2066666666666666</v>
      </c>
      <c r="BE268" s="82">
        <v>2.9733333333333332</v>
      </c>
      <c r="BF268" s="81">
        <f t="shared" si="310"/>
        <v>3.0468333333333333</v>
      </c>
      <c r="BG268" s="82">
        <f t="shared" si="303"/>
        <v>-0.46903397265358693</v>
      </c>
      <c r="BH268" s="82">
        <f t="shared" si="331"/>
        <v>-0.27794939499795107</v>
      </c>
      <c r="BI268" s="85"/>
      <c r="BJ268" s="92"/>
      <c r="BK268" s="92"/>
      <c r="BL268" s="92"/>
      <c r="BM268" s="85"/>
      <c r="BN268" s="92"/>
      <c r="BO268" s="92"/>
      <c r="BP268" s="92"/>
      <c r="BQ268" s="86"/>
      <c r="BR268" s="86"/>
      <c r="BS268" s="92"/>
      <c r="BT268" s="92"/>
      <c r="BU268" s="92">
        <v>0.59966033812957342</v>
      </c>
      <c r="BV268" s="92">
        <f t="shared" si="332"/>
        <v>-0.61729565524540564</v>
      </c>
      <c r="BW268" s="92">
        <f t="shared" si="333"/>
        <v>-0.51139188718023731</v>
      </c>
      <c r="BX268" s="92">
        <f t="shared" si="334"/>
        <v>-0.62373083127641415</v>
      </c>
      <c r="BY268" s="86">
        <f>BX268</f>
        <v>-0.62373083127641415</v>
      </c>
      <c r="BZ268" s="80">
        <v>0.49030574335527288</v>
      </c>
      <c r="CA268" s="80">
        <v>-0.84304987611215654</v>
      </c>
      <c r="CB268" s="80">
        <v>0.55777896486229839</v>
      </c>
      <c r="CC268" s="80">
        <v>5.1971824910979764E-2</v>
      </c>
      <c r="CD268" s="80"/>
      <c r="CE268" s="82"/>
      <c r="CF268" s="80">
        <f>(CA268*0.4)+(CC268*0.6)</f>
        <v>-0.30603685549827475</v>
      </c>
      <c r="CG268" s="84">
        <f t="shared" si="335"/>
        <v>-0.36767850327269863</v>
      </c>
      <c r="CH268" s="84">
        <f>VLOOKUP(A268,'CALCULO FINAL'!A:L,7,FALSE)</f>
        <v>20.604395604395602</v>
      </c>
      <c r="CI268" s="84">
        <f>VLOOKUP(A268,'CALCULO FINAL'!A:L,10,FALSE)</f>
        <v>59.45945945945946</v>
      </c>
      <c r="CJ268" s="84">
        <f>VLOOKUP(A268,'CALCULO FINAL'!A:L,8,FALSE)</f>
        <v>31.707317073170731</v>
      </c>
      <c r="CK268" s="84">
        <f>VLOOKUP(A268,'CALCULO FINAL'!A:L,9,FALSE)</f>
        <v>18.571428571428573</v>
      </c>
      <c r="CL268" s="84">
        <f>VLOOKUP(A268,'CALCULO FINAL'!A:L,11,FALSE)</f>
        <v>-0.95537107331125914</v>
      </c>
      <c r="CM268" s="84">
        <f>VLOOKUP(A268,'CALCULO FINAL'!A:L,12,FALSE)</f>
        <v>21.428571428571427</v>
      </c>
      <c r="CN268" s="84">
        <f t="shared" si="336"/>
        <v>30.52420552420552</v>
      </c>
      <c r="CO268" s="81">
        <v>267</v>
      </c>
      <c r="CP268" s="81"/>
      <c r="CQ268" s="81"/>
      <c r="CR268" s="81"/>
      <c r="CS268" s="81"/>
      <c r="CT268" s="81"/>
    </row>
    <row r="269" spans="1:98" ht="14.5" customHeight="1">
      <c r="A269" s="79">
        <v>111001014168</v>
      </c>
      <c r="B269" s="80" t="s">
        <v>608</v>
      </c>
      <c r="C269" s="81" t="s">
        <v>460</v>
      </c>
      <c r="D269" s="81" t="s">
        <v>6</v>
      </c>
      <c r="E269" s="81">
        <v>4</v>
      </c>
      <c r="F269" s="82" t="s">
        <v>42</v>
      </c>
      <c r="G269" s="82">
        <v>50</v>
      </c>
      <c r="H269" s="82" t="s">
        <v>119</v>
      </c>
      <c r="I269" s="81">
        <v>4</v>
      </c>
      <c r="J269" s="81">
        <v>3</v>
      </c>
      <c r="K269" s="81">
        <v>3</v>
      </c>
      <c r="L269" s="81">
        <v>2025</v>
      </c>
      <c r="M269" s="81">
        <f t="shared" si="301"/>
        <v>4</v>
      </c>
      <c r="N269" s="86">
        <f>VLOOKUP(A269,complejidad!P:V,7,FALSE)</f>
        <v>1.2775233775929495</v>
      </c>
      <c r="O269" s="81">
        <v>6</v>
      </c>
      <c r="P269" s="87">
        <v>36.14548744460852</v>
      </c>
      <c r="Q269" s="88">
        <v>0.230255528255527</v>
      </c>
      <c r="R269" s="81">
        <v>1952</v>
      </c>
      <c r="S269" s="81">
        <v>169</v>
      </c>
      <c r="T269" s="89">
        <f t="shared" si="327"/>
        <v>8.6577868852459022E-2</v>
      </c>
      <c r="U269" s="90">
        <f>VLOOKUP(A269,socioeconomico!I:P,8,FALSE)</f>
        <v>0.33095496906492006</v>
      </c>
      <c r="V269" s="81">
        <v>4</v>
      </c>
      <c r="W269" s="83">
        <v>0.86684303350970016</v>
      </c>
      <c r="X269" s="83">
        <v>0.85258215962441319</v>
      </c>
      <c r="Y269" s="83">
        <v>0.78316201664219287</v>
      </c>
      <c r="Z269" s="83">
        <v>0.81015335801163402</v>
      </c>
      <c r="AA269" s="83">
        <v>0.84108527131782951</v>
      </c>
      <c r="AB269" s="83">
        <v>0.81670403587443952</v>
      </c>
      <c r="AC269" s="91">
        <v>0.80535811919081468</v>
      </c>
      <c r="AD269" s="81">
        <f t="shared" si="339"/>
        <v>0.81383970435538466</v>
      </c>
      <c r="AE269" s="82">
        <f t="shared" si="328"/>
        <v>-0.49797836116533312</v>
      </c>
      <c r="AF269" s="84">
        <v>93.861693861693865</v>
      </c>
      <c r="AG269" s="84">
        <v>95.444590451160749</v>
      </c>
      <c r="AH269" s="84">
        <v>95.78699022581732</v>
      </c>
      <c r="AI269" s="84">
        <v>94.506517690875242</v>
      </c>
      <c r="AJ269" s="84">
        <v>93.671548117154813</v>
      </c>
      <c r="AK269" s="84">
        <v>93.958013312852017</v>
      </c>
      <c r="AL269" s="84">
        <v>92.771684945164509</v>
      </c>
      <c r="AM269" s="84">
        <f t="shared" si="322"/>
        <v>93.809995111406337</v>
      </c>
      <c r="AN269" s="84">
        <f t="shared" si="329"/>
        <v>1.0863056524883545</v>
      </c>
      <c r="AO269" s="81">
        <v>3.5</v>
      </c>
      <c r="AP269" s="82">
        <f t="shared" si="330"/>
        <v>-1.3577995583445217</v>
      </c>
      <c r="AQ269" s="81">
        <v>3.5</v>
      </c>
      <c r="AR269" s="82">
        <f t="shared" si="340"/>
        <v>-1.3981309248788139</v>
      </c>
      <c r="AS269" s="81">
        <v>3.5</v>
      </c>
      <c r="AT269" s="82">
        <f t="shared" si="305"/>
        <v>-1.594305549084083</v>
      </c>
      <c r="AU269" s="81">
        <v>3.5</v>
      </c>
      <c r="AV269" s="82">
        <f t="shared" si="323"/>
        <v>-1.6918801936552432</v>
      </c>
      <c r="AW269" s="81">
        <v>3.5</v>
      </c>
      <c r="AX269" s="82">
        <f t="shared" si="324"/>
        <v>-1.5698251038321778</v>
      </c>
      <c r="AY269" s="81">
        <v>3.5</v>
      </c>
      <c r="AZ269" s="82">
        <f t="shared" si="325"/>
        <v>-1.2816435770280501</v>
      </c>
      <c r="BA269" s="81">
        <f t="shared" si="341"/>
        <v>-1.4942843126480019</v>
      </c>
      <c r="BB269" s="82">
        <v>3.2166666666666668</v>
      </c>
      <c r="BC269" s="82">
        <v>3.2466666666666666</v>
      </c>
      <c r="BD269" s="82">
        <v>3.3400000000000003</v>
      </c>
      <c r="BE269" s="82">
        <v>3.1516666666666668</v>
      </c>
      <c r="BF269" s="81">
        <f t="shared" si="310"/>
        <v>3.2336666666666671</v>
      </c>
      <c r="BG269" s="82">
        <f t="shared" si="303"/>
        <v>-9.9060525181675088E-2</v>
      </c>
      <c r="BH269" s="82">
        <f t="shared" si="331"/>
        <v>-0.79667241891483853</v>
      </c>
      <c r="BI269" s="85">
        <v>0.47399999999999998</v>
      </c>
      <c r="BJ269" s="82">
        <f>((BI269-(AVERAGE(BI$2:BI$392)))/(_xlfn.STDEV.P(BI$2:BI$392)))</f>
        <v>-0.19132541849819532</v>
      </c>
      <c r="BK269" s="92">
        <f>LN(BI269)</f>
        <v>-0.74654795728706058</v>
      </c>
      <c r="BL269" s="92">
        <f>((BK269-(AVERAGE(BK$2:BK$392)))/(_xlfn.STDEV.P(BK$2:BK$392)))</f>
        <v>-0.12907750546294153</v>
      </c>
      <c r="BM269" s="85">
        <v>0.45597168111912817</v>
      </c>
      <c r="BN269" s="92">
        <f>((BM269-(AVERAGE(BM$2:BM$392)))/(_xlfn.STDEV.P(BM$2:BM$392)))</f>
        <v>-0.40975965047059609</v>
      </c>
      <c r="BO269" s="92">
        <f>LN(BM269)</f>
        <v>-0.78532457420513968</v>
      </c>
      <c r="BP269" s="92">
        <f>((BO269-(AVERAGE(BO$2:BO$392)))/(_xlfn.STDEV.P(BO$2:BO$392)))</f>
        <v>-0.35748269738878496</v>
      </c>
      <c r="BQ269" s="86">
        <v>0.60132734824975964</v>
      </c>
      <c r="BR269" s="92">
        <f>((BQ269-(AVERAGE(BQ$2:BQ$392)))/(_xlfn.STDEV.P(BQ$2:BQ$392)))</f>
        <v>0.27427270167971046</v>
      </c>
      <c r="BS269" s="92">
        <f>LN(BQ269)</f>
        <v>-0.50861582009867345</v>
      </c>
      <c r="BT269" s="92">
        <f>((BS269-(AVERAGE(BS$2:BS$392)))/(_xlfn.STDEV.P(BS$2:BS$392)))</f>
        <v>0.30153614417629532</v>
      </c>
      <c r="BU269" s="92">
        <v>0.63560884678889096</v>
      </c>
      <c r="BV269" s="92">
        <f t="shared" si="332"/>
        <v>0.44515873465434713</v>
      </c>
      <c r="BW269" s="92">
        <f t="shared" si="333"/>
        <v>-0.45317192561705383</v>
      </c>
      <c r="BX269" s="92">
        <f t="shared" si="334"/>
        <v>0.48257010932089461</v>
      </c>
      <c r="BY269" s="92">
        <f>(BL269*0.1)+(BP269*0.2)+(BT269*0.3)+(BX269*0.4)</f>
        <v>0.1990845969571953</v>
      </c>
      <c r="BZ269" s="80">
        <v>0.4991240520002912</v>
      </c>
      <c r="CA269" s="80">
        <v>-0.52494079792709203</v>
      </c>
      <c r="CB269" s="80">
        <v>0.54446223583650499</v>
      </c>
      <c r="CC269" s="80">
        <v>-0.38370071589980526</v>
      </c>
      <c r="CD269" s="80">
        <v>0.59107326055612497</v>
      </c>
      <c r="CE269" s="82">
        <f t="shared" ref="CE269:CE274" si="342">((CD269-(AVERAGE(CD$2:CD$392)))/(_xlfn.STDEV.P(CD$2:CD$392)))</f>
        <v>1.1663522930309043</v>
      </c>
      <c r="CF269" s="80">
        <f t="shared" ref="CF269:CF274" si="343">(CA269*0.2)+(CC269*0.3)+(CE269*0.5)</f>
        <v>0.36307777216009218</v>
      </c>
      <c r="CG269" s="84">
        <f t="shared" si="335"/>
        <v>-0.25452500190238059</v>
      </c>
      <c r="CH269" s="84">
        <f>VLOOKUP(A269,'CALCULO FINAL'!A:L,7,FALSE)</f>
        <v>27.747252747252748</v>
      </c>
      <c r="CI269" s="84">
        <f>VLOOKUP(A269,'CALCULO FINAL'!A:L,10,FALSE)</f>
        <v>24.324324324324326</v>
      </c>
      <c r="CJ269" s="84">
        <f>VLOOKUP(A269,'CALCULO FINAL'!A:L,8,FALSE)</f>
        <v>56.666666666666664</v>
      </c>
      <c r="CK269" s="84">
        <f>VLOOKUP(A269,'CALCULO FINAL'!A:L,9,FALSE)</f>
        <v>26.027397260273972</v>
      </c>
      <c r="CL269" s="84">
        <f>VLOOKUP(A269,'CALCULO FINAL'!A:L,11,FALSE)</f>
        <v>-0.36982924343885371</v>
      </c>
      <c r="CM269" s="84">
        <f>VLOOKUP(A269,'CALCULO FINAL'!A:L,12,FALSE)</f>
        <v>38.736263736263737</v>
      </c>
      <c r="CN269" s="84">
        <f t="shared" si="336"/>
        <v>29.638773388773387</v>
      </c>
      <c r="CO269" s="81">
        <v>268</v>
      </c>
      <c r="CP269" s="81">
        <v>289</v>
      </c>
      <c r="CQ269" s="81">
        <v>282</v>
      </c>
      <c r="CR269" s="81">
        <v>269</v>
      </c>
      <c r="CS269" s="81">
        <v>256</v>
      </c>
      <c r="CT269" s="81">
        <v>262</v>
      </c>
    </row>
    <row r="270" spans="1:98" ht="14.5" customHeight="1">
      <c r="A270" s="79">
        <v>111001047678</v>
      </c>
      <c r="B270" s="80" t="s">
        <v>363</v>
      </c>
      <c r="C270" s="81" t="s">
        <v>460</v>
      </c>
      <c r="D270" s="81" t="s">
        <v>6</v>
      </c>
      <c r="E270" s="81">
        <v>19</v>
      </c>
      <c r="F270" s="82" t="s">
        <v>20</v>
      </c>
      <c r="G270" s="82">
        <v>67</v>
      </c>
      <c r="H270" s="82" t="s">
        <v>223</v>
      </c>
      <c r="I270" s="81">
        <v>19</v>
      </c>
      <c r="J270" s="81">
        <v>3</v>
      </c>
      <c r="K270" s="81">
        <v>3</v>
      </c>
      <c r="L270" s="81">
        <v>2369</v>
      </c>
      <c r="M270" s="81">
        <f t="shared" si="301"/>
        <v>4</v>
      </c>
      <c r="N270" s="86">
        <f>VLOOKUP(A270,complejidad!P:V,7,FALSE)</f>
        <v>1.2775233775929495</v>
      </c>
      <c r="O270" s="81">
        <v>6</v>
      </c>
      <c r="P270" s="87">
        <v>33.774324491054919</v>
      </c>
      <c r="Q270" s="88">
        <v>0.28662650602409701</v>
      </c>
      <c r="R270" s="81">
        <v>1967</v>
      </c>
      <c r="S270" s="81">
        <v>405</v>
      </c>
      <c r="T270" s="89">
        <f t="shared" si="327"/>
        <v>0.20589730554143365</v>
      </c>
      <c r="U270" s="90">
        <f>VLOOKUP(A270,socioeconomico!I:P,8,FALSE)</f>
        <v>1.678809844447982</v>
      </c>
      <c r="V270" s="81">
        <v>1</v>
      </c>
      <c r="W270" s="83">
        <v>0.9043392504930966</v>
      </c>
      <c r="X270" s="83">
        <v>0.84184675834970535</v>
      </c>
      <c r="Y270" s="83">
        <v>0.85907127429805619</v>
      </c>
      <c r="Z270" s="83">
        <v>0.85484734868773438</v>
      </c>
      <c r="AA270" s="83">
        <v>0.89036721660457685</v>
      </c>
      <c r="AB270" s="83">
        <v>0.83916083916083917</v>
      </c>
      <c r="AC270" s="91">
        <v>0.87480106100795751</v>
      </c>
      <c r="AD270" s="81">
        <f t="shared" si="339"/>
        <v>0.86443820114647818</v>
      </c>
      <c r="AE270" s="82">
        <f t="shared" si="328"/>
        <v>0.50563172928857858</v>
      </c>
      <c r="AF270" s="84">
        <v>89.662189662189661</v>
      </c>
      <c r="AG270" s="84">
        <v>86.998175182481745</v>
      </c>
      <c r="AH270" s="84">
        <v>88.37099811676083</v>
      </c>
      <c r="AI270" s="84">
        <v>88.900152052711618</v>
      </c>
      <c r="AJ270" s="84">
        <v>86.855409504550053</v>
      </c>
      <c r="AK270" s="84">
        <v>87.752016129032256</v>
      </c>
      <c r="AL270" s="84">
        <v>82.655687081832212</v>
      </c>
      <c r="AM270" s="84">
        <f t="shared" si="322"/>
        <v>86.277914677300558</v>
      </c>
      <c r="AN270" s="84">
        <f t="shared" si="329"/>
        <v>-0.53940813801268794</v>
      </c>
      <c r="AO270" s="81">
        <v>3.5</v>
      </c>
      <c r="AP270" s="82">
        <f t="shared" si="330"/>
        <v>-1.3577995583445217</v>
      </c>
      <c r="AQ270" s="81">
        <v>3.5</v>
      </c>
      <c r="AR270" s="82">
        <f t="shared" si="340"/>
        <v>-1.3981309248788139</v>
      </c>
      <c r="AS270" s="81">
        <v>3.5</v>
      </c>
      <c r="AT270" s="82">
        <f t="shared" si="305"/>
        <v>-1.594305549084083</v>
      </c>
      <c r="AU270" s="81">
        <v>3.5</v>
      </c>
      <c r="AV270" s="82">
        <f t="shared" si="323"/>
        <v>-1.6918801936552432</v>
      </c>
      <c r="AW270" s="81">
        <v>4</v>
      </c>
      <c r="AX270" s="82">
        <f t="shared" si="324"/>
        <v>-0.2179191660846721</v>
      </c>
      <c r="AY270" s="81">
        <v>3.5</v>
      </c>
      <c r="AZ270" s="82">
        <f t="shared" si="325"/>
        <v>-1.2816435770280501</v>
      </c>
      <c r="BA270" s="81">
        <f t="shared" si="341"/>
        <v>-1.1563078282111254</v>
      </c>
      <c r="BB270" s="82">
        <v>3.061666666666667</v>
      </c>
      <c r="BC270" s="82">
        <v>3.1533333333333338</v>
      </c>
      <c r="BD270" s="82">
        <v>3.0033333333333334</v>
      </c>
      <c r="BE270" s="82">
        <v>3.0900000000000003</v>
      </c>
      <c r="BF270" s="81">
        <f t="shared" si="310"/>
        <v>3.0738333333333339</v>
      </c>
      <c r="BG270" s="82">
        <f t="shared" si="303"/>
        <v>-0.41556769389314907</v>
      </c>
      <c r="BH270" s="82">
        <f t="shared" si="331"/>
        <v>-0.7859377610521372</v>
      </c>
      <c r="BI270" s="85">
        <v>0.44800000000000001</v>
      </c>
      <c r="BJ270" s="82">
        <f>((BI270-(AVERAGE(BI$2:BI$392)))/(_xlfn.STDEV.P(BI$2:BI$392)))</f>
        <v>-0.56310208760500391</v>
      </c>
      <c r="BK270" s="92">
        <f>LN(BI270)</f>
        <v>-0.80296204656715187</v>
      </c>
      <c r="BL270" s="92">
        <f>((BK270-(AVERAGE(BK$2:BK$392)))/(_xlfn.STDEV.P(BK$2:BK$392)))</f>
        <v>-0.53415057822886447</v>
      </c>
      <c r="BM270" s="85"/>
      <c r="BN270" s="92"/>
      <c r="BO270" s="92"/>
      <c r="BP270" s="92"/>
      <c r="BQ270" s="86">
        <v>0.60589205331690021</v>
      </c>
      <c r="BR270" s="92">
        <f>((BQ270-(AVERAGE(BQ$2:BQ$392)))/(_xlfn.STDEV.P(BQ$2:BQ$392)))</f>
        <v>0.39621554360471917</v>
      </c>
      <c r="BS270" s="92">
        <f>LN(BQ270)</f>
        <v>-0.50105343861992546</v>
      </c>
      <c r="BT270" s="92">
        <f>((BS270-(AVERAGE(BS$2:BS$392)))/(_xlfn.STDEV.P(BS$2:BS$392)))</f>
        <v>0.42003251822807997</v>
      </c>
      <c r="BU270" s="92">
        <v>0.61612605088222627</v>
      </c>
      <c r="BV270" s="92">
        <f t="shared" si="332"/>
        <v>-0.13065324783221094</v>
      </c>
      <c r="BW270" s="92">
        <f t="shared" si="333"/>
        <v>-0.48430370832652003</v>
      </c>
      <c r="BX270" s="92">
        <f t="shared" si="334"/>
        <v>-0.10899882286701329</v>
      </c>
      <c r="BY270" s="86">
        <f>(BL270*0.2)+(BT270*0.3)+(BX270*0.5)</f>
        <v>-3.5319771610855547E-2</v>
      </c>
      <c r="BZ270" s="80">
        <v>0.5156986650282106</v>
      </c>
      <c r="CA270" s="80">
        <v>7.2966928353751209E-2</v>
      </c>
      <c r="CB270" s="80">
        <v>0.54122429198186772</v>
      </c>
      <c r="CC270" s="80">
        <v>-0.48963387887249255</v>
      </c>
      <c r="CD270" s="80">
        <v>0.43351598340332098</v>
      </c>
      <c r="CE270" s="82">
        <f t="shared" si="342"/>
        <v>-0.70871127078708762</v>
      </c>
      <c r="CF270" s="80">
        <f t="shared" si="343"/>
        <v>-0.48665241338454135</v>
      </c>
      <c r="CG270" s="84">
        <f t="shared" si="335"/>
        <v>-0.46243745474100684</v>
      </c>
      <c r="CH270" s="84">
        <f>VLOOKUP(A270,'CALCULO FINAL'!A:L,7,FALSE)</f>
        <v>14.835164835164836</v>
      </c>
      <c r="CI270" s="84">
        <f>VLOOKUP(A270,'CALCULO FINAL'!A:L,10,FALSE)</f>
        <v>71.428571428571431</v>
      </c>
      <c r="CJ270" s="84">
        <f>VLOOKUP(A270,'CALCULO FINAL'!A:L,8,FALSE)</f>
        <v>29.268292682926827</v>
      </c>
      <c r="CK270" s="84">
        <f>VLOOKUP(A270,'CALCULO FINAL'!A:L,9,FALSE)</f>
        <v>12.328767123287671</v>
      </c>
      <c r="CL270" s="84">
        <f>VLOOKUP(A270,'CALCULO FINAL'!A:L,11,FALSE)</f>
        <v>-1.1122264423409782</v>
      </c>
      <c r="CM270" s="84">
        <f>VLOOKUP(A270,'CALCULO FINAL'!A:L,12,FALSE)</f>
        <v>17.307692307692307</v>
      </c>
      <c r="CN270" s="84">
        <f t="shared" si="336"/>
        <v>29.60164835164835</v>
      </c>
      <c r="CO270" s="81">
        <v>269</v>
      </c>
      <c r="CP270" s="81">
        <v>247</v>
      </c>
      <c r="CQ270" s="81">
        <v>272</v>
      </c>
      <c r="CR270" s="81">
        <v>284</v>
      </c>
      <c r="CS270" s="81">
        <v>315</v>
      </c>
      <c r="CT270" s="81">
        <v>325</v>
      </c>
    </row>
    <row r="271" spans="1:98" ht="14.5" customHeight="1">
      <c r="A271" s="79">
        <v>111001018325</v>
      </c>
      <c r="B271" s="80" t="s">
        <v>358</v>
      </c>
      <c r="C271" s="81" t="s">
        <v>460</v>
      </c>
      <c r="D271" s="81" t="s">
        <v>6</v>
      </c>
      <c r="E271" s="81">
        <v>4</v>
      </c>
      <c r="F271" s="82" t="s">
        <v>42</v>
      </c>
      <c r="G271" s="82">
        <v>34</v>
      </c>
      <c r="H271" s="82" t="s">
        <v>162</v>
      </c>
      <c r="I271" s="81">
        <v>4</v>
      </c>
      <c r="J271" s="81">
        <v>2</v>
      </c>
      <c r="K271" s="81">
        <v>2</v>
      </c>
      <c r="L271" s="81">
        <v>1407</v>
      </c>
      <c r="M271" s="81">
        <f t="shared" si="301"/>
        <v>2</v>
      </c>
      <c r="N271" s="86">
        <f>VLOOKUP(A271,complejidad!P:V,7,FALSE)</f>
        <v>-0.28055686710520772</v>
      </c>
      <c r="O271" s="81">
        <v>3</v>
      </c>
      <c r="P271" s="87">
        <v>33.257083333333263</v>
      </c>
      <c r="Q271" s="88">
        <v>0.25944720056697301</v>
      </c>
      <c r="R271" s="81">
        <v>1268</v>
      </c>
      <c r="S271" s="81">
        <v>191</v>
      </c>
      <c r="T271" s="89">
        <f t="shared" si="327"/>
        <v>0.15063091482649843</v>
      </c>
      <c r="U271" s="90">
        <f>VLOOKUP(A271,socioeconomico!I:P,8,FALSE)</f>
        <v>1.2150063897540695</v>
      </c>
      <c r="V271" s="81">
        <v>1</v>
      </c>
      <c r="W271" s="83">
        <v>0.75905797101449279</v>
      </c>
      <c r="X271" s="83">
        <v>0.79255685733976566</v>
      </c>
      <c r="Y271" s="83">
        <v>0.80974124809741244</v>
      </c>
      <c r="Z271" s="83">
        <v>0.78661417322834648</v>
      </c>
      <c r="AA271" s="83">
        <v>0.80618212197159567</v>
      </c>
      <c r="AB271" s="83">
        <v>0.76023391812865493</v>
      </c>
      <c r="AC271" s="91">
        <v>0.77156943303204606</v>
      </c>
      <c r="AD271" s="81">
        <f t="shared" si="339"/>
        <v>0.78173198463008986</v>
      </c>
      <c r="AE271" s="82">
        <f t="shared" si="328"/>
        <v>-1.134827942503964</v>
      </c>
      <c r="AF271" s="84">
        <v>88.694638694638698</v>
      </c>
      <c r="AG271" s="84">
        <v>83.061699650756694</v>
      </c>
      <c r="AH271" s="84">
        <v>90.163934426229503</v>
      </c>
      <c r="AI271" s="84">
        <v>85.080058224163025</v>
      </c>
      <c r="AJ271" s="84">
        <v>84.505988023952099</v>
      </c>
      <c r="AK271" s="84">
        <v>90.745290745290745</v>
      </c>
      <c r="AL271" s="84">
        <v>87.08430007733952</v>
      </c>
      <c r="AM271" s="84">
        <f t="shared" si="322"/>
        <v>87.491212490562361</v>
      </c>
      <c r="AN271" s="84">
        <f t="shared" si="329"/>
        <v>-0.27753162139013965</v>
      </c>
      <c r="AO271" s="81">
        <v>3.5</v>
      </c>
      <c r="AP271" s="82">
        <f t="shared" si="330"/>
        <v>-1.3577995583445217</v>
      </c>
      <c r="AQ271" s="81">
        <v>3.5</v>
      </c>
      <c r="AR271" s="82">
        <f t="shared" si="340"/>
        <v>-1.3981309248788139</v>
      </c>
      <c r="AS271" s="81">
        <v>3.5</v>
      </c>
      <c r="AT271" s="82">
        <f t="shared" si="305"/>
        <v>-1.594305549084083</v>
      </c>
      <c r="AU271" s="81">
        <v>3.5</v>
      </c>
      <c r="AV271" s="82">
        <f t="shared" si="323"/>
        <v>-1.6918801936552432</v>
      </c>
      <c r="AW271" s="81">
        <v>3.5</v>
      </c>
      <c r="AX271" s="82">
        <f t="shared" si="324"/>
        <v>-1.5698251038321778</v>
      </c>
      <c r="AY271" s="81">
        <v>3.5</v>
      </c>
      <c r="AZ271" s="82">
        <f t="shared" si="325"/>
        <v>-1.2816435770280501</v>
      </c>
      <c r="BA271" s="81">
        <f t="shared" si="341"/>
        <v>-1.4942843126480019</v>
      </c>
      <c r="BB271" s="82">
        <v>3.25</v>
      </c>
      <c r="BC271" s="82">
        <v>3.0950000000000002</v>
      </c>
      <c r="BD271" s="82">
        <v>3.19</v>
      </c>
      <c r="BE271" s="82">
        <v>3.1050000000000004</v>
      </c>
      <c r="BF271" s="81">
        <f t="shared" si="310"/>
        <v>3.1430000000000007</v>
      </c>
      <c r="BG271" s="82">
        <f t="shared" si="303"/>
        <v>-0.27860160941425227</v>
      </c>
      <c r="BH271" s="82">
        <f t="shared" si="331"/>
        <v>-0.88644296103112707</v>
      </c>
      <c r="BI271" s="85">
        <v>0.51700000000000002</v>
      </c>
      <c r="BJ271" s="82">
        <f>((BI271-(AVERAGE(BI$2:BI$392)))/(_xlfn.STDEV.P(BI$2:BI$392)))</f>
        <v>0.42353599579383561</v>
      </c>
      <c r="BK271" s="92">
        <f>LN(BI271)</f>
        <v>-0.65971240447370794</v>
      </c>
      <c r="BL271" s="92">
        <f>((BK271-(AVERAGE(BK$2:BK$392)))/(_xlfn.STDEV.P(BK$2:BK$392)))</f>
        <v>0.49443241293337697</v>
      </c>
      <c r="BM271" s="85">
        <v>0.52299381105623777</v>
      </c>
      <c r="BN271" s="92">
        <f>((BM271-(AVERAGE(BM$2:BM$392)))/(_xlfn.STDEV.P(BM$2:BM$392)))</f>
        <v>0.41283335263076731</v>
      </c>
      <c r="BO271" s="92">
        <f>LN(BM271)</f>
        <v>-0.64818564853170957</v>
      </c>
      <c r="BP271" s="92">
        <f>((BO271-(AVERAGE(BO$2:BO$392)))/(_xlfn.STDEV.P(BO$2:BO$392)))</f>
        <v>0.49490377634897109</v>
      </c>
      <c r="BQ271" s="86">
        <v>0.65890423464402537</v>
      </c>
      <c r="BR271" s="92">
        <f>((BQ271-(AVERAGE(BQ$2:BQ$392)))/(_xlfn.STDEV.P(BQ$2:BQ$392)))</f>
        <v>1.8123981780992171</v>
      </c>
      <c r="BS271" s="92">
        <f>LN(BQ271)</f>
        <v>-0.41717707424430589</v>
      </c>
      <c r="BT271" s="92">
        <f>((BS271-(AVERAGE(BS$2:BS$392)))/(_xlfn.STDEV.P(BS$2:BS$392)))</f>
        <v>1.7343070063755202</v>
      </c>
      <c r="BU271" s="92">
        <v>0.62988571010865269</v>
      </c>
      <c r="BV271" s="92">
        <f t="shared" si="332"/>
        <v>0.2760120324214182</v>
      </c>
      <c r="BW271" s="92">
        <f t="shared" si="333"/>
        <v>-0.46221688857974946</v>
      </c>
      <c r="BX271" s="92">
        <f t="shared" si="334"/>
        <v>0.31069691042778896</v>
      </c>
      <c r="BY271" s="92">
        <f>(BL271*0.1)+(BP271*0.2)+(BT271*0.3)+(BX271*0.4)</f>
        <v>0.79299486264690366</v>
      </c>
      <c r="BZ271" s="80">
        <v>0.50942236718121681</v>
      </c>
      <c r="CA271" s="80">
        <v>-0.15344239829756776</v>
      </c>
      <c r="CB271" s="80">
        <v>0.56552132489632478</v>
      </c>
      <c r="CC271" s="80">
        <v>0.30527229091600827</v>
      </c>
      <c r="CD271" s="80">
        <v>0.54374197622994502</v>
      </c>
      <c r="CE271" s="82">
        <f t="shared" si="342"/>
        <v>0.60307036615006648</v>
      </c>
      <c r="CF271" s="80">
        <f t="shared" si="343"/>
        <v>0.36242839069032218</v>
      </c>
      <c r="CG271" s="84">
        <f t="shared" si="335"/>
        <v>-0.47533851933517335</v>
      </c>
      <c r="CH271" s="84">
        <f>VLOOKUP(A271,'CALCULO FINAL'!A:L,7,FALSE)</f>
        <v>13.736263736263737</v>
      </c>
      <c r="CI271" s="84">
        <f>VLOOKUP(A271,'CALCULO FINAL'!A:L,10,FALSE)</f>
        <v>67.857142857142861</v>
      </c>
      <c r="CJ271" s="84">
        <f>VLOOKUP(A271,'CALCULO FINAL'!A:L,8,FALSE)</f>
        <v>30</v>
      </c>
      <c r="CK271" s="84">
        <f>VLOOKUP(A271,'CALCULO FINAL'!A:L,9,FALSE)</f>
        <v>20.634920634920633</v>
      </c>
      <c r="CL271" s="84">
        <f>VLOOKUP(A271,'CALCULO FINAL'!A:L,11,FALSE)</f>
        <v>-0.94892244187473618</v>
      </c>
      <c r="CM271" s="84">
        <f>VLOOKUP(A271,'CALCULO FINAL'!A:L,12,FALSE)</f>
        <v>21.978021978021978</v>
      </c>
      <c r="CN271" s="84">
        <f t="shared" si="336"/>
        <v>29.32692307692308</v>
      </c>
      <c r="CO271" s="81">
        <v>270</v>
      </c>
      <c r="CP271" s="81">
        <v>284</v>
      </c>
      <c r="CQ271" s="81">
        <v>275</v>
      </c>
      <c r="CR271" s="81">
        <v>274</v>
      </c>
      <c r="CS271" s="81">
        <v>319</v>
      </c>
      <c r="CT271" s="81">
        <v>288</v>
      </c>
    </row>
    <row r="272" spans="1:98" ht="14.5" customHeight="1">
      <c r="A272" s="79">
        <v>111001027383</v>
      </c>
      <c r="B272" s="80" t="s">
        <v>260</v>
      </c>
      <c r="C272" s="81" t="s">
        <v>460</v>
      </c>
      <c r="D272" s="81" t="s">
        <v>6</v>
      </c>
      <c r="E272" s="81">
        <v>18</v>
      </c>
      <c r="F272" s="82" t="s">
        <v>38</v>
      </c>
      <c r="G272" s="82">
        <v>54</v>
      </c>
      <c r="H272" s="82" t="s">
        <v>129</v>
      </c>
      <c r="I272" s="81">
        <v>18</v>
      </c>
      <c r="J272" s="81">
        <v>3</v>
      </c>
      <c r="K272" s="81">
        <v>3</v>
      </c>
      <c r="L272" s="81">
        <v>2292</v>
      </c>
      <c r="M272" s="81">
        <f t="shared" si="301"/>
        <v>4</v>
      </c>
      <c r="N272" s="86">
        <f>VLOOKUP(A272,complejidad!P:V,7,FALSE)</f>
        <v>1.2775233775929495</v>
      </c>
      <c r="O272" s="81">
        <v>6</v>
      </c>
      <c r="P272" s="87">
        <v>38.180982142857083</v>
      </c>
      <c r="Q272" s="88">
        <v>0.21882924767540099</v>
      </c>
      <c r="R272" s="81">
        <v>2196</v>
      </c>
      <c r="S272" s="81">
        <v>162</v>
      </c>
      <c r="T272" s="89">
        <f t="shared" si="327"/>
        <v>7.3770491803278687E-2</v>
      </c>
      <c r="U272" s="90">
        <f>VLOOKUP(A272,socioeconomico!I:P,8,FALSE)</f>
        <v>-5.5278036629306415E-2</v>
      </c>
      <c r="V272" s="81">
        <v>6</v>
      </c>
      <c r="W272" s="83">
        <v>0.84641932700603972</v>
      </c>
      <c r="X272" s="83">
        <v>0.8192041522491349</v>
      </c>
      <c r="Y272" s="83">
        <v>0.79545454545454541</v>
      </c>
      <c r="Z272" s="83">
        <v>0.81671881984801076</v>
      </c>
      <c r="AA272" s="83">
        <v>0.81540629403475806</v>
      </c>
      <c r="AB272" s="83">
        <v>0.82165297245045921</v>
      </c>
      <c r="AC272" s="91">
        <v>0.81332680058794704</v>
      </c>
      <c r="AD272" s="81">
        <f t="shared" si="339"/>
        <v>0.81454581961860661</v>
      </c>
      <c r="AE272" s="82">
        <f t="shared" si="328"/>
        <v>-0.4839727197305897</v>
      </c>
      <c r="AF272" s="84">
        <v>81.40425531914893</v>
      </c>
      <c r="AG272" s="84">
        <v>84.05797101449275</v>
      </c>
      <c r="AH272" s="84">
        <v>82.432989690721641</v>
      </c>
      <c r="AI272" s="84">
        <v>86.956521739130437</v>
      </c>
      <c r="AJ272" s="84">
        <v>89.920201595968081</v>
      </c>
      <c r="AK272" s="84">
        <v>85.738255033557039</v>
      </c>
      <c r="AL272" s="84">
        <v>84.816082121471354</v>
      </c>
      <c r="AM272" s="84">
        <f t="shared" si="322"/>
        <v>86.150205943966014</v>
      </c>
      <c r="AN272" s="84">
        <f t="shared" si="329"/>
        <v>-0.56697261382594122</v>
      </c>
      <c r="AO272" s="81">
        <v>4</v>
      </c>
      <c r="AP272" s="82">
        <f t="shared" si="330"/>
        <v>0.23005906138063265</v>
      </c>
      <c r="AQ272" s="81">
        <v>4</v>
      </c>
      <c r="AR272" s="82">
        <f t="shared" si="340"/>
        <v>0.1365178344157767</v>
      </c>
      <c r="AS272" s="81">
        <v>4</v>
      </c>
      <c r="AT272" s="82">
        <f t="shared" si="305"/>
        <v>-0.10476865036838212</v>
      </c>
      <c r="AU272" s="81">
        <v>4</v>
      </c>
      <c r="AV272" s="82">
        <f t="shared" si="323"/>
        <v>-0.23979404319523176</v>
      </c>
      <c r="AW272" s="81">
        <v>4</v>
      </c>
      <c r="AX272" s="82">
        <f t="shared" si="324"/>
        <v>-0.2179191660846721</v>
      </c>
      <c r="AY272" s="81">
        <v>4</v>
      </c>
      <c r="AZ272" s="82">
        <f t="shared" si="325"/>
        <v>5.8790989771929411E-2</v>
      </c>
      <c r="BA272" s="81">
        <f t="shared" si="341"/>
        <v>-8.6864817342315201E-2</v>
      </c>
      <c r="BB272" s="82">
        <v>3.3699999999999997</v>
      </c>
      <c r="BC272" s="82">
        <v>3.3233333333333337</v>
      </c>
      <c r="BD272" s="82">
        <v>3.4899999999999998</v>
      </c>
      <c r="BE272" s="82">
        <v>3.2833333333333332</v>
      </c>
      <c r="BF272" s="81">
        <f t="shared" si="310"/>
        <v>3.3620000000000001</v>
      </c>
      <c r="BG272" s="82">
        <f t="shared" si="303"/>
        <v>0.1550693183092888</v>
      </c>
      <c r="BH272" s="82">
        <f t="shared" si="331"/>
        <v>3.41022504834868E-2</v>
      </c>
      <c r="BI272" s="85">
        <v>0.51100000000000001</v>
      </c>
      <c r="BJ272" s="82">
        <f>((BI272-(AVERAGE(BI$2:BI$392)))/(_xlfn.STDEV.P(BI$2:BI$392)))</f>
        <v>0.33774137984611036</v>
      </c>
      <c r="BK272" s="92">
        <f>LN(BI272)</f>
        <v>-0.67138568877843263</v>
      </c>
      <c r="BL272" s="92">
        <f>((BK272-(AVERAGE(BK$2:BK$392)))/(_xlfn.STDEV.P(BK$2:BK$392)))</f>
        <v>0.4106141114607027</v>
      </c>
      <c r="BM272" s="85">
        <v>0.43813771925072537</v>
      </c>
      <c r="BN272" s="92">
        <f>((BM272-(AVERAGE(BM$2:BM$392)))/(_xlfn.STDEV.P(BM$2:BM$392)))</f>
        <v>-0.62864395427130171</v>
      </c>
      <c r="BO272" s="92">
        <f>LN(BM272)</f>
        <v>-0.82522199051459033</v>
      </c>
      <c r="BP272" s="92">
        <f>((BO272-(AVERAGE(BO$2:BO$392)))/(_xlfn.STDEV.P(BO$2:BO$392)))</f>
        <v>-0.6054649375314809</v>
      </c>
      <c r="BQ272" s="86"/>
      <c r="BR272" s="86"/>
      <c r="BS272" s="92"/>
      <c r="BT272" s="92"/>
      <c r="BU272" s="92">
        <v>0.61380822175966809</v>
      </c>
      <c r="BV272" s="92">
        <f t="shared" si="332"/>
        <v>-0.19915644360139478</v>
      </c>
      <c r="BW272" s="92">
        <f t="shared" si="333"/>
        <v>-0.488072742035009</v>
      </c>
      <c r="BX272" s="92">
        <f t="shared" si="334"/>
        <v>-0.18061834003758265</v>
      </c>
      <c r="BY272" s="86">
        <f>(BL272*0.2)+(BP272*0.3)+(BX272*0.5)</f>
        <v>-0.18982582898609504</v>
      </c>
      <c r="BZ272" s="80">
        <v>0.53313732598015773</v>
      </c>
      <c r="CA272" s="80">
        <v>0.70204406587712942</v>
      </c>
      <c r="CB272" s="80">
        <v>0.56114417989417975</v>
      </c>
      <c r="CC272" s="80">
        <v>0.16206881498073528</v>
      </c>
      <c r="CD272" s="80">
        <v>0.33834040183511999</v>
      </c>
      <c r="CE272" s="82">
        <f t="shared" si="342"/>
        <v>-1.8413804079329685</v>
      </c>
      <c r="CF272" s="80">
        <f t="shared" si="343"/>
        <v>-0.73166074629683786</v>
      </c>
      <c r="CG272" s="84">
        <f t="shared" si="335"/>
        <v>-0.22950286336318959</v>
      </c>
      <c r="CH272" s="84">
        <f>VLOOKUP(A272,'CALCULO FINAL'!A:L,7,FALSE)</f>
        <v>30.494505494505496</v>
      </c>
      <c r="CI272" s="84">
        <f>VLOOKUP(A272,'CALCULO FINAL'!A:L,10,FALSE)</f>
        <v>23.684210526315788</v>
      </c>
      <c r="CJ272" s="84">
        <f>VLOOKUP(A272,'CALCULO FINAL'!A:L,8,FALSE)</f>
        <v>34.615384615384613</v>
      </c>
      <c r="CK272" s="84">
        <f>VLOOKUP(A272,'CALCULO FINAL'!A:L,9,FALSE)</f>
        <v>32.87671232876712</v>
      </c>
      <c r="CL272" s="84">
        <f>VLOOKUP(A272,'CALCULO FINAL'!A:L,11,FALSE)</f>
        <v>-0.64435643249248731</v>
      </c>
      <c r="CM272" s="84">
        <f>VLOOKUP(A272,'CALCULO FINAL'!A:L,12,FALSE)</f>
        <v>31.043956043956044</v>
      </c>
      <c r="CN272" s="84">
        <f t="shared" si="336"/>
        <v>28.929294389820704</v>
      </c>
      <c r="CO272" s="81">
        <v>271</v>
      </c>
      <c r="CP272" s="81">
        <v>182</v>
      </c>
      <c r="CQ272" s="81">
        <v>222</v>
      </c>
      <c r="CR272" s="81">
        <v>184</v>
      </c>
      <c r="CS272" s="81">
        <v>207</v>
      </c>
      <c r="CT272" s="81">
        <v>200</v>
      </c>
    </row>
    <row r="273" spans="1:98" ht="14.5" customHeight="1">
      <c r="A273" s="79">
        <v>211850000981</v>
      </c>
      <c r="B273" s="80" t="s">
        <v>410</v>
      </c>
      <c r="C273" s="81" t="s">
        <v>460</v>
      </c>
      <c r="D273" s="81" t="s">
        <v>144</v>
      </c>
      <c r="E273" s="81">
        <v>5</v>
      </c>
      <c r="F273" s="82" t="s">
        <v>33</v>
      </c>
      <c r="G273" s="82">
        <v>61</v>
      </c>
      <c r="H273" s="82" t="s">
        <v>125</v>
      </c>
      <c r="I273" s="81">
        <v>5</v>
      </c>
      <c r="J273" s="81">
        <v>1</v>
      </c>
      <c r="K273" s="81">
        <v>1</v>
      </c>
      <c r="L273" s="81">
        <v>731</v>
      </c>
      <c r="M273" s="81">
        <f t="shared" si="301"/>
        <v>1</v>
      </c>
      <c r="N273" s="86">
        <f>VLOOKUP(A273,complejidad!P:V,7,FALSE)</f>
        <v>-1.4952519086589622</v>
      </c>
      <c r="O273" s="81">
        <v>1</v>
      </c>
      <c r="P273" s="87">
        <v>36.03929629629625</v>
      </c>
      <c r="Q273" s="88">
        <v>0.25334193548387102</v>
      </c>
      <c r="R273" s="81">
        <v>731</v>
      </c>
      <c r="S273" s="81">
        <v>73</v>
      </c>
      <c r="T273" s="89">
        <f t="shared" si="327"/>
        <v>9.9863201094391243E-2</v>
      </c>
      <c r="U273" s="90">
        <f>VLOOKUP(A273,socioeconomico!I:P,8,FALSE)</f>
        <v>0.63005639551645143</v>
      </c>
      <c r="V273" s="81">
        <v>3</v>
      </c>
      <c r="W273" s="83">
        <v>0.903387703889586</v>
      </c>
      <c r="X273" s="83">
        <v>0.87826086956521743</v>
      </c>
      <c r="Y273" s="83">
        <v>0.87917737789203088</v>
      </c>
      <c r="Z273" s="83">
        <v>0.86792452830188682</v>
      </c>
      <c r="AA273" s="83">
        <v>0.89859154929577467</v>
      </c>
      <c r="AB273" s="83">
        <v>0.85365853658536583</v>
      </c>
      <c r="AC273" s="91">
        <v>0.90116279069767447</v>
      </c>
      <c r="AD273" s="81">
        <f t="shared" si="339"/>
        <v>0.8815881982492848</v>
      </c>
      <c r="AE273" s="82">
        <f t="shared" si="328"/>
        <v>0.84579816179535938</v>
      </c>
      <c r="AF273" s="84">
        <v>95.115995115995105</v>
      </c>
      <c r="AG273" s="84">
        <v>91.019417475728162</v>
      </c>
      <c r="AH273" s="84">
        <v>93.90386869871044</v>
      </c>
      <c r="AI273" s="84">
        <v>88.824884792626719</v>
      </c>
      <c r="AJ273" s="84">
        <v>99.751552795031046</v>
      </c>
      <c r="AK273" s="84">
        <v>94.146341463414629</v>
      </c>
      <c r="AL273" s="84">
        <v>94.146341463414629</v>
      </c>
      <c r="AM273" s="84">
        <f t="shared" si="322"/>
        <v>94.44491795264932</v>
      </c>
      <c r="AN273" s="84">
        <f t="shared" si="329"/>
        <v>1.2233465176175871</v>
      </c>
      <c r="AO273" s="81">
        <v>3.5</v>
      </c>
      <c r="AP273" s="82">
        <f t="shared" si="330"/>
        <v>-1.3577995583445217</v>
      </c>
      <c r="AQ273" s="81">
        <v>3.5</v>
      </c>
      <c r="AR273" s="82">
        <f t="shared" si="340"/>
        <v>-1.3981309248788139</v>
      </c>
      <c r="AS273" s="81">
        <v>3.5</v>
      </c>
      <c r="AT273" s="82">
        <f t="shared" si="305"/>
        <v>-1.594305549084083</v>
      </c>
      <c r="AU273" s="81">
        <v>3.5</v>
      </c>
      <c r="AV273" s="82">
        <f t="shared" si="323"/>
        <v>-1.6918801936552432</v>
      </c>
      <c r="AW273" s="81">
        <v>3.5</v>
      </c>
      <c r="AX273" s="82">
        <f t="shared" si="324"/>
        <v>-1.5698251038321778</v>
      </c>
      <c r="AY273" s="81">
        <v>3.5</v>
      </c>
      <c r="AZ273" s="82">
        <f t="shared" si="325"/>
        <v>-1.2816435770280501</v>
      </c>
      <c r="BA273" s="81">
        <f t="shared" si="341"/>
        <v>-1.4942843126480019</v>
      </c>
      <c r="BB273" s="82">
        <v>2.9966666666666661</v>
      </c>
      <c r="BC273" s="82">
        <v>2.9816666666666669</v>
      </c>
      <c r="BD273" s="82">
        <v>3.1933333333333334</v>
      </c>
      <c r="BE273" s="82">
        <v>2.8783333333333334</v>
      </c>
      <c r="BF273" s="81">
        <f t="shared" si="310"/>
        <v>3.0053333333333336</v>
      </c>
      <c r="BG273" s="82">
        <f t="shared" si="303"/>
        <v>-0.55121362334092416</v>
      </c>
      <c r="BH273" s="82">
        <f t="shared" si="331"/>
        <v>-1.022748967994463</v>
      </c>
      <c r="BI273" s="85"/>
      <c r="BJ273" s="92"/>
      <c r="BK273" s="92"/>
      <c r="BL273" s="92"/>
      <c r="BM273" s="85"/>
      <c r="BN273" s="92"/>
      <c r="BO273" s="92"/>
      <c r="BP273" s="92"/>
      <c r="BQ273" s="86"/>
      <c r="BR273" s="86"/>
      <c r="BS273" s="92"/>
      <c r="BT273" s="92"/>
      <c r="BU273" s="92">
        <v>0.60890690519195823</v>
      </c>
      <c r="BV273" s="92">
        <f t="shared" si="332"/>
        <v>-0.34401433890387545</v>
      </c>
      <c r="BW273" s="92">
        <f t="shared" si="333"/>
        <v>-0.49608988799512621</v>
      </c>
      <c r="BX273" s="92">
        <f t="shared" si="334"/>
        <v>-0.33296086789992163</v>
      </c>
      <c r="BY273" s="86">
        <f>BX273</f>
        <v>-0.33296086789992163</v>
      </c>
      <c r="BZ273" s="80">
        <v>0.48747024400145789</v>
      </c>
      <c r="CA273" s="80">
        <v>-0.94533684767852333</v>
      </c>
      <c r="CB273" s="80">
        <v>0.51729234903838062</v>
      </c>
      <c r="CC273" s="80">
        <v>-1.272595698440385</v>
      </c>
      <c r="CD273" s="80">
        <v>0.53493062471670005</v>
      </c>
      <c r="CE273" s="82">
        <f t="shared" si="342"/>
        <v>0.49820790299354234</v>
      </c>
      <c r="CF273" s="80">
        <f t="shared" si="343"/>
        <v>-0.32174212757104909</v>
      </c>
      <c r="CG273" s="84">
        <f t="shared" si="335"/>
        <v>-0.33456927350448451</v>
      </c>
      <c r="CH273" s="84">
        <f>VLOOKUP(A273,'CALCULO FINAL'!A:L,7,FALSE)</f>
        <v>22.802197802197803</v>
      </c>
      <c r="CI273" s="84">
        <f>VLOOKUP(A273,'CALCULO FINAL'!A:L,10,FALSE)</f>
        <v>42.424242424242422</v>
      </c>
      <c r="CJ273" s="84">
        <f>VLOOKUP(A273,'CALCULO FINAL'!A:L,8,FALSE)</f>
        <v>39.024390243902438</v>
      </c>
      <c r="CK273" s="84">
        <f>VLOOKUP(A273,'CALCULO FINAL'!A:L,9,FALSE)</f>
        <v>20</v>
      </c>
      <c r="CL273" s="84">
        <f>VLOOKUP(A273,'CALCULO FINAL'!A:L,11,FALSE)</f>
        <v>-0.79739638573380911</v>
      </c>
      <c r="CM273" s="84">
        <f>VLOOKUP(A273,'CALCULO FINAL'!A:L,12,FALSE)</f>
        <v>27.472527472527474</v>
      </c>
      <c r="CN273" s="84">
        <f t="shared" si="336"/>
        <v>28.875291375291376</v>
      </c>
      <c r="CO273" s="81">
        <v>272</v>
      </c>
      <c r="CP273" s="81"/>
      <c r="CQ273" s="81"/>
      <c r="CR273" s="81"/>
      <c r="CS273" s="81"/>
      <c r="CT273" s="81"/>
    </row>
    <row r="274" spans="1:98" ht="14.5" customHeight="1">
      <c r="A274" s="79">
        <v>111001027391</v>
      </c>
      <c r="B274" s="80" t="s">
        <v>277</v>
      </c>
      <c r="C274" s="81" t="s">
        <v>460</v>
      </c>
      <c r="D274" s="81" t="s">
        <v>6</v>
      </c>
      <c r="E274" s="81">
        <v>8</v>
      </c>
      <c r="F274" s="82" t="s">
        <v>7</v>
      </c>
      <c r="G274" s="82">
        <v>81</v>
      </c>
      <c r="H274" s="82" t="s">
        <v>8</v>
      </c>
      <c r="I274" s="81">
        <v>8</v>
      </c>
      <c r="J274" s="81">
        <v>3</v>
      </c>
      <c r="K274" s="81">
        <v>3</v>
      </c>
      <c r="L274" s="81">
        <v>5618</v>
      </c>
      <c r="M274" s="81">
        <f t="shared" si="301"/>
        <v>6</v>
      </c>
      <c r="N274" s="86">
        <f>VLOOKUP(A274,complejidad!P:V,7,FALSE)</f>
        <v>1.9668522933360815</v>
      </c>
      <c r="O274" s="81">
        <v>6</v>
      </c>
      <c r="P274" s="87">
        <v>38.24904403567443</v>
      </c>
      <c r="Q274" s="88">
        <v>0.23729992378049</v>
      </c>
      <c r="R274" s="81">
        <v>5232</v>
      </c>
      <c r="S274" s="81">
        <v>656</v>
      </c>
      <c r="T274" s="89">
        <f t="shared" si="327"/>
        <v>0.12538226299694188</v>
      </c>
      <c r="U274" s="90">
        <f>VLOOKUP(A274,socioeconomico!I:P,8,FALSE)</f>
        <v>0.3536480358902801</v>
      </c>
      <c r="V274" s="81">
        <v>4</v>
      </c>
      <c r="W274" s="83">
        <v>0.82595555555555555</v>
      </c>
      <c r="X274" s="83">
        <v>0.79830148619957542</v>
      </c>
      <c r="Y274" s="83">
        <v>0.81799307958477507</v>
      </c>
      <c r="Z274" s="83">
        <v>0.81520737327188941</v>
      </c>
      <c r="AA274" s="83">
        <v>0.84286991506481901</v>
      </c>
      <c r="AB274" s="83">
        <v>0.83276304533789569</v>
      </c>
      <c r="AC274" s="91">
        <v>0.83081014729950897</v>
      </c>
      <c r="AD274" s="81">
        <f t="shared" si="339"/>
        <v>0.83008820248655124</v>
      </c>
      <c r="AE274" s="82">
        <f t="shared" si="328"/>
        <v>-0.17569296311313776</v>
      </c>
      <c r="AF274" s="84">
        <v>91.278002203452075</v>
      </c>
      <c r="AG274" s="84">
        <v>90.525599591767303</v>
      </c>
      <c r="AH274" s="84">
        <v>87.39396795475966</v>
      </c>
      <c r="AI274" s="84">
        <v>83.474673389869352</v>
      </c>
      <c r="AJ274" s="84">
        <v>77.589803012746245</v>
      </c>
      <c r="AK274" s="84">
        <v>80.578792674655205</v>
      </c>
      <c r="AL274" s="84">
        <v>84.143007360672968</v>
      </c>
      <c r="AM274" s="84">
        <f t="shared" si="322"/>
        <v>82.166158783371316</v>
      </c>
      <c r="AN274" s="84">
        <f t="shared" si="329"/>
        <v>-1.4268838252964642</v>
      </c>
      <c r="AO274" s="81">
        <v>4</v>
      </c>
      <c r="AP274" s="82">
        <f t="shared" si="330"/>
        <v>0.23005906138063265</v>
      </c>
      <c r="AQ274" s="81">
        <v>4</v>
      </c>
      <c r="AR274" s="82">
        <f t="shared" si="340"/>
        <v>0.1365178344157767</v>
      </c>
      <c r="AS274" s="81">
        <v>4</v>
      </c>
      <c r="AT274" s="82">
        <f t="shared" si="305"/>
        <v>-0.10476865036838212</v>
      </c>
      <c r="AU274" s="81">
        <v>4</v>
      </c>
      <c r="AV274" s="82">
        <f t="shared" si="323"/>
        <v>-0.23979404319523176</v>
      </c>
      <c r="AW274" s="81">
        <v>4</v>
      </c>
      <c r="AX274" s="82">
        <f t="shared" si="324"/>
        <v>-0.2179191660846721</v>
      </c>
      <c r="AY274" s="81">
        <v>4</v>
      </c>
      <c r="AZ274" s="82">
        <f t="shared" si="325"/>
        <v>5.8790989771929411E-2</v>
      </c>
      <c r="BA274" s="81">
        <f t="shared" si="341"/>
        <v>-8.6864817342315201E-2</v>
      </c>
      <c r="BB274" s="82">
        <v>3.3683333333333336</v>
      </c>
      <c r="BC274" s="82">
        <v>3.3533333333333331</v>
      </c>
      <c r="BD274" s="82">
        <v>3.4516666666666667</v>
      </c>
      <c r="BE274" s="82">
        <v>3.2166666666666668</v>
      </c>
      <c r="BF274" s="81">
        <f t="shared" si="310"/>
        <v>3.3296666666666672</v>
      </c>
      <c r="BG274" s="82">
        <f t="shared" si="303"/>
        <v>9.1041799299877837E-2</v>
      </c>
      <c r="BH274" s="82">
        <f t="shared" si="331"/>
        <v>2.0884909787813183E-3</v>
      </c>
      <c r="BI274" s="85">
        <v>0.40500000000000003</v>
      </c>
      <c r="BJ274" s="82">
        <f t="shared" ref="BJ274:BJ280" si="344">((BI274-(AVERAGE(BI$2:BI$392)))/(_xlfn.STDEV.P(BI$2:BI$392)))</f>
        <v>-1.177963501897034</v>
      </c>
      <c r="BK274" s="92">
        <f t="shared" ref="BK274:BK280" si="345">LN(BI274)</f>
        <v>-0.90386821187559785</v>
      </c>
      <c r="BL274" s="92">
        <f t="shared" ref="BL274:BL280" si="346">((BK274-(AVERAGE(BK$2:BK$392)))/(_xlfn.STDEV.P(BK$2:BK$392)))</f>
        <v>-1.2586924606579244</v>
      </c>
      <c r="BM274" s="85">
        <v>0.46634558361123324</v>
      </c>
      <c r="BN274" s="92">
        <f t="shared" ref="BN274:BN280" si="347">((BM274-(AVERAGE(BM$2:BM$392)))/(_xlfn.STDEV.P(BM$2:BM$392)))</f>
        <v>-0.28243603940558126</v>
      </c>
      <c r="BO274" s="92">
        <f t="shared" ref="BO274:BO280" si="348">LN(BM274)</f>
        <v>-0.76282832397047129</v>
      </c>
      <c r="BP274" s="92">
        <f t="shared" ref="BP274:BP280" si="349">((BO274-(AVERAGE(BO$2:BO$392)))/(_xlfn.STDEV.P(BO$2:BO$392)))</f>
        <v>-0.21765733915669622</v>
      </c>
      <c r="BQ274" s="86">
        <v>0.59816187233542983</v>
      </c>
      <c r="BR274" s="92">
        <f>((BQ274-(AVERAGE(BQ$2:BQ$392)))/(_xlfn.STDEV.P(BQ$2:BQ$392)))</f>
        <v>0.1897092691334879</v>
      </c>
      <c r="BS274" s="92">
        <f>LN(BQ274)</f>
        <v>-0.5138938721371743</v>
      </c>
      <c r="BT274" s="92">
        <f>((BS274-(AVERAGE(BS$2:BS$392)))/(_xlfn.STDEV.P(BS$2:BS$392)))</f>
        <v>0.21883335665141565</v>
      </c>
      <c r="BU274" s="92">
        <v>0.60152996835894701</v>
      </c>
      <c r="BV274" s="92">
        <f t="shared" si="332"/>
        <v>-0.56203893059203425</v>
      </c>
      <c r="BW274" s="92">
        <f t="shared" si="333"/>
        <v>-0.50827892210037207</v>
      </c>
      <c r="BX274" s="92">
        <f t="shared" si="334"/>
        <v>-0.56457798913370649</v>
      </c>
      <c r="BY274" s="92">
        <f>(BL274*0.1)+(BP274*0.2)+(BT274*0.3)+(BX274*0.4)</f>
        <v>-0.3295819025551896</v>
      </c>
      <c r="BZ274" s="80">
        <v>0.51290763413313845</v>
      </c>
      <c r="CA274" s="80">
        <v>-2.771590108191491E-2</v>
      </c>
      <c r="CB274" s="80">
        <v>0.56324400051251933</v>
      </c>
      <c r="CC274" s="80">
        <v>0.23076693013100372</v>
      </c>
      <c r="CD274" s="80">
        <v>0.49658379999032798</v>
      </c>
      <c r="CE274" s="82">
        <f t="shared" si="342"/>
        <v>4.184857048996278E-2</v>
      </c>
      <c r="CF274" s="80">
        <f t="shared" si="343"/>
        <v>8.4611184067899525E-2</v>
      </c>
      <c r="CG274" s="84">
        <f t="shared" si="335"/>
        <v>-0.22989919287272084</v>
      </c>
      <c r="CH274" s="84">
        <f>VLOOKUP(A274,'CALCULO FINAL'!A:L,7,FALSE)</f>
        <v>30.219780219780219</v>
      </c>
      <c r="CI274" s="84">
        <f>VLOOKUP(A274,'CALCULO FINAL'!A:L,10,FALSE)</f>
        <v>35.135135135135137</v>
      </c>
      <c r="CJ274" s="84">
        <f>VLOOKUP(A274,'CALCULO FINAL'!A:L,8,FALSE)</f>
        <v>13.636363636363635</v>
      </c>
      <c r="CK274" s="84">
        <f>VLOOKUP(A274,'CALCULO FINAL'!A:L,9,FALSE)</f>
        <v>31.506849315068493</v>
      </c>
      <c r="CL274" s="84">
        <f>VLOOKUP(A274,'CALCULO FINAL'!A:L,11,FALSE)</f>
        <v>-1.0480327028536696</v>
      </c>
      <c r="CM274" s="84">
        <f>VLOOKUP(A274,'CALCULO FINAL'!A:L,12,FALSE)</f>
        <v>19.505494505494507</v>
      </c>
      <c r="CN274" s="84">
        <f t="shared" si="336"/>
        <v>28.77004752004752</v>
      </c>
      <c r="CO274" s="81">
        <v>273</v>
      </c>
      <c r="CP274" s="81">
        <v>244</v>
      </c>
      <c r="CQ274" s="81">
        <v>215</v>
      </c>
      <c r="CR274" s="81">
        <v>217</v>
      </c>
      <c r="CS274" s="81">
        <v>232</v>
      </c>
      <c r="CT274" s="81">
        <v>273</v>
      </c>
    </row>
    <row r="275" spans="1:98" ht="14.5" customHeight="1">
      <c r="A275" s="79">
        <v>111279000061</v>
      </c>
      <c r="B275" s="80" t="s">
        <v>214</v>
      </c>
      <c r="C275" s="81" t="s">
        <v>460</v>
      </c>
      <c r="D275" s="81" t="s">
        <v>6</v>
      </c>
      <c r="E275" s="81">
        <v>9</v>
      </c>
      <c r="F275" s="82" t="s">
        <v>50</v>
      </c>
      <c r="G275" s="82">
        <v>76</v>
      </c>
      <c r="H275" s="82" t="s">
        <v>215</v>
      </c>
      <c r="I275" s="81">
        <v>9</v>
      </c>
      <c r="J275" s="81">
        <v>3</v>
      </c>
      <c r="K275" s="81">
        <v>3</v>
      </c>
      <c r="L275" s="81">
        <v>2456</v>
      </c>
      <c r="M275" s="81">
        <f t="shared" si="301"/>
        <v>4</v>
      </c>
      <c r="N275" s="86">
        <f>VLOOKUP(A275,complejidad!P:V,7,FALSE)</f>
        <v>1.2775233775929495</v>
      </c>
      <c r="O275" s="81">
        <v>6</v>
      </c>
      <c r="P275" s="87">
        <v>41.603998153277836</v>
      </c>
      <c r="Q275" s="88">
        <v>0.19445081967213099</v>
      </c>
      <c r="R275" s="81">
        <v>2406</v>
      </c>
      <c r="S275" s="81">
        <v>276</v>
      </c>
      <c r="T275" s="89">
        <f t="shared" si="327"/>
        <v>0.11471321695760599</v>
      </c>
      <c r="U275" s="90">
        <f>VLOOKUP(A275,socioeconomico!I:P,8,FALSE)</f>
        <v>-0.47239653818499805</v>
      </c>
      <c r="V275" s="81">
        <v>7</v>
      </c>
      <c r="W275" s="83">
        <v>0.91124014931563668</v>
      </c>
      <c r="X275" s="83">
        <v>0.85051759834368534</v>
      </c>
      <c r="Y275" s="83">
        <v>0.85171261487050964</v>
      </c>
      <c r="Z275" s="83">
        <v>0.79598953792502181</v>
      </c>
      <c r="AA275" s="83">
        <v>0.84723523898781627</v>
      </c>
      <c r="AB275" s="83">
        <v>0.81906077348066297</v>
      </c>
      <c r="AC275" s="91">
        <v>0.78612209046991655</v>
      </c>
      <c r="AD275" s="81">
        <f t="shared" si="339"/>
        <v>0.8146185604845082</v>
      </c>
      <c r="AE275" s="82">
        <f t="shared" si="328"/>
        <v>-0.48252992060340222</v>
      </c>
      <c r="AF275" s="84">
        <v>87.485681557846505</v>
      </c>
      <c r="AG275" s="84">
        <v>91.539050535987755</v>
      </c>
      <c r="AH275" s="84">
        <v>86.766975308641975</v>
      </c>
      <c r="AI275" s="84">
        <v>90.993236027055886</v>
      </c>
      <c r="AJ275" s="84">
        <v>83.012409071459132</v>
      </c>
      <c r="AK275" s="84">
        <v>92.032193158953717</v>
      </c>
      <c r="AL275" s="84">
        <v>89.282836422240138</v>
      </c>
      <c r="AM275" s="84">
        <f t="shared" si="322"/>
        <v>88.721063965624879</v>
      </c>
      <c r="AN275" s="84">
        <f t="shared" si="329"/>
        <v>-1.2082185371928339E-2</v>
      </c>
      <c r="AO275" s="81">
        <v>4</v>
      </c>
      <c r="AP275" s="82">
        <f t="shared" si="330"/>
        <v>0.23005906138063265</v>
      </c>
      <c r="AQ275" s="81">
        <v>4</v>
      </c>
      <c r="AR275" s="82">
        <f t="shared" si="340"/>
        <v>0.1365178344157767</v>
      </c>
      <c r="AS275" s="81">
        <v>4</v>
      </c>
      <c r="AT275" s="82">
        <f t="shared" si="305"/>
        <v>-0.10476865036838212</v>
      </c>
      <c r="AU275" s="81">
        <v>4</v>
      </c>
      <c r="AV275" s="82">
        <f t="shared" si="323"/>
        <v>-0.23979404319523176</v>
      </c>
      <c r="AW275" s="81">
        <v>4</v>
      </c>
      <c r="AX275" s="82">
        <f t="shared" si="324"/>
        <v>-0.2179191660846721</v>
      </c>
      <c r="AY275" s="81">
        <v>4</v>
      </c>
      <c r="AZ275" s="82">
        <f t="shared" si="325"/>
        <v>5.8790989771929411E-2</v>
      </c>
      <c r="BA275" s="81">
        <f t="shared" si="341"/>
        <v>-8.6864817342315201E-2</v>
      </c>
      <c r="BB275" s="82">
        <v>3.1983333333333337</v>
      </c>
      <c r="BC275" s="82">
        <v>3.3033333333333332</v>
      </c>
      <c r="BD275" s="82">
        <v>3.2233333333333332</v>
      </c>
      <c r="BE275" s="82">
        <v>3.3233333333333328</v>
      </c>
      <c r="BF275" s="81">
        <f t="shared" si="310"/>
        <v>3.2768333333333333</v>
      </c>
      <c r="BG275" s="82">
        <f t="shared" si="303"/>
        <v>-1.3580486916533499E-2</v>
      </c>
      <c r="BH275" s="82">
        <f t="shared" si="331"/>
        <v>-5.0222652129424353E-2</v>
      </c>
      <c r="BI275" s="85">
        <v>0.46400000000000002</v>
      </c>
      <c r="BJ275" s="82">
        <f t="shared" si="344"/>
        <v>-0.33431644507773661</v>
      </c>
      <c r="BK275" s="92">
        <f t="shared" si="345"/>
        <v>-0.76787072675588175</v>
      </c>
      <c r="BL275" s="92">
        <f t="shared" si="346"/>
        <v>-0.28218251626496688</v>
      </c>
      <c r="BM275" s="85">
        <v>0.4600231323396517</v>
      </c>
      <c r="BN275" s="92">
        <f t="shared" si="347"/>
        <v>-0.36003435183361787</v>
      </c>
      <c r="BO275" s="92">
        <f t="shared" si="348"/>
        <v>-0.77647850306848509</v>
      </c>
      <c r="BP275" s="92">
        <f t="shared" si="349"/>
        <v>-0.30249997570287901</v>
      </c>
      <c r="BQ275" s="86">
        <v>0.55788076550050414</v>
      </c>
      <c r="BR275" s="92">
        <f>((BQ275-(AVERAGE(BQ$2:BQ$392)))/(_xlfn.STDEV.P(BQ$2:BQ$392)))</f>
        <v>-0.88637178563062802</v>
      </c>
      <c r="BS275" s="92">
        <f>LN(BQ275)</f>
        <v>-0.58361002133279394</v>
      </c>
      <c r="BT275" s="92">
        <f>((BS275-(AVERAGE(BS$2:BS$392)))/(_xlfn.STDEV.P(BS$2:BS$392)))</f>
        <v>-0.8735620634619129</v>
      </c>
      <c r="BU275" s="92">
        <v>0.58661341435833259</v>
      </c>
      <c r="BV275" s="92">
        <f t="shared" si="332"/>
        <v>-1.0028961141353581</v>
      </c>
      <c r="BW275" s="92">
        <f t="shared" si="333"/>
        <v>-0.53338925471809895</v>
      </c>
      <c r="BX275" s="92">
        <f t="shared" si="334"/>
        <v>-1.041726785660386</v>
      </c>
      <c r="BY275" s="92">
        <f>(BL275*0.1)+(BP275*0.2)+(BT275*0.3)+(BX275*0.4)</f>
        <v>-0.76747758006980082</v>
      </c>
      <c r="BZ275" s="80">
        <v>0.50886871697874736</v>
      </c>
      <c r="CA275" s="80">
        <v>-0.17341461322384225</v>
      </c>
      <c r="CB275" s="80">
        <v>0.54576316160293825</v>
      </c>
      <c r="CC275" s="80">
        <v>-0.34113939074477695</v>
      </c>
      <c r="CD275" s="80"/>
      <c r="CE275" s="82"/>
      <c r="CF275" s="80">
        <f>(CA275*0.4)+(CC275*0.6)</f>
        <v>-0.27404947973640303</v>
      </c>
      <c r="CG275" s="84">
        <f t="shared" si="335"/>
        <v>-0.21712872178740397</v>
      </c>
      <c r="CH275" s="84">
        <f>VLOOKUP(A275,'CALCULO FINAL'!A:L,7,FALSE)</f>
        <v>32.417582417582416</v>
      </c>
      <c r="CI275" s="84">
        <f>VLOOKUP(A275,'CALCULO FINAL'!A:L,10,FALSE)</f>
        <v>10.526315789473683</v>
      </c>
      <c r="CJ275" s="84">
        <f>VLOOKUP(A275,'CALCULO FINAL'!A:L,8,FALSE)</f>
        <v>40</v>
      </c>
      <c r="CK275" s="84">
        <f>VLOOKUP(A275,'CALCULO FINAL'!A:L,9,FALSE)</f>
        <v>36.986301369863014</v>
      </c>
      <c r="CL275" s="84">
        <f>VLOOKUP(A275,'CALCULO FINAL'!A:L,11,FALSE)</f>
        <v>-0.47284124377071346</v>
      </c>
      <c r="CM275" s="84">
        <f>VLOOKUP(A275,'CALCULO FINAL'!A:L,12,FALSE)</f>
        <v>36.538461538461533</v>
      </c>
      <c r="CN275" s="84">
        <f t="shared" si="336"/>
        <v>27.974985540775013</v>
      </c>
      <c r="CO275" s="81">
        <v>274</v>
      </c>
      <c r="CP275" s="81">
        <v>255</v>
      </c>
      <c r="CQ275" s="81">
        <v>193</v>
      </c>
      <c r="CR275" s="81">
        <v>216</v>
      </c>
      <c r="CS275" s="81">
        <v>184</v>
      </c>
      <c r="CT275" s="81">
        <v>134</v>
      </c>
    </row>
    <row r="276" spans="1:98" ht="14.5" customHeight="1">
      <c r="A276" s="79">
        <v>111279000966</v>
      </c>
      <c r="B276" s="80" t="s">
        <v>320</v>
      </c>
      <c r="C276" s="81" t="s">
        <v>460</v>
      </c>
      <c r="D276" s="81" t="s">
        <v>6</v>
      </c>
      <c r="E276" s="81">
        <v>9</v>
      </c>
      <c r="F276" s="82" t="s">
        <v>50</v>
      </c>
      <c r="G276" s="82">
        <v>75</v>
      </c>
      <c r="H276" s="82" t="s">
        <v>50</v>
      </c>
      <c r="I276" s="81">
        <v>9</v>
      </c>
      <c r="J276" s="81">
        <v>4</v>
      </c>
      <c r="K276" s="81">
        <v>3</v>
      </c>
      <c r="L276" s="81">
        <v>2912</v>
      </c>
      <c r="M276" s="81">
        <f t="shared" si="301"/>
        <v>5</v>
      </c>
      <c r="N276" s="86">
        <f>VLOOKUP(A276,complejidad!P:V,7,FALSE)</f>
        <v>1.4521871793795478</v>
      </c>
      <c r="O276" s="81">
        <v>6</v>
      </c>
      <c r="P276" s="87">
        <v>37.649379956741157</v>
      </c>
      <c r="Q276" s="88">
        <v>0.20930763740185601</v>
      </c>
      <c r="R276" s="81">
        <v>2361</v>
      </c>
      <c r="S276" s="81">
        <v>249</v>
      </c>
      <c r="T276" s="89">
        <f t="shared" si="327"/>
        <v>0.10546378653113088</v>
      </c>
      <c r="U276" s="90">
        <f>VLOOKUP(A276,socioeconomico!I:P,8,FALSE)</f>
        <v>5.0831966423468378E-2</v>
      </c>
      <c r="V276" s="81">
        <v>5</v>
      </c>
      <c r="W276" s="83">
        <v>0.80797240321962438</v>
      </c>
      <c r="X276" s="83">
        <v>0.81176470588235294</v>
      </c>
      <c r="Y276" s="83">
        <v>0.75853350189633373</v>
      </c>
      <c r="Z276" s="83">
        <v>0.74008024966562636</v>
      </c>
      <c r="AA276" s="83">
        <v>0.78542713567839195</v>
      </c>
      <c r="AB276" s="83">
        <v>0.79046169457128357</v>
      </c>
      <c r="AC276" s="91">
        <v>0.76457194899817849</v>
      </c>
      <c r="AD276" s="81">
        <f t="shared" si="339"/>
        <v>0.7709378231174302</v>
      </c>
      <c r="AE276" s="82">
        <f t="shared" si="328"/>
        <v>-1.3489277695565607</v>
      </c>
      <c r="AF276" s="84">
        <v>84.643941950725619</v>
      </c>
      <c r="AG276" s="84">
        <v>89.073205914172377</v>
      </c>
      <c r="AH276" s="84">
        <v>84.959349593495944</v>
      </c>
      <c r="AI276" s="84">
        <v>84.777424483306845</v>
      </c>
      <c r="AJ276" s="84">
        <v>84.032189750105886</v>
      </c>
      <c r="AK276" s="84">
        <v>84.375</v>
      </c>
      <c r="AL276" s="84">
        <v>84.026845637583889</v>
      </c>
      <c r="AM276" s="84">
        <f t="shared" ref="AM276:AM280" si="350">(AH276*0.1)+(AI276*0.15)+(AJ276*0.2)+(AK276*0.25)+(AL276*0.3)</f>
        <v>84.320790273141967</v>
      </c>
      <c r="AN276" s="84">
        <f t="shared" si="329"/>
        <v>-0.96183115399107433</v>
      </c>
      <c r="AO276" s="81">
        <v>4</v>
      </c>
      <c r="AP276" s="82">
        <f t="shared" si="330"/>
        <v>0.23005906138063265</v>
      </c>
      <c r="AQ276" s="81">
        <v>4</v>
      </c>
      <c r="AR276" s="82">
        <f t="shared" si="340"/>
        <v>0.1365178344157767</v>
      </c>
      <c r="AS276" s="81">
        <v>4</v>
      </c>
      <c r="AT276" s="82">
        <f t="shared" si="305"/>
        <v>-0.10476865036838212</v>
      </c>
      <c r="AU276" s="81">
        <v>4</v>
      </c>
      <c r="AV276" s="82">
        <f t="shared" si="323"/>
        <v>-0.23979404319523176</v>
      </c>
      <c r="AW276" s="81">
        <v>4</v>
      </c>
      <c r="AX276" s="82">
        <f t="shared" si="324"/>
        <v>-0.2179191660846721</v>
      </c>
      <c r="AY276" s="81">
        <v>4</v>
      </c>
      <c r="AZ276" s="82">
        <f t="shared" si="325"/>
        <v>5.8790989771929411E-2</v>
      </c>
      <c r="BA276" s="81">
        <f t="shared" si="341"/>
        <v>-8.6864817342315201E-2</v>
      </c>
      <c r="BB276" s="82">
        <v>3.4083333333333332</v>
      </c>
      <c r="BC276" s="82">
        <v>3.4649999999999999</v>
      </c>
      <c r="BD276" s="82">
        <v>3.5100000000000002</v>
      </c>
      <c r="BE276" s="82">
        <v>3.4116666666666671</v>
      </c>
      <c r="BF276" s="81">
        <f t="shared" si="310"/>
        <v>3.4515000000000002</v>
      </c>
      <c r="BG276" s="82">
        <f t="shared" si="303"/>
        <v>0.33230013123740337</v>
      </c>
      <c r="BH276" s="82">
        <f t="shared" si="331"/>
        <v>0.12271765694754408</v>
      </c>
      <c r="BI276" s="85">
        <v>0.38</v>
      </c>
      <c r="BJ276" s="82">
        <f t="shared" si="344"/>
        <v>-1.5354410683458892</v>
      </c>
      <c r="BK276" s="92">
        <f t="shared" si="345"/>
        <v>-0.96758402626170559</v>
      </c>
      <c r="BL276" s="92">
        <f t="shared" si="346"/>
        <v>-1.7161944968783716</v>
      </c>
      <c r="BM276" s="85">
        <v>0.44403300855764233</v>
      </c>
      <c r="BN276" s="92">
        <f t="shared" si="347"/>
        <v>-0.55628839440355871</v>
      </c>
      <c r="BO276" s="92">
        <f t="shared" si="348"/>
        <v>-0.81185637571496716</v>
      </c>
      <c r="BP276" s="92">
        <f t="shared" si="349"/>
        <v>-0.52239100930546134</v>
      </c>
      <c r="BQ276" s="86">
        <v>0.5997644590321316</v>
      </c>
      <c r="BR276" s="92">
        <f>((BQ276-(AVERAGE(BQ$2:BQ$392)))/(_xlfn.STDEV.P(BQ$2:BQ$392)))</f>
        <v>0.23252123033418018</v>
      </c>
      <c r="BS276" s="92">
        <f>LN(BQ276)</f>
        <v>-0.51121826912087065</v>
      </c>
      <c r="BT276" s="92">
        <f>((BS276-(AVERAGE(BS$2:BS$392)))/(_xlfn.STDEV.P(BS$2:BS$392)))</f>
        <v>0.26075788224232654</v>
      </c>
      <c r="BU276" s="92">
        <v>0.56220584151821262</v>
      </c>
      <c r="BV276" s="92">
        <f t="shared" si="332"/>
        <v>-1.7242593605648342</v>
      </c>
      <c r="BW276" s="92">
        <f t="shared" si="333"/>
        <v>-0.57588723010083898</v>
      </c>
      <c r="BX276" s="92">
        <f t="shared" si="334"/>
        <v>-1.8492771322607133</v>
      </c>
      <c r="BY276" s="92">
        <f>(BL276*0.1)+(BP276*0.2)+(BT276*0.3)+(BX276*0.4)</f>
        <v>-0.93758113978051683</v>
      </c>
      <c r="BZ276" s="80">
        <v>0.50533415975497176</v>
      </c>
      <c r="CA276" s="80">
        <v>-0.30091919324132732</v>
      </c>
      <c r="CB276" s="80">
        <v>0.55078769245435888</v>
      </c>
      <c r="CC276" s="80">
        <v>-0.17675592103681834</v>
      </c>
      <c r="CD276" s="80">
        <v>0.6792786825978</v>
      </c>
      <c r="CE276" s="82">
        <f>((CD276-(AVERAGE(CD$2:CD$392)))/(_xlfn.STDEV.P(CD$2:CD$392)))</f>
        <v>2.2160706937946597</v>
      </c>
      <c r="CF276" s="80">
        <f>(CA276*0.2)+(CC276*0.3)+(CE276*0.5)</f>
        <v>0.9948247319380189</v>
      </c>
      <c r="CG276" s="84">
        <f t="shared" si="335"/>
        <v>-0.22033058794999455</v>
      </c>
      <c r="CH276" s="84">
        <f>VLOOKUP(A276,'CALCULO FINAL'!A:L,7,FALSE)</f>
        <v>31.043956043956044</v>
      </c>
      <c r="CI276" s="84">
        <f>VLOOKUP(A276,'CALCULO FINAL'!A:L,10,FALSE)</f>
        <v>23.684210526315788</v>
      </c>
      <c r="CJ276" s="84">
        <f>VLOOKUP(A276,'CALCULO FINAL'!A:L,8,FALSE)</f>
        <v>20</v>
      </c>
      <c r="CK276" s="84">
        <f>VLOOKUP(A276,'CALCULO FINAL'!A:L,9,FALSE)</f>
        <v>35.61643835616438</v>
      </c>
      <c r="CL276" s="84">
        <f>VLOOKUP(A276,'CALCULO FINAL'!A:L,11,FALSE)</f>
        <v>-0.85883441484506129</v>
      </c>
      <c r="CM276" s="84">
        <f>VLOOKUP(A276,'CALCULO FINAL'!A:L,12,FALSE)</f>
        <v>25.549450549450547</v>
      </c>
      <c r="CN276" s="84">
        <f t="shared" si="336"/>
        <v>27.830393290919602</v>
      </c>
      <c r="CO276" s="81">
        <v>275</v>
      </c>
      <c r="CP276" s="81">
        <v>267</v>
      </c>
      <c r="CQ276" s="81">
        <v>305</v>
      </c>
      <c r="CR276" s="81">
        <v>303</v>
      </c>
      <c r="CS276" s="81">
        <v>297</v>
      </c>
      <c r="CT276" s="81">
        <v>320</v>
      </c>
    </row>
    <row r="277" spans="1:98" ht="14.5" customHeight="1">
      <c r="A277" s="79">
        <v>111001096555</v>
      </c>
      <c r="B277" s="80" t="s">
        <v>285</v>
      </c>
      <c r="C277" s="81" t="s">
        <v>460</v>
      </c>
      <c r="D277" s="81" t="s">
        <v>6</v>
      </c>
      <c r="E277" s="81">
        <v>19</v>
      </c>
      <c r="F277" s="82" t="s">
        <v>20</v>
      </c>
      <c r="G277" s="82">
        <v>70</v>
      </c>
      <c r="H277" s="82" t="s">
        <v>58</v>
      </c>
      <c r="I277" s="81">
        <v>19</v>
      </c>
      <c r="J277" s="81">
        <v>2</v>
      </c>
      <c r="K277" s="81">
        <v>2</v>
      </c>
      <c r="L277" s="81">
        <v>2112</v>
      </c>
      <c r="M277" s="81">
        <f t="shared" si="301"/>
        <v>4</v>
      </c>
      <c r="N277" s="86">
        <f>VLOOKUP(A277,complejidad!P:V,7,FALSE)</f>
        <v>0.48111538958178901</v>
      </c>
      <c r="O277" s="81">
        <v>4</v>
      </c>
      <c r="P277" s="87">
        <v>37.523600288600228</v>
      </c>
      <c r="Q277" s="88">
        <v>0.22884440400363801</v>
      </c>
      <c r="R277" s="81">
        <v>2112</v>
      </c>
      <c r="S277" s="81">
        <v>317</v>
      </c>
      <c r="T277" s="89">
        <f t="shared" si="327"/>
        <v>0.15009469696969696</v>
      </c>
      <c r="U277" s="90">
        <f>VLOOKUP(A277,socioeconomico!I:P,8,FALSE)</f>
        <v>0.45913869372922611</v>
      </c>
      <c r="V277" s="81">
        <v>3</v>
      </c>
      <c r="W277" s="83">
        <v>0.88416422287390029</v>
      </c>
      <c r="X277" s="83">
        <v>0.85933014354066983</v>
      </c>
      <c r="Y277" s="83">
        <v>0.83276781386330589</v>
      </c>
      <c r="Z277" s="83">
        <v>0.84194528875379937</v>
      </c>
      <c r="AA277" s="83">
        <v>0.87013618677042803</v>
      </c>
      <c r="AB277" s="83">
        <v>0.84066767830045519</v>
      </c>
      <c r="AC277" s="91">
        <v>0.82870370370370372</v>
      </c>
      <c r="AD277" s="81">
        <f t="shared" si="339"/>
        <v>0.84237384273971105</v>
      </c>
      <c r="AE277" s="82">
        <f t="shared" si="328"/>
        <v>6.7990017760086466E-2</v>
      </c>
      <c r="AF277" s="84">
        <v>88.648139425341498</v>
      </c>
      <c r="AG277" s="84">
        <v>92.905558065973793</v>
      </c>
      <c r="AH277" s="84">
        <v>100</v>
      </c>
      <c r="AI277" s="84">
        <v>97.012929112795362</v>
      </c>
      <c r="AJ277" s="84">
        <v>91.662911221270832</v>
      </c>
      <c r="AK277" s="84">
        <v>88.219424460431654</v>
      </c>
      <c r="AL277" s="84">
        <v>93.352601156069355</v>
      </c>
      <c r="AM277" s="84">
        <f t="shared" si="350"/>
        <v>92.945158073102192</v>
      </c>
      <c r="AN277" s="84">
        <f t="shared" si="329"/>
        <v>0.89964042606023997</v>
      </c>
      <c r="AO277" s="81">
        <v>3.5</v>
      </c>
      <c r="AP277" s="82">
        <f t="shared" si="330"/>
        <v>-1.3577995583445217</v>
      </c>
      <c r="AQ277" s="81">
        <v>3.5</v>
      </c>
      <c r="AR277" s="82">
        <f t="shared" si="340"/>
        <v>-1.3981309248788139</v>
      </c>
      <c r="AS277" s="81">
        <v>3.5</v>
      </c>
      <c r="AT277" s="82">
        <f t="shared" si="305"/>
        <v>-1.594305549084083</v>
      </c>
      <c r="AU277" s="81">
        <v>3.5</v>
      </c>
      <c r="AV277" s="82">
        <f t="shared" si="323"/>
        <v>-1.6918801936552432</v>
      </c>
      <c r="AW277" s="81">
        <v>4</v>
      </c>
      <c r="AX277" s="82">
        <f t="shared" si="324"/>
        <v>-0.2179191660846721</v>
      </c>
      <c r="AY277" s="81">
        <v>3.5</v>
      </c>
      <c r="AZ277" s="82">
        <f t="shared" si="325"/>
        <v>-1.2816435770280501</v>
      </c>
      <c r="BA277" s="81">
        <f t="shared" si="341"/>
        <v>-1.1563078282111254</v>
      </c>
      <c r="BB277" s="82">
        <v>3.2716666666666665</v>
      </c>
      <c r="BC277" s="82">
        <v>3.1416666666666662</v>
      </c>
      <c r="BD277" s="82">
        <v>3.2933333333333334</v>
      </c>
      <c r="BE277" s="82">
        <v>3.1833333333333331</v>
      </c>
      <c r="BF277" s="81">
        <f t="shared" si="310"/>
        <v>3.2168333333333337</v>
      </c>
      <c r="BG277" s="82">
        <f t="shared" si="303"/>
        <v>-0.1323944397175032</v>
      </c>
      <c r="BH277" s="82">
        <f t="shared" si="331"/>
        <v>-0.64435113396431432</v>
      </c>
      <c r="BI277" s="85">
        <v>0.501</v>
      </c>
      <c r="BJ277" s="82">
        <f t="shared" si="344"/>
        <v>0.19475035326656828</v>
      </c>
      <c r="BK277" s="92">
        <f t="shared" si="345"/>
        <v>-0.69114917789727226</v>
      </c>
      <c r="BL277" s="92">
        <f t="shared" si="346"/>
        <v>0.26870528393010434</v>
      </c>
      <c r="BM277" s="85">
        <v>0.51530644508849255</v>
      </c>
      <c r="BN277" s="92">
        <f t="shared" si="347"/>
        <v>0.31848282298808811</v>
      </c>
      <c r="BO277" s="92">
        <f t="shared" si="348"/>
        <v>-0.66299351627713166</v>
      </c>
      <c r="BP277" s="92">
        <f t="shared" si="349"/>
        <v>0.40286553039426454</v>
      </c>
      <c r="BQ277" s="86">
        <v>0.59371547373818701</v>
      </c>
      <c r="BR277" s="92">
        <f>((BQ277-(AVERAGE(BQ$2:BQ$392)))/(_xlfn.STDEV.P(BQ$2:BQ$392)))</f>
        <v>7.0926900217195055E-2</v>
      </c>
      <c r="BS277" s="92">
        <f>LN(BQ277)</f>
        <v>-0.52135507481761323</v>
      </c>
      <c r="BT277" s="92">
        <f>((BS277-(AVERAGE(BS$2:BS$392)))/(_xlfn.STDEV.P(BS$2:BS$392)))</f>
        <v>0.10192237217092333</v>
      </c>
      <c r="BU277" s="92">
        <v>0.60936492263352171</v>
      </c>
      <c r="BV277" s="92">
        <f t="shared" si="332"/>
        <v>-0.33047768162411228</v>
      </c>
      <c r="BW277" s="92">
        <f t="shared" si="333"/>
        <v>-0.49533797458355161</v>
      </c>
      <c r="BX277" s="92">
        <f t="shared" si="334"/>
        <v>-0.31867294169492144</v>
      </c>
      <c r="BY277" s="92">
        <f>(BL277*0.1)+(BP277*0.2)+(BT277*0.3)+(BX277*0.4)</f>
        <v>1.055116944517176E-2</v>
      </c>
      <c r="BZ277" s="80">
        <v>0.49947160376552779</v>
      </c>
      <c r="CA277" s="80">
        <v>-0.51240331754263491</v>
      </c>
      <c r="CB277" s="80">
        <v>0.51046976183744619</v>
      </c>
      <c r="CC277" s="80">
        <v>-1.4958047083238875</v>
      </c>
      <c r="CD277" s="80"/>
      <c r="CE277" s="82"/>
      <c r="CF277" s="80">
        <f>(CA277*0.4)+(CC277*0.6)</f>
        <v>-1.1024441520113863</v>
      </c>
      <c r="CG277" s="84">
        <f t="shared" si="335"/>
        <v>-0.33770838432539318</v>
      </c>
      <c r="CH277" s="84">
        <f>VLOOKUP(A277,'CALCULO FINAL'!A:L,7,FALSE)</f>
        <v>22.527472527472529</v>
      </c>
      <c r="CI277" s="84">
        <f>VLOOKUP(A277,'CALCULO FINAL'!A:L,10,FALSE)</f>
        <v>39.393939393939391</v>
      </c>
      <c r="CJ277" s="84">
        <f>VLOOKUP(A277,'CALCULO FINAL'!A:L,8,FALSE)</f>
        <v>36.585365853658537</v>
      </c>
      <c r="CK277" s="84">
        <f>VLOOKUP(A277,'CALCULO FINAL'!A:L,9,FALSE)</f>
        <v>21.052631578947366</v>
      </c>
      <c r="CL277" s="84">
        <f>VLOOKUP(A277,'CALCULO FINAL'!A:L,11,FALSE)</f>
        <v>-0.82242959327261234</v>
      </c>
      <c r="CM277" s="84">
        <f>VLOOKUP(A277,'CALCULO FINAL'!A:L,12,FALSE)</f>
        <v>26.64835164835165</v>
      </c>
      <c r="CN277" s="84">
        <f t="shared" si="336"/>
        <v>27.774309024309023</v>
      </c>
      <c r="CO277" s="81">
        <v>276</v>
      </c>
      <c r="CP277" s="81">
        <v>259</v>
      </c>
      <c r="CQ277" s="81">
        <v>223</v>
      </c>
      <c r="CR277" s="81">
        <v>242</v>
      </c>
      <c r="CS277" s="81">
        <v>190</v>
      </c>
      <c r="CT277" s="81">
        <v>109</v>
      </c>
    </row>
    <row r="278" spans="1:98" ht="14.5" customHeight="1">
      <c r="A278" s="79">
        <v>111001016136</v>
      </c>
      <c r="B278" s="80" t="s">
        <v>242</v>
      </c>
      <c r="C278" s="81" t="s">
        <v>460</v>
      </c>
      <c r="D278" s="81" t="s">
        <v>6</v>
      </c>
      <c r="E278" s="81">
        <v>8</v>
      </c>
      <c r="F278" s="82" t="s">
        <v>7</v>
      </c>
      <c r="G278" s="82">
        <v>48</v>
      </c>
      <c r="H278" s="82" t="s">
        <v>135</v>
      </c>
      <c r="I278" s="81">
        <v>8</v>
      </c>
      <c r="J278" s="81">
        <v>1</v>
      </c>
      <c r="K278" s="81">
        <v>1</v>
      </c>
      <c r="L278" s="81">
        <v>1757</v>
      </c>
      <c r="M278" s="81">
        <f t="shared" si="301"/>
        <v>3</v>
      </c>
      <c r="N278" s="86">
        <f>VLOOKUP(A278,complejidad!P:V,7,FALSE)</f>
        <v>-0.61529770207629253</v>
      </c>
      <c r="O278" s="81">
        <v>2</v>
      </c>
      <c r="P278" s="87">
        <v>43.192497136311466</v>
      </c>
      <c r="Q278" s="88">
        <v>0.15377880184331799</v>
      </c>
      <c r="R278" s="81">
        <v>1707</v>
      </c>
      <c r="S278" s="81">
        <v>152</v>
      </c>
      <c r="T278" s="89">
        <f t="shared" si="327"/>
        <v>8.904510837727006E-2</v>
      </c>
      <c r="U278" s="90">
        <f>VLOOKUP(A278,socioeconomico!I:P,8,FALSE)</f>
        <v>-1.1579657944060668</v>
      </c>
      <c r="V278" s="81">
        <v>9</v>
      </c>
      <c r="W278" s="83">
        <v>0.8525241066364152</v>
      </c>
      <c r="X278" s="83">
        <v>0.80762358546754021</v>
      </c>
      <c r="Y278" s="83">
        <v>0.82046568627450978</v>
      </c>
      <c r="Z278" s="83">
        <v>0.76159793814432986</v>
      </c>
      <c r="AA278" s="83">
        <v>0.80937302089930341</v>
      </c>
      <c r="AB278" s="83">
        <v>0.81948782011242971</v>
      </c>
      <c r="AC278" s="91">
        <v>0.81712538226299691</v>
      </c>
      <c r="AD278" s="81">
        <f t="shared" si="339"/>
        <v>0.8081704332359676</v>
      </c>
      <c r="AE278" s="82">
        <f t="shared" si="328"/>
        <v>-0.61042711086746715</v>
      </c>
      <c r="AF278" s="84">
        <v>90.49429657794677</v>
      </c>
      <c r="AG278" s="84">
        <v>81.870428422152557</v>
      </c>
      <c r="AH278" s="84">
        <v>83.590308370044056</v>
      </c>
      <c r="AI278" s="84">
        <v>89.010356731875717</v>
      </c>
      <c r="AJ278" s="84">
        <v>86.293792255685304</v>
      </c>
      <c r="AK278" s="84">
        <v>86.5097588978186</v>
      </c>
      <c r="AL278" s="84">
        <v>83.438395415472783</v>
      </c>
      <c r="AM278" s="84">
        <f t="shared" si="350"/>
        <v>85.628301147019314</v>
      </c>
      <c r="AN278" s="84">
        <f t="shared" si="329"/>
        <v>-0.67961982108131991</v>
      </c>
      <c r="AO278" s="81">
        <v>4</v>
      </c>
      <c r="AP278" s="82">
        <f t="shared" si="330"/>
        <v>0.23005906138063265</v>
      </c>
      <c r="AQ278" s="81">
        <v>4</v>
      </c>
      <c r="AR278" s="82">
        <f t="shared" si="340"/>
        <v>0.1365178344157767</v>
      </c>
      <c r="AS278" s="81">
        <v>4</v>
      </c>
      <c r="AT278" s="82">
        <f t="shared" si="305"/>
        <v>-0.10476865036838212</v>
      </c>
      <c r="AU278" s="81">
        <v>4.5</v>
      </c>
      <c r="AV278" s="82">
        <f t="shared" si="323"/>
        <v>1.2122921072647797</v>
      </c>
      <c r="AW278" s="81">
        <v>4.5</v>
      </c>
      <c r="AX278" s="82">
        <f t="shared" si="324"/>
        <v>1.1339867716628336</v>
      </c>
      <c r="AY278" s="81">
        <v>4</v>
      </c>
      <c r="AZ278" s="82">
        <f t="shared" si="325"/>
        <v>5.8790989771929411E-2</v>
      </c>
      <c r="BA278" s="81">
        <f t="shared" si="341"/>
        <v>0.5415288971865635</v>
      </c>
      <c r="BB278" s="82">
        <v>3.3783333333333334</v>
      </c>
      <c r="BC278" s="82">
        <v>3.4233333333333333</v>
      </c>
      <c r="BD278" s="82">
        <v>3.5383333333333336</v>
      </c>
      <c r="BE278" s="82">
        <v>3.3116666666666661</v>
      </c>
      <c r="BF278" s="81">
        <f t="shared" si="310"/>
        <v>3.408666666666667</v>
      </c>
      <c r="BG278" s="82">
        <f t="shared" si="303"/>
        <v>0.24748017048782178</v>
      </c>
      <c r="BH278" s="82">
        <f t="shared" si="331"/>
        <v>0.39450453383719264</v>
      </c>
      <c r="BI278" s="85">
        <v>0.41399999999999998</v>
      </c>
      <c r="BJ278" s="82">
        <f t="shared" si="344"/>
        <v>-1.0492715779754469</v>
      </c>
      <c r="BK278" s="92">
        <f t="shared" si="345"/>
        <v>-0.88188930515682273</v>
      </c>
      <c r="BL278" s="92">
        <f t="shared" si="346"/>
        <v>-1.1008761528131439</v>
      </c>
      <c r="BM278" s="85">
        <v>0.41926100938177213</v>
      </c>
      <c r="BN278" s="92">
        <f t="shared" si="347"/>
        <v>-0.8603263772910712</v>
      </c>
      <c r="BO278" s="92">
        <f t="shared" si="348"/>
        <v>-0.8692616189175234</v>
      </c>
      <c r="BP278" s="92">
        <f t="shared" si="349"/>
        <v>-0.87919308127156404</v>
      </c>
      <c r="BQ278" s="86"/>
      <c r="BR278" s="86"/>
      <c r="BS278" s="92"/>
      <c r="BT278" s="92"/>
      <c r="BU278" s="92">
        <v>0.55887369208969795</v>
      </c>
      <c r="BV278" s="92">
        <f t="shared" si="332"/>
        <v>-1.8227406862208781</v>
      </c>
      <c r="BW278" s="92">
        <f t="shared" si="333"/>
        <v>-0.58183178468624774</v>
      </c>
      <c r="BX278" s="92">
        <f t="shared" si="334"/>
        <v>-1.9622360926017062</v>
      </c>
      <c r="BY278" s="86">
        <f>(BL278*0.2)+(BP278*0.3)+(BX278*0.5)</f>
        <v>-1.465051201244951</v>
      </c>
      <c r="BZ278" s="80">
        <v>0.53131151856451697</v>
      </c>
      <c r="CA278" s="80">
        <v>0.63618042497802707</v>
      </c>
      <c r="CB278" s="80">
        <v>0.56100197264476781</v>
      </c>
      <c r="CC278" s="80">
        <v>0.15741633661664076</v>
      </c>
      <c r="CD278" s="80">
        <v>0.45172314216085502</v>
      </c>
      <c r="CE278" s="82">
        <f>((CD278-(AVERAGE(CD$2:CD$392)))/(_xlfn.STDEV.P(CD$2:CD$392)))</f>
        <v>-0.49203083175035495</v>
      </c>
      <c r="CF278" s="80">
        <f>(CA278*0.2)+(CC278*0.3)+(CE278*0.5)</f>
        <v>-7.1554429894579802E-2</v>
      </c>
      <c r="CG278" s="84">
        <f t="shared" si="335"/>
        <v>-0.15607930346744342</v>
      </c>
      <c r="CH278" s="84">
        <f>VLOOKUP(A278,'CALCULO FINAL'!A:L,7,FALSE)</f>
        <v>37.637362637362635</v>
      </c>
      <c r="CI278" s="84">
        <f>VLOOKUP(A278,'CALCULO FINAL'!A:L,10,FALSE)</f>
        <v>7.8947368421052628</v>
      </c>
      <c r="CJ278" s="84">
        <f>VLOOKUP(A278,'CALCULO FINAL'!A:L,8,FALSE)</f>
        <v>18.181818181818183</v>
      </c>
      <c r="CK278" s="84">
        <f>VLOOKUP(A278,'CALCULO FINAL'!A:L,9,FALSE)</f>
        <v>41.025641025641022</v>
      </c>
      <c r="CL278" s="84">
        <f>VLOOKUP(A278,'CALCULO FINAL'!A:L,11,FALSE)</f>
        <v>-0.79393296947857195</v>
      </c>
      <c r="CM278" s="84">
        <f>VLOOKUP(A278,'CALCULO FINAL'!A:L,12,FALSE)</f>
        <v>27.747252747252748</v>
      </c>
      <c r="CN278" s="84">
        <f t="shared" si="336"/>
        <v>27.729178716020819</v>
      </c>
      <c r="CO278" s="81">
        <v>277</v>
      </c>
      <c r="CP278" s="81">
        <v>226</v>
      </c>
      <c r="CQ278" s="81">
        <v>248</v>
      </c>
      <c r="CR278" s="81">
        <v>264</v>
      </c>
      <c r="CS278" s="81">
        <v>257</v>
      </c>
      <c r="CT278" s="81">
        <v>279</v>
      </c>
    </row>
    <row r="279" spans="1:98" ht="14.5" customHeight="1">
      <c r="A279" s="79">
        <v>111001012271</v>
      </c>
      <c r="B279" s="80" t="s">
        <v>271</v>
      </c>
      <c r="C279" s="81" t="s">
        <v>460</v>
      </c>
      <c r="D279" s="81" t="s">
        <v>6</v>
      </c>
      <c r="E279" s="81">
        <v>6</v>
      </c>
      <c r="F279" s="82" t="s">
        <v>151</v>
      </c>
      <c r="G279" s="82">
        <v>42</v>
      </c>
      <c r="H279" s="82" t="s">
        <v>152</v>
      </c>
      <c r="I279" s="81">
        <v>6</v>
      </c>
      <c r="J279" s="81">
        <v>2</v>
      </c>
      <c r="K279" s="81">
        <v>2</v>
      </c>
      <c r="L279" s="81">
        <v>2265</v>
      </c>
      <c r="M279" s="81">
        <f t="shared" si="301"/>
        <v>4</v>
      </c>
      <c r="N279" s="86">
        <f>VLOOKUP(A279,complejidad!P:V,7,FALSE)</f>
        <v>0.48111538958178901</v>
      </c>
      <c r="O279" s="81">
        <v>4</v>
      </c>
      <c r="P279" s="87">
        <v>36.420667129951219</v>
      </c>
      <c r="Q279" s="88">
        <v>0.21034928848641701</v>
      </c>
      <c r="R279" s="81">
        <v>2039</v>
      </c>
      <c r="S279" s="81">
        <v>182</v>
      </c>
      <c r="T279" s="89">
        <f t="shared" si="327"/>
        <v>8.9259440902403134E-2</v>
      </c>
      <c r="U279" s="90">
        <f>VLOOKUP(A279,socioeconomico!I:P,8,FALSE)</f>
        <v>0.11771500737830598</v>
      </c>
      <c r="V279" s="81">
        <v>5</v>
      </c>
      <c r="W279" s="83">
        <v>0.84441616290168631</v>
      </c>
      <c r="X279" s="83">
        <v>0.81851000984574995</v>
      </c>
      <c r="Y279" s="83">
        <v>0.84030157642220704</v>
      </c>
      <c r="Z279" s="83">
        <v>0.78257887517146774</v>
      </c>
      <c r="AA279" s="83">
        <v>0.77906081601231714</v>
      </c>
      <c r="AB279" s="83">
        <v>0.78900791802515136</v>
      </c>
      <c r="AC279" s="91">
        <v>0.82547425474254743</v>
      </c>
      <c r="AD279" s="81">
        <f t="shared" si="339"/>
        <v>0.80212340804945637</v>
      </c>
      <c r="AE279" s="82">
        <f t="shared" si="328"/>
        <v>-0.73036852967024624</v>
      </c>
      <c r="AF279" s="84">
        <v>84.712675281825682</v>
      </c>
      <c r="AG279" s="84">
        <v>81.882619790189963</v>
      </c>
      <c r="AH279" s="84">
        <v>82.444294395678597</v>
      </c>
      <c r="AI279" s="84">
        <v>83.827222501255648</v>
      </c>
      <c r="AJ279" s="84">
        <v>78.090766823161189</v>
      </c>
      <c r="AK279" s="84">
        <v>82.810271041369475</v>
      </c>
      <c r="AL279" s="84">
        <v>94.340374651255473</v>
      </c>
      <c r="AM279" s="84">
        <f t="shared" si="350"/>
        <v>85.441346335107454</v>
      </c>
      <c r="AN279" s="84">
        <f t="shared" si="329"/>
        <v>-0.71997188829364034</v>
      </c>
      <c r="AO279" s="81">
        <v>4</v>
      </c>
      <c r="AP279" s="82">
        <f t="shared" si="330"/>
        <v>0.23005906138063265</v>
      </c>
      <c r="AQ279" s="81">
        <v>4</v>
      </c>
      <c r="AR279" s="82">
        <f t="shared" si="340"/>
        <v>0.1365178344157767</v>
      </c>
      <c r="AS279" s="81">
        <v>4</v>
      </c>
      <c r="AT279" s="82">
        <f t="shared" si="305"/>
        <v>-0.10476865036838212</v>
      </c>
      <c r="AU279" s="81">
        <v>4</v>
      </c>
      <c r="AV279" s="82">
        <f t="shared" si="323"/>
        <v>-0.23979404319523176</v>
      </c>
      <c r="AW279" s="81">
        <v>4</v>
      </c>
      <c r="AX279" s="82">
        <f t="shared" si="324"/>
        <v>-0.2179191660846721</v>
      </c>
      <c r="AY279" s="81">
        <v>4</v>
      </c>
      <c r="AZ279" s="82">
        <f t="shared" si="325"/>
        <v>5.8790989771929411E-2</v>
      </c>
      <c r="BA279" s="81">
        <f t="shared" si="341"/>
        <v>-8.6864817342315201E-2</v>
      </c>
      <c r="BB279" s="82">
        <v>3.2600000000000002</v>
      </c>
      <c r="BC279" s="82">
        <v>3.418333333333333</v>
      </c>
      <c r="BD279" s="82">
        <v>3.3249999999999997</v>
      </c>
      <c r="BE279" s="82">
        <v>3.1533333333333338</v>
      </c>
      <c r="BF279" s="81">
        <f t="shared" si="310"/>
        <v>3.2685000000000004</v>
      </c>
      <c r="BG279" s="82">
        <f t="shared" si="303"/>
        <v>-3.0082424805556236E-2</v>
      </c>
      <c r="BH279" s="82">
        <f t="shared" si="331"/>
        <v>-5.8473621073935722E-2</v>
      </c>
      <c r="BI279" s="85">
        <v>0.50800000000000001</v>
      </c>
      <c r="BJ279" s="82">
        <f t="shared" si="344"/>
        <v>0.29484407187224776</v>
      </c>
      <c r="BK279" s="92">
        <f t="shared" si="345"/>
        <v>-0.67727383140365516</v>
      </c>
      <c r="BL279" s="92">
        <f t="shared" si="346"/>
        <v>0.36833516915178882</v>
      </c>
      <c r="BM279" s="85">
        <v>0.55107398662753326</v>
      </c>
      <c r="BN279" s="92">
        <f t="shared" si="347"/>
        <v>0.75747408506466785</v>
      </c>
      <c r="BO279" s="92">
        <f t="shared" si="348"/>
        <v>-0.59588620184260432</v>
      </c>
      <c r="BP279" s="92">
        <f t="shared" si="349"/>
        <v>0.8199707894005337</v>
      </c>
      <c r="BQ279" s="86">
        <v>0.54129013358301448</v>
      </c>
      <c r="BR279" s="92">
        <f>((BQ279-(AVERAGE(BQ$2:BQ$392)))/(_xlfn.STDEV.P(BQ$2:BQ$392)))</f>
        <v>-1.3295786906975009</v>
      </c>
      <c r="BS279" s="92">
        <f>LN(BQ279)</f>
        <v>-0.6137998526074433</v>
      </c>
      <c r="BT279" s="92">
        <f>((BS279-(AVERAGE(BS$2:BS$392)))/(_xlfn.STDEV.P(BS$2:BS$392)))</f>
        <v>-1.3466121931511359</v>
      </c>
      <c r="BU279" s="92">
        <v>0.62437733763486147</v>
      </c>
      <c r="BV279" s="92">
        <f t="shared" si="332"/>
        <v>0.11321266370642295</v>
      </c>
      <c r="BW279" s="92">
        <f t="shared" si="333"/>
        <v>-0.47100038562658958</v>
      </c>
      <c r="BX279" s="92">
        <f t="shared" si="334"/>
        <v>0.14379211036007888</v>
      </c>
      <c r="BY279" s="92">
        <f>(BL279*0.1)+(BP279*0.2)+(BT279*0.3)+(BX279*0.4)</f>
        <v>-0.14563913900602357</v>
      </c>
      <c r="BZ279" s="80">
        <v>0.50478255703303787</v>
      </c>
      <c r="CA279" s="80">
        <v>-0.32081754795562828</v>
      </c>
      <c r="CB279" s="80">
        <v>0.57437108073682175</v>
      </c>
      <c r="CC279" s="80">
        <v>0.59480252053293814</v>
      </c>
      <c r="CD279" s="80">
        <v>0.445483203867726</v>
      </c>
      <c r="CE279" s="82">
        <f>((CD279-(AVERAGE(CD$2:CD$392)))/(_xlfn.STDEV.P(CD$2:CD$392)))</f>
        <v>-0.566291323841568</v>
      </c>
      <c r="CF279" s="80">
        <f>(CA279*0.2)+(CC279*0.3)+(CE279*0.5)</f>
        <v>-0.16886841535202821</v>
      </c>
      <c r="CG279" s="84">
        <f t="shared" si="335"/>
        <v>-0.24984280707721016</v>
      </c>
      <c r="CH279" s="84">
        <f>VLOOKUP(A279,'CALCULO FINAL'!A:L,7,FALSE)</f>
        <v>28.846153846153843</v>
      </c>
      <c r="CI279" s="84">
        <f>VLOOKUP(A279,'CALCULO FINAL'!A:L,10,FALSE)</f>
        <v>21.052631578947366</v>
      </c>
      <c r="CJ279" s="84">
        <f>VLOOKUP(A279,'CALCULO FINAL'!A:L,8,FALSE)</f>
        <v>41.666666666666671</v>
      </c>
      <c r="CK279" s="84">
        <f>VLOOKUP(A279,'CALCULO FINAL'!A:L,9,FALSE)</f>
        <v>27.631578947368425</v>
      </c>
      <c r="CL279" s="84">
        <f>VLOOKUP(A279,'CALCULO FINAL'!A:L,11,FALSE)</f>
        <v>-0.61177285496368972</v>
      </c>
      <c r="CM279" s="84">
        <f>VLOOKUP(A279,'CALCULO FINAL'!A:L,12,FALSE)</f>
        <v>32.142857142857146</v>
      </c>
      <c r="CN279" s="84">
        <f t="shared" si="336"/>
        <v>27.721949103528051</v>
      </c>
      <c r="CO279" s="81">
        <v>278</v>
      </c>
      <c r="CP279" s="81">
        <v>283</v>
      </c>
      <c r="CQ279" s="81">
        <v>165</v>
      </c>
      <c r="CR279" s="81">
        <v>170</v>
      </c>
      <c r="CS279" s="81">
        <v>230</v>
      </c>
      <c r="CT279" s="81">
        <v>175</v>
      </c>
    </row>
    <row r="280" spans="1:98" ht="14.5" customHeight="1">
      <c r="A280" s="79">
        <v>111001034011</v>
      </c>
      <c r="B280" s="80" t="s">
        <v>348</v>
      </c>
      <c r="C280" s="81" t="s">
        <v>460</v>
      </c>
      <c r="D280" s="81" t="s">
        <v>349</v>
      </c>
      <c r="E280" s="81">
        <v>4</v>
      </c>
      <c r="F280" s="82" t="s">
        <v>42</v>
      </c>
      <c r="G280" s="82">
        <v>51</v>
      </c>
      <c r="H280" s="82" t="s">
        <v>65</v>
      </c>
      <c r="I280" s="81">
        <v>4</v>
      </c>
      <c r="J280" s="81">
        <v>2</v>
      </c>
      <c r="K280" s="81">
        <v>2</v>
      </c>
      <c r="L280" s="81">
        <v>914</v>
      </c>
      <c r="M280" s="81">
        <f t="shared" si="301"/>
        <v>1</v>
      </c>
      <c r="N280" s="86">
        <f>VLOOKUP(A280,complejidad!P:V,7,FALSE)</f>
        <v>-0.70365913093842003</v>
      </c>
      <c r="O280" s="81">
        <v>2</v>
      </c>
      <c r="P280" s="87">
        <v>35.361315789473558</v>
      </c>
      <c r="Q280" s="88">
        <v>0.26851183765501702</v>
      </c>
      <c r="R280" s="81">
        <v>841</v>
      </c>
      <c r="S280" s="81">
        <v>84</v>
      </c>
      <c r="T280" s="89">
        <f t="shared" si="327"/>
        <v>9.9881093935790727E-2</v>
      </c>
      <c r="U280" s="90">
        <f>VLOOKUP(A280,socioeconomico!I:P,8,FALSE)</f>
        <v>0.85148445867007005</v>
      </c>
      <c r="V280" s="81">
        <v>2</v>
      </c>
      <c r="W280" s="83">
        <v>0.84698275862068961</v>
      </c>
      <c r="X280" s="83">
        <v>0.88270142180094791</v>
      </c>
      <c r="Y280" s="83">
        <v>0.80437424058323204</v>
      </c>
      <c r="Z280" s="83">
        <v>0.83311081441922563</v>
      </c>
      <c r="AA280" s="83">
        <v>0.82306684141546527</v>
      </c>
      <c r="AB280" s="83">
        <v>0.81893004115226342</v>
      </c>
      <c r="AC280" s="91">
        <v>0.796875</v>
      </c>
      <c r="AD280" s="81">
        <f t="shared" si="339"/>
        <v>0.81381242479236593</v>
      </c>
      <c r="AE280" s="82">
        <f t="shared" si="328"/>
        <v>-0.49851944531693965</v>
      </c>
      <c r="AF280" s="84">
        <v>79.885605338417548</v>
      </c>
      <c r="AG280" s="84">
        <v>84.475806451612897</v>
      </c>
      <c r="AH280" s="84">
        <v>91.048292108362787</v>
      </c>
      <c r="AI280" s="84">
        <v>100</v>
      </c>
      <c r="AJ280" s="84">
        <v>85.913528591352858</v>
      </c>
      <c r="AK280" s="84">
        <v>89.339019189765452</v>
      </c>
      <c r="AL280" s="84">
        <v>82.877526753864444</v>
      </c>
      <c r="AM280" s="84">
        <f t="shared" si="350"/>
        <v>88.485547752707546</v>
      </c>
      <c r="AN280" s="84">
        <f t="shared" si="329"/>
        <v>-6.2915678000680805E-2</v>
      </c>
      <c r="AO280" s="81">
        <v>3.5</v>
      </c>
      <c r="AP280" s="82">
        <f t="shared" si="330"/>
        <v>-1.3577995583445217</v>
      </c>
      <c r="AQ280" s="81">
        <v>3.5</v>
      </c>
      <c r="AR280" s="82">
        <f t="shared" si="340"/>
        <v>-1.3981309248788139</v>
      </c>
      <c r="AS280" s="81">
        <v>3.5</v>
      </c>
      <c r="AT280" s="82">
        <f t="shared" si="305"/>
        <v>-1.594305549084083</v>
      </c>
      <c r="AU280" s="81">
        <v>4</v>
      </c>
      <c r="AV280" s="82">
        <f t="shared" si="323"/>
        <v>-0.23979404319523176</v>
      </c>
      <c r="AW280" s="81">
        <v>3.5</v>
      </c>
      <c r="AX280" s="82">
        <f t="shared" si="324"/>
        <v>-1.5698251038321778</v>
      </c>
      <c r="AY280" s="81">
        <v>3.5</v>
      </c>
      <c r="AZ280" s="82">
        <f t="shared" si="325"/>
        <v>-1.2816435770280501</v>
      </c>
      <c r="BA280" s="81">
        <f t="shared" si="341"/>
        <v>-1.2038670825559996</v>
      </c>
      <c r="BB280" s="82">
        <v>2.9866666666666668</v>
      </c>
      <c r="BC280" s="82">
        <v>3.4883333333333333</v>
      </c>
      <c r="BD280" s="82">
        <v>3.0400000000000005</v>
      </c>
      <c r="BE280" s="82">
        <v>2.9800000000000004</v>
      </c>
      <c r="BF280" s="81">
        <f t="shared" si="310"/>
        <v>3.1003333333333334</v>
      </c>
      <c r="BG280" s="82">
        <f t="shared" si="303"/>
        <v>-0.36309153140605471</v>
      </c>
      <c r="BH280" s="82">
        <f t="shared" si="331"/>
        <v>-0.78347930698102719</v>
      </c>
      <c r="BI280" s="85">
        <v>0.52600000000000002</v>
      </c>
      <c r="BJ280" s="82">
        <f t="shared" si="344"/>
        <v>0.55222791971542351</v>
      </c>
      <c r="BK280" s="92">
        <f t="shared" si="345"/>
        <v>-0.64245406624442714</v>
      </c>
      <c r="BL280" s="92">
        <f t="shared" si="346"/>
        <v>0.61835337286697067</v>
      </c>
      <c r="BM280" s="85">
        <v>0.4419696059639332</v>
      </c>
      <c r="BN280" s="92">
        <f t="shared" si="347"/>
        <v>-0.58161347043082079</v>
      </c>
      <c r="BO280" s="92">
        <f t="shared" si="348"/>
        <v>-0.81651416405632682</v>
      </c>
      <c r="BP280" s="92">
        <f t="shared" si="349"/>
        <v>-0.55134147512114628</v>
      </c>
      <c r="BQ280" s="86">
        <v>0.62220921624034742</v>
      </c>
      <c r="BR280" s="92">
        <f>((BQ280-(AVERAGE(BQ$2:BQ$392)))/(_xlfn.STDEV.P(BQ$2:BQ$392)))</f>
        <v>0.83211691943773958</v>
      </c>
      <c r="BS280" s="92">
        <f>LN(BQ280)</f>
        <v>-0.47447888228444574</v>
      </c>
      <c r="BT280" s="92">
        <f>((BS280-(AVERAGE(BS$2:BS$392)))/(_xlfn.STDEV.P(BS$2:BS$392)))</f>
        <v>0.83643422668970691</v>
      </c>
      <c r="BU280" s="92">
        <v>0.62216524609480761</v>
      </c>
      <c r="BV280" s="92">
        <f t="shared" si="332"/>
        <v>4.7834531059432951E-2</v>
      </c>
      <c r="BW280" s="92">
        <f t="shared" si="333"/>
        <v>-0.47454955256399423</v>
      </c>
      <c r="BX280" s="92">
        <f t="shared" si="334"/>
        <v>7.6350521328343871E-2</v>
      </c>
      <c r="BY280" s="92">
        <f>(BL280*0.1)+(BP280*0.2)+(BT280*0.3)+(BX280*0.4)</f>
        <v>0.23303751880071738</v>
      </c>
      <c r="BZ280" s="80">
        <v>0.52265572390810944</v>
      </c>
      <c r="CA280" s="80">
        <v>0.32393382872574883</v>
      </c>
      <c r="CB280" s="80">
        <v>0.54826251102292789</v>
      </c>
      <c r="CC280" s="80">
        <v>-0.25937021829471485</v>
      </c>
      <c r="CD280" s="80"/>
      <c r="CE280" s="82"/>
      <c r="CF280" s="80">
        <f>(CA280*0.4)+(CC280*0.6)</f>
        <v>-2.604859948652935E-2</v>
      </c>
      <c r="CG280" s="84">
        <f t="shared" si="335"/>
        <v>-0.43604542899094262</v>
      </c>
      <c r="CH280" s="84">
        <f>VLOOKUP(A280,'CALCULO FINAL'!A:L,7,FALSE)</f>
        <v>17.032967032967033</v>
      </c>
      <c r="CI280" s="84">
        <f>VLOOKUP(A280,'CALCULO FINAL'!A:L,10,FALSE)</f>
        <v>54.054054054054056</v>
      </c>
      <c r="CJ280" s="84">
        <f>VLOOKUP(A280,'CALCULO FINAL'!A:L,8,FALSE)</f>
        <v>33.333333333333329</v>
      </c>
      <c r="CK280" s="84">
        <f>VLOOKUP(A280,'CALCULO FINAL'!A:L,9,FALSE)</f>
        <v>17.948717948717949</v>
      </c>
      <c r="CL280" s="84">
        <f>VLOOKUP(A280,'CALCULO FINAL'!A:L,11,FALSE)</f>
        <v>-0.93725398847731856</v>
      </c>
      <c r="CM280" s="84">
        <f>VLOOKUP(A280,'CALCULO FINAL'!A:L,12,FALSE)</f>
        <v>22.527472527472529</v>
      </c>
      <c r="CN280" s="84">
        <f t="shared" si="336"/>
        <v>27.661865161865165</v>
      </c>
      <c r="CO280" s="81">
        <v>279</v>
      </c>
      <c r="CP280" s="81">
        <v>270</v>
      </c>
      <c r="CQ280" s="81">
        <v>294</v>
      </c>
      <c r="CR280" s="81">
        <v>291</v>
      </c>
      <c r="CS280" s="81">
        <v>300</v>
      </c>
      <c r="CT280" s="81">
        <v>228</v>
      </c>
    </row>
    <row r="281" spans="1:98" ht="14.5" customHeight="1">
      <c r="A281" s="104">
        <v>111001041611</v>
      </c>
      <c r="B281" s="80" t="s">
        <v>624</v>
      </c>
      <c r="C281" s="81" t="s">
        <v>460</v>
      </c>
      <c r="D281" s="81" t="s">
        <v>6</v>
      </c>
      <c r="E281" s="81">
        <v>18</v>
      </c>
      <c r="F281" s="82" t="s">
        <v>38</v>
      </c>
      <c r="G281" s="82">
        <v>55</v>
      </c>
      <c r="H281" s="105" t="s">
        <v>309</v>
      </c>
      <c r="I281" s="81">
        <v>18</v>
      </c>
      <c r="J281" s="81">
        <v>2</v>
      </c>
      <c r="K281" s="81">
        <v>2</v>
      </c>
      <c r="L281" s="81">
        <v>1756</v>
      </c>
      <c r="M281" s="81">
        <f t="shared" si="301"/>
        <v>3</v>
      </c>
      <c r="N281" s="86">
        <f>VLOOKUP(A281,complejidad!P:V,7,FALSE)</f>
        <v>0.17629507564424984</v>
      </c>
      <c r="O281" s="81">
        <v>4</v>
      </c>
      <c r="P281" s="87">
        <v>36.838339738662512</v>
      </c>
      <c r="Q281" s="88">
        <v>0.26767614879649898</v>
      </c>
      <c r="R281" s="81">
        <v>1485</v>
      </c>
      <c r="S281" s="81">
        <v>225</v>
      </c>
      <c r="T281" s="89">
        <f t="shared" si="327"/>
        <v>0.15151515151515152</v>
      </c>
      <c r="U281" s="90">
        <f>VLOOKUP(A281,socioeconomico!I:P,8,FALSE)</f>
        <v>0.92099009278563804</v>
      </c>
      <c r="V281" s="81">
        <v>2</v>
      </c>
      <c r="W281" s="83"/>
      <c r="X281" s="83"/>
      <c r="Y281" s="83"/>
      <c r="Z281" s="83">
        <v>0.78425976884975235</v>
      </c>
      <c r="AA281" s="83">
        <v>0.77519818799547002</v>
      </c>
      <c r="AB281" s="83">
        <v>0.83464052287581703</v>
      </c>
      <c r="AC281" s="91">
        <v>0.89082969432314407</v>
      </c>
      <c r="AD281" s="81">
        <f>((Z281*0.1)+(AA281*0.2)+(AB281*0.3)+(AC281*0.4))</f>
        <v>0.84018964907607196</v>
      </c>
      <c r="AE281" s="82">
        <f t="shared" si="328"/>
        <v>2.4667015312323189E-2</v>
      </c>
      <c r="AF281" s="84"/>
      <c r="AG281" s="84"/>
      <c r="AH281" s="84"/>
      <c r="AI281" s="84"/>
      <c r="AJ281" s="84">
        <v>91.264737406216497</v>
      </c>
      <c r="AK281" s="84">
        <v>90.203632361034664</v>
      </c>
      <c r="AL281" s="84">
        <v>91.006551518761171</v>
      </c>
      <c r="AM281" s="84">
        <f>(AJ281*0.2)+(AK281*0.3)+(AL281*0.5)</f>
        <v>90.817312948934287</v>
      </c>
      <c r="AN281" s="84">
        <f t="shared" si="329"/>
        <v>0.44036928674176345</v>
      </c>
      <c r="AO281" s="81"/>
      <c r="AP281" s="82"/>
      <c r="AQ281" s="81"/>
      <c r="AR281" s="82"/>
      <c r="AS281" s="81"/>
      <c r="AT281" s="82"/>
      <c r="AU281" s="81">
        <v>3.5</v>
      </c>
      <c r="AV281" s="82">
        <f t="shared" si="323"/>
        <v>-1.6918801936552432</v>
      </c>
      <c r="AW281" s="81">
        <v>3.5</v>
      </c>
      <c r="AX281" s="82">
        <f t="shared" si="324"/>
        <v>-1.5698251038321778</v>
      </c>
      <c r="AY281" s="81">
        <v>3.5</v>
      </c>
      <c r="AZ281" s="82">
        <f t="shared" si="325"/>
        <v>-1.2816435770280501</v>
      </c>
      <c r="BA281" s="81">
        <f>(AV281*0.2)+(AX281*0.3)+(AZ281*0.5)</f>
        <v>-1.450145358394727</v>
      </c>
      <c r="BB281" s="82"/>
      <c r="BC281" s="82"/>
      <c r="BD281" s="82">
        <v>3.2016666666666667</v>
      </c>
      <c r="BE281" s="82">
        <v>3.2283333333333335</v>
      </c>
      <c r="BF281" s="81">
        <f>(BD281*0.4)+(BE281*0.6)</f>
        <v>3.2176666666666671</v>
      </c>
      <c r="BG281" s="82">
        <f t="shared" si="303"/>
        <v>-0.13074424592860057</v>
      </c>
      <c r="BH281" s="82">
        <f t="shared" si="331"/>
        <v>-0.7904448021616638</v>
      </c>
      <c r="BI281" s="92"/>
      <c r="BJ281" s="92"/>
      <c r="BK281" s="92"/>
      <c r="BL281" s="92"/>
      <c r="BM281" s="92"/>
      <c r="BN281" s="92"/>
      <c r="BO281" s="92"/>
      <c r="BP281" s="92"/>
      <c r="BQ281" s="86"/>
      <c r="BR281" s="86"/>
      <c r="BS281" s="92"/>
      <c r="BT281" s="92"/>
      <c r="BU281" s="92">
        <v>0.61236090386976094</v>
      </c>
      <c r="BV281" s="92">
        <f t="shared" si="332"/>
        <v>-0.24193177150957323</v>
      </c>
      <c r="BW281" s="92">
        <f t="shared" si="333"/>
        <v>-0.49043345807623256</v>
      </c>
      <c r="BX281" s="92">
        <f t="shared" si="334"/>
        <v>-0.22547687835960586</v>
      </c>
      <c r="BY281" s="86">
        <f>BX281</f>
        <v>-0.22547687835960586</v>
      </c>
      <c r="BZ281" s="82"/>
      <c r="CA281" s="82"/>
      <c r="CB281" s="82"/>
      <c r="CC281" s="82"/>
      <c r="CD281" s="80">
        <v>0.46256553833421499</v>
      </c>
      <c r="CE281" s="82">
        <f t="shared" ref="CE281:CE298" si="351">((CD281-(AVERAGE(CD$2:CD$392)))/(_xlfn.STDEV.P(CD$2:CD$392)))</f>
        <v>-0.3629972359905726</v>
      </c>
      <c r="CF281" s="80">
        <f>CE281</f>
        <v>-0.3629972359905726</v>
      </c>
      <c r="CG281" s="84">
        <f t="shared" si="335"/>
        <v>-0.41065212761784337</v>
      </c>
      <c r="CH281" s="84">
        <f>VLOOKUP(A281,'CALCULO FINAL'!A:L,7,FALSE)</f>
        <v>17.857142857142858</v>
      </c>
      <c r="CI281" s="84">
        <f>VLOOKUP(A281,'CALCULO FINAL'!A:L,10,FALSE)</f>
        <v>56.756756756756758</v>
      </c>
      <c r="CJ281" s="84">
        <f>VLOOKUP(A281,'CALCULO FINAL'!A:L,8,FALSE)</f>
        <v>26.923076923076923</v>
      </c>
      <c r="CK281" s="84">
        <f>VLOOKUP(A281,'CALCULO FINAL'!A:L,9,FALSE)</f>
        <v>15.789473684210526</v>
      </c>
      <c r="CL281" s="84">
        <f>VLOOKUP(A281,'CALCULO FINAL'!A:L,11,FALSE)</f>
        <v>-1.0920526102141093</v>
      </c>
      <c r="CM281" s="84">
        <f>VLOOKUP(A281,'CALCULO FINAL'!A:L,12,FALSE)</f>
        <v>17.857142857142858</v>
      </c>
      <c r="CN281" s="84">
        <f t="shared" si="336"/>
        <v>27.582046332046332</v>
      </c>
      <c r="CO281" s="81">
        <v>280</v>
      </c>
      <c r="CP281" s="81"/>
      <c r="CQ281" s="81"/>
      <c r="CR281" s="81"/>
      <c r="CS281" s="81"/>
      <c r="CT281" s="81"/>
    </row>
    <row r="282" spans="1:98" ht="14.5" customHeight="1">
      <c r="A282" s="79">
        <v>111265000025</v>
      </c>
      <c r="B282" s="80" t="s">
        <v>198</v>
      </c>
      <c r="C282" s="81" t="s">
        <v>460</v>
      </c>
      <c r="D282" s="81" t="s">
        <v>6</v>
      </c>
      <c r="E282" s="81">
        <v>10</v>
      </c>
      <c r="F282" s="82" t="s">
        <v>18</v>
      </c>
      <c r="G282" s="82">
        <v>74</v>
      </c>
      <c r="H282" s="82" t="s">
        <v>18</v>
      </c>
      <c r="I282" s="81">
        <v>10</v>
      </c>
      <c r="J282" s="81">
        <v>3</v>
      </c>
      <c r="K282" s="81">
        <v>3</v>
      </c>
      <c r="L282" s="81">
        <v>3910</v>
      </c>
      <c r="M282" s="81">
        <f t="shared" si="301"/>
        <v>6</v>
      </c>
      <c r="N282" s="86">
        <f>VLOOKUP(A282,complejidad!P:V,7,FALSE)</f>
        <v>1.9668522933360815</v>
      </c>
      <c r="O282" s="81">
        <v>6</v>
      </c>
      <c r="P282" s="87">
        <v>40.057308970099676</v>
      </c>
      <c r="Q282" s="88">
        <v>0.21667932718394001</v>
      </c>
      <c r="R282" s="81">
        <v>3653</v>
      </c>
      <c r="S282" s="81">
        <v>368</v>
      </c>
      <c r="T282" s="89">
        <f t="shared" si="327"/>
        <v>0.10073911853271283</v>
      </c>
      <c r="U282" s="90">
        <f>VLOOKUP(A282,socioeconomico!I:P,8,FALSE)</f>
        <v>-0.15284487436639357</v>
      </c>
      <c r="V282" s="81">
        <v>6</v>
      </c>
      <c r="W282" s="83">
        <v>0.86617936463311784</v>
      </c>
      <c r="X282" s="83">
        <v>0.83485193621867881</v>
      </c>
      <c r="Y282" s="83">
        <v>0.79738562091503273</v>
      </c>
      <c r="Z282" s="83">
        <v>0.79634300126103408</v>
      </c>
      <c r="AA282" s="83">
        <v>0.8367543296985247</v>
      </c>
      <c r="AB282" s="83">
        <v>0.82915211178151793</v>
      </c>
      <c r="AC282" s="91">
        <v>0.8133450911228689</v>
      </c>
      <c r="AD282" s="81">
        <f t="shared" ref="AD282:AD313" si="352">(Y282*0.1)+(Z282*0.15)+(AA282*0.2)+(AB282*0.25)+(AC282*0.3)</f>
        <v>0.81783243350260348</v>
      </c>
      <c r="AE282" s="82">
        <f t="shared" si="328"/>
        <v>-0.41878345391062594</v>
      </c>
      <c r="AF282" s="84">
        <v>85.350904076003673</v>
      </c>
      <c r="AG282" s="84">
        <v>75.770712909441229</v>
      </c>
      <c r="AH282" s="84">
        <v>79.401319127346525</v>
      </c>
      <c r="AI282" s="84">
        <v>79.401319127346525</v>
      </c>
      <c r="AJ282" s="84">
        <v>96.712085308056871</v>
      </c>
      <c r="AK282" s="84">
        <v>88.281477173596983</v>
      </c>
      <c r="AL282" s="84">
        <v>90.119760479041915</v>
      </c>
      <c r="AM282" s="84">
        <f t="shared" ref="AM282:AM313" si="353">(AH282*0.1)+(AI282*0.15)+(AJ282*0.2)+(AK282*0.25)+(AL282*0.3)</f>
        <v>88.299044280559826</v>
      </c>
      <c r="AN282" s="84">
        <f t="shared" si="329"/>
        <v>-0.10317032866452122</v>
      </c>
      <c r="AO282" s="81">
        <v>4</v>
      </c>
      <c r="AP282" s="82">
        <f>((AO282-(AVERAGE(AO$2:AO$384)))/(_xlfn.STDEV.P(AO$2:AO$384)))</f>
        <v>0.23005906138063265</v>
      </c>
      <c r="AQ282" s="81">
        <v>4</v>
      </c>
      <c r="AR282" s="82">
        <f>((AQ282-(AVERAGE(AQ$2:AQ$384)))/(_xlfn.STDEV.P(AQ$2:AQ$384)))</f>
        <v>0.1365178344157767</v>
      </c>
      <c r="AS282" s="81">
        <v>4</v>
      </c>
      <c r="AT282" s="82">
        <f>((AS282-(AVERAGE(AS$2:AS$384)))/(_xlfn.STDEV.P(AS$2:AS$384)))</f>
        <v>-0.10476865036838212</v>
      </c>
      <c r="AU282" s="81">
        <v>4</v>
      </c>
      <c r="AV282" s="82">
        <f t="shared" si="323"/>
        <v>-0.23979404319523176</v>
      </c>
      <c r="AW282" s="81">
        <v>4</v>
      </c>
      <c r="AX282" s="82">
        <f t="shared" si="324"/>
        <v>-0.2179191660846721</v>
      </c>
      <c r="AY282" s="81">
        <v>4</v>
      </c>
      <c r="AZ282" s="82">
        <f t="shared" si="325"/>
        <v>5.8790989771929411E-2</v>
      </c>
      <c r="BA282" s="81">
        <f>(AR282*0.1)+(AT282*0.15)+(AV282*0.2)+(AX282*0.25)+(AZ282*0.3)</f>
        <v>-8.6864817342315201E-2</v>
      </c>
      <c r="BB282" s="82">
        <v>3.3883333333333336</v>
      </c>
      <c r="BC282" s="82"/>
      <c r="BD282" s="82">
        <v>3.3216666666666668</v>
      </c>
      <c r="BE282" s="82">
        <v>3.3283333333333331</v>
      </c>
      <c r="BF282" s="81">
        <f>(BB282*0.2)+(BD282*0.3)+(BE282*0.5)</f>
        <v>3.3383333333333334</v>
      </c>
      <c r="BG282" s="82">
        <f t="shared" si="303"/>
        <v>0.10820381470446146</v>
      </c>
      <c r="BH282" s="82">
        <f t="shared" si="331"/>
        <v>1.0669498681073128E-2</v>
      </c>
      <c r="BI282" s="85">
        <v>0.39400000000000002</v>
      </c>
      <c r="BJ282" s="82">
        <f>((BI282-(AVERAGE(BI$2:BI$392)))/(_xlfn.STDEV.P(BI$2:BI$392)))</f>
        <v>-1.3352536311345302</v>
      </c>
      <c r="BK282" s="92">
        <f>LN(BI282)</f>
        <v>-0.93140436968420315</v>
      </c>
      <c r="BL282" s="92">
        <f>((BK282-(AVERAGE(BK$2:BK$392)))/(_xlfn.STDEV.P(BK$2:BK$392)))</f>
        <v>-1.4564117927970937</v>
      </c>
      <c r="BM282" s="85"/>
      <c r="BN282" s="92"/>
      <c r="BO282" s="92"/>
      <c r="BP282" s="92"/>
      <c r="BQ282" s="86"/>
      <c r="BR282" s="86"/>
      <c r="BS282" s="92"/>
      <c r="BT282" s="92"/>
      <c r="BU282" s="92">
        <v>0.58323327350661902</v>
      </c>
      <c r="BV282" s="92">
        <f t="shared" si="332"/>
        <v>-1.1027958212530202</v>
      </c>
      <c r="BW282" s="92">
        <f t="shared" si="333"/>
        <v>-0.5391680465773443</v>
      </c>
      <c r="BX282" s="92">
        <f t="shared" si="334"/>
        <v>-1.1515359077852962</v>
      </c>
      <c r="BY282" s="86">
        <f>(BL282*0.4)+(BX282*0.6)</f>
        <v>-1.2734862617900151</v>
      </c>
      <c r="BZ282" s="80">
        <v>0.52491318965416911</v>
      </c>
      <c r="CA282" s="80">
        <v>0.40536898555926315</v>
      </c>
      <c r="CB282" s="80">
        <v>0.56779494561357291</v>
      </c>
      <c r="CC282" s="80">
        <v>0.37965648186897499</v>
      </c>
      <c r="CD282" s="80">
        <v>0.446927971980626</v>
      </c>
      <c r="CE282" s="82">
        <f t="shared" si="351"/>
        <v>-0.54909737319949403</v>
      </c>
      <c r="CF282" s="80">
        <f>(CA282*0.2)+(CC282*0.3)+(CE282*0.5)</f>
        <v>-7.9577944927201882E-2</v>
      </c>
      <c r="CG282" s="84">
        <f t="shared" si="335"/>
        <v>-0.22904249932100895</v>
      </c>
      <c r="CH282" s="84">
        <f>VLOOKUP(A282,'CALCULO FINAL'!A:L,7,FALSE)</f>
        <v>30.76923076923077</v>
      </c>
      <c r="CI282" s="84">
        <f>VLOOKUP(A282,'CALCULO FINAL'!A:L,10,FALSE)</f>
        <v>26.315789473684209</v>
      </c>
      <c r="CJ282" s="84">
        <f>VLOOKUP(A282,'CALCULO FINAL'!A:L,8,FALSE)</f>
        <v>14.705882352941178</v>
      </c>
      <c r="CK282" s="84">
        <f>VLOOKUP(A282,'CALCULO FINAL'!A:L,9,FALSE)</f>
        <v>34.246575342465754</v>
      </c>
      <c r="CL282" s="84">
        <f>VLOOKUP(A282,'CALCULO FINAL'!A:L,11,FALSE)</f>
        <v>-0.97920960293439441</v>
      </c>
      <c r="CM282" s="84">
        <f>VLOOKUP(A282,'CALCULO FINAL'!A:L,12,FALSE)</f>
        <v>20.329670329670328</v>
      </c>
      <c r="CN282" s="84">
        <f t="shared" si="336"/>
        <v>27.045980335454018</v>
      </c>
      <c r="CO282" s="81">
        <v>281</v>
      </c>
      <c r="CP282" s="81">
        <v>246</v>
      </c>
      <c r="CQ282" s="81">
        <v>273</v>
      </c>
      <c r="CR282" s="81">
        <v>286</v>
      </c>
      <c r="CS282" s="81">
        <v>273</v>
      </c>
      <c r="CT282" s="81">
        <v>287</v>
      </c>
    </row>
    <row r="283" spans="1:98" ht="14.5" customHeight="1">
      <c r="A283" s="79">
        <v>111001075515</v>
      </c>
      <c r="B283" s="80" t="s">
        <v>175</v>
      </c>
      <c r="C283" s="81" t="s">
        <v>460</v>
      </c>
      <c r="D283" s="81" t="s">
        <v>6</v>
      </c>
      <c r="E283" s="81">
        <v>11</v>
      </c>
      <c r="F283" s="82" t="s">
        <v>44</v>
      </c>
      <c r="G283" s="82">
        <v>24</v>
      </c>
      <c r="H283" s="82" t="s">
        <v>176</v>
      </c>
      <c r="I283" s="81">
        <v>11</v>
      </c>
      <c r="J283" s="81">
        <v>2</v>
      </c>
      <c r="K283" s="81">
        <v>2</v>
      </c>
      <c r="L283" s="81">
        <v>2081</v>
      </c>
      <c r="M283" s="81">
        <f t="shared" si="301"/>
        <v>4</v>
      </c>
      <c r="N283" s="86">
        <f>VLOOKUP(A283,complejidad!P:V,7,FALSE)</f>
        <v>0.48111538958178901</v>
      </c>
      <c r="O283" s="81">
        <v>4</v>
      </c>
      <c r="P283" s="87">
        <v>40.57230849947522</v>
      </c>
      <c r="Q283" s="88">
        <v>0.18761633428300001</v>
      </c>
      <c r="R283" s="81">
        <v>2006</v>
      </c>
      <c r="S283" s="81">
        <v>229</v>
      </c>
      <c r="T283" s="89">
        <f t="shared" si="327"/>
        <v>0.11415752741774676</v>
      </c>
      <c r="U283" s="90">
        <f>VLOOKUP(A283,socioeconomico!I:P,8,FALSE)</f>
        <v>-0.43307235512964165</v>
      </c>
      <c r="V283" s="81">
        <v>7</v>
      </c>
      <c r="W283" s="83">
        <v>0.8579935868071461</v>
      </c>
      <c r="X283" s="83">
        <v>0.84075829383886258</v>
      </c>
      <c r="Y283" s="83">
        <v>0.82358870967741937</v>
      </c>
      <c r="Z283" s="83">
        <v>0.81526962092899091</v>
      </c>
      <c r="AA283" s="83">
        <v>0.7935805201992252</v>
      </c>
      <c r="AB283" s="83">
        <v>0.7932831499710481</v>
      </c>
      <c r="AC283" s="91">
        <v>0.82164219684611206</v>
      </c>
      <c r="AD283" s="81">
        <f t="shared" si="352"/>
        <v>0.80817886469353128</v>
      </c>
      <c r="AE283" s="82">
        <f t="shared" si="328"/>
        <v>-0.61025987475523469</v>
      </c>
      <c r="AF283" s="84">
        <v>89.843104872006606</v>
      </c>
      <c r="AG283" s="84">
        <v>84.507042253521121</v>
      </c>
      <c r="AH283" s="84">
        <v>83.210412147505423</v>
      </c>
      <c r="AI283" s="84">
        <v>84.750337381916324</v>
      </c>
      <c r="AJ283" s="84">
        <v>82.196531791907518</v>
      </c>
      <c r="AK283" s="84">
        <v>80.226570545829048</v>
      </c>
      <c r="AL283" s="84">
        <v>85.619834710743802</v>
      </c>
      <c r="AM283" s="84">
        <f t="shared" si="353"/>
        <v>83.2154912300999</v>
      </c>
      <c r="AN283" s="84">
        <f t="shared" si="329"/>
        <v>-1.2003973658924509</v>
      </c>
      <c r="AO283" s="81">
        <v>4</v>
      </c>
      <c r="AP283" s="82">
        <f>((AO283-(AVERAGE(AO$2:AO$384)))/(_xlfn.STDEV.P(AO$2:AO$384)))</f>
        <v>0.23005906138063265</v>
      </c>
      <c r="AQ283" s="81">
        <v>4</v>
      </c>
      <c r="AR283" s="82">
        <f>((AQ283-(AVERAGE(AQ$2:AQ$384)))/(_xlfn.STDEV.P(AQ$2:AQ$384)))</f>
        <v>0.1365178344157767</v>
      </c>
      <c r="AS283" s="81">
        <v>4</v>
      </c>
      <c r="AT283" s="82">
        <f>((AS283-(AVERAGE(AS$2:AS$384)))/(_xlfn.STDEV.P(AS$2:AS$384)))</f>
        <v>-0.10476865036838212</v>
      </c>
      <c r="AU283" s="81">
        <v>4</v>
      </c>
      <c r="AV283" s="82">
        <f t="shared" si="323"/>
        <v>-0.23979404319523176</v>
      </c>
      <c r="AW283" s="81">
        <v>4</v>
      </c>
      <c r="AX283" s="82">
        <f t="shared" si="324"/>
        <v>-0.2179191660846721</v>
      </c>
      <c r="AY283" s="81">
        <v>4</v>
      </c>
      <c r="AZ283" s="82">
        <f t="shared" si="325"/>
        <v>5.8790989771929411E-2</v>
      </c>
      <c r="BA283" s="81">
        <f>(AR283*0.1)+(AT283*0.15)+(AV283*0.2)+(AX283*0.25)+(AZ283*0.3)</f>
        <v>-8.6864817342315201E-2</v>
      </c>
      <c r="BB283" s="82">
        <v>3.59</v>
      </c>
      <c r="BC283" s="82">
        <v>3.4499999999999997</v>
      </c>
      <c r="BD283" s="82">
        <v>3.5550000000000002</v>
      </c>
      <c r="BE283" s="82">
        <v>3.393333333333334</v>
      </c>
      <c r="BF283" s="81">
        <f t="shared" ref="BF283:BF299" si="354">(BB283*0.1)+(BC283*0.2)+(BD283*0.3)+(BE283*0.4)</f>
        <v>3.4728333333333339</v>
      </c>
      <c r="BG283" s="82">
        <f t="shared" si="303"/>
        <v>0.37454509223330462</v>
      </c>
      <c r="BH283" s="82">
        <f t="shared" si="331"/>
        <v>0.1438401374454947</v>
      </c>
      <c r="BI283" s="85">
        <v>0.438</v>
      </c>
      <c r="BJ283" s="82">
        <f>((BI283-(AVERAGE(BI$2:BI$392)))/(_xlfn.STDEV.P(BI$2:BI$392)))</f>
        <v>-0.70609311418454601</v>
      </c>
      <c r="BK283" s="92">
        <f>LN(BI283)</f>
        <v>-0.82553636860569091</v>
      </c>
      <c r="BL283" s="92">
        <f>((BK283-(AVERAGE(BK$2:BK$392)))/(_xlfn.STDEV.P(BK$2:BK$392)))</f>
        <v>-0.69624217822541956</v>
      </c>
      <c r="BM283" s="85">
        <v>0.49859293044553232</v>
      </c>
      <c r="BN283" s="92">
        <f>((BM283-(AVERAGE(BM$2:BM$392)))/(_xlfn.STDEV.P(BM$2:BM$392)))</f>
        <v>0.11335027623924361</v>
      </c>
      <c r="BO283" s="92">
        <f>LN(BM283)</f>
        <v>-0.69596528680280201</v>
      </c>
      <c r="BP283" s="92">
        <f>((BO283-(AVERAGE(BO$2:BO$392)))/(_xlfn.STDEV.P(BO$2:BO$392)))</f>
        <v>0.19792961542149792</v>
      </c>
      <c r="BQ283" s="86">
        <v>0.58214533127355061</v>
      </c>
      <c r="BR283" s="92">
        <f>((BQ283-(AVERAGE(BQ$2:BQ$392)))/(_xlfn.STDEV.P(BQ$2:BQ$392)))</f>
        <v>-0.23816120796561926</v>
      </c>
      <c r="BS283" s="92">
        <f>LN(BQ283)</f>
        <v>-0.54103515233106358</v>
      </c>
      <c r="BT283" s="92">
        <f>((BS283-(AVERAGE(BS$2:BS$392)))/(_xlfn.STDEV.P(BS$2:BS$392)))</f>
        <v>-0.20644845426191769</v>
      </c>
      <c r="BU283" s="92">
        <v>0.616755851028712</v>
      </c>
      <c r="BV283" s="92">
        <f t="shared" si="332"/>
        <v>-0.11203957078834188</v>
      </c>
      <c r="BW283" s="92">
        <f t="shared" si="333"/>
        <v>-0.4832820367450128</v>
      </c>
      <c r="BX283" s="92">
        <f t="shared" si="334"/>
        <v>-8.9584927679597984E-2</v>
      </c>
      <c r="BY283" s="92">
        <f>(BL283*0.1)+(BP283*0.2)+(BT283*0.3)+(BX283*0.4)</f>
        <v>-0.12780680208865686</v>
      </c>
      <c r="BZ283" s="80">
        <v>0.53364532213264115</v>
      </c>
      <c r="CA283" s="80">
        <v>0.72036937000212775</v>
      </c>
      <c r="CB283" s="80">
        <v>0.56360919055193082</v>
      </c>
      <c r="CC283" s="80">
        <v>0.24271455420903554</v>
      </c>
      <c r="CD283" s="80">
        <v>0.44614116404175103</v>
      </c>
      <c r="CE283" s="82">
        <f t="shared" si="351"/>
        <v>-0.55846104668108376</v>
      </c>
      <c r="CF283" s="80">
        <f>(CA283*0.2)+(CC283*0.3)+(CE283*0.5)</f>
        <v>-6.2342283077405636E-2</v>
      </c>
      <c r="CG283" s="84">
        <f t="shared" si="335"/>
        <v>-0.17818072200397117</v>
      </c>
      <c r="CH283" s="84">
        <f>VLOOKUP(A283,'CALCULO FINAL'!A:L,7,FALSE)</f>
        <v>35.439560439560438</v>
      </c>
      <c r="CI283" s="84">
        <f>VLOOKUP(A283,'CALCULO FINAL'!A:L,10,FALSE)</f>
        <v>18.421052631578945</v>
      </c>
      <c r="CJ283" s="84">
        <f>VLOOKUP(A283,'CALCULO FINAL'!A:L,8,FALSE)</f>
        <v>10.344827586206897</v>
      </c>
      <c r="CK283" s="84">
        <f>VLOOKUP(A283,'CALCULO FINAL'!A:L,9,FALSE)</f>
        <v>32.894736842105267</v>
      </c>
      <c r="CL283" s="84">
        <f>VLOOKUP(A283,'CALCULO FINAL'!A:L,11,FALSE)</f>
        <v>-1.0824060943572795</v>
      </c>
      <c r="CM283" s="84">
        <f>VLOOKUP(A283,'CALCULO FINAL'!A:L,12,FALSE)</f>
        <v>18.406593406593409</v>
      </c>
      <c r="CN283" s="84">
        <f t="shared" si="336"/>
        <v>26.926691729323306</v>
      </c>
      <c r="CO283" s="81">
        <v>282</v>
      </c>
      <c r="CP283" s="81">
        <v>240</v>
      </c>
      <c r="CQ283" s="81">
        <v>172</v>
      </c>
      <c r="CR283" s="81">
        <v>123</v>
      </c>
      <c r="CS283" s="81">
        <v>119</v>
      </c>
      <c r="CT283" s="81">
        <v>191</v>
      </c>
    </row>
    <row r="284" spans="1:98" ht="14.5" customHeight="1">
      <c r="A284" s="79">
        <v>111001065234</v>
      </c>
      <c r="B284" s="80" t="s">
        <v>310</v>
      </c>
      <c r="C284" s="81" t="s">
        <v>460</v>
      </c>
      <c r="D284" s="81" t="s">
        <v>6</v>
      </c>
      <c r="E284" s="81">
        <v>5</v>
      </c>
      <c r="F284" s="82" t="s">
        <v>33</v>
      </c>
      <c r="G284" s="82">
        <v>58</v>
      </c>
      <c r="H284" s="82" t="s">
        <v>56</v>
      </c>
      <c r="I284" s="81">
        <v>5</v>
      </c>
      <c r="J284" s="81">
        <v>3</v>
      </c>
      <c r="K284" s="81">
        <v>3</v>
      </c>
      <c r="L284" s="81">
        <v>1158</v>
      </c>
      <c r="M284" s="81">
        <f t="shared" si="301"/>
        <v>2</v>
      </c>
      <c r="N284" s="86">
        <f>VLOOKUP(A284,complejidad!P:V,7,FALSE)</f>
        <v>0.51585112090595309</v>
      </c>
      <c r="O284" s="81">
        <v>5</v>
      </c>
      <c r="P284" s="87">
        <v>35.450142671854621</v>
      </c>
      <c r="Q284" s="88">
        <v>0.23602251407129399</v>
      </c>
      <c r="R284" s="81">
        <v>980</v>
      </c>
      <c r="S284" s="81">
        <v>193</v>
      </c>
      <c r="T284" s="89">
        <f t="shared" si="327"/>
        <v>0.19693877551020408</v>
      </c>
      <c r="U284" s="90">
        <f>VLOOKUP(A284,socioeconomico!I:P,8,FALSE)</f>
        <v>0.96183747460626945</v>
      </c>
      <c r="V284" s="81">
        <v>2</v>
      </c>
      <c r="W284" s="83">
        <v>0.885899814471243</v>
      </c>
      <c r="X284" s="83">
        <v>0.88008130081300817</v>
      </c>
      <c r="Y284" s="83">
        <v>0.83656792645556688</v>
      </c>
      <c r="Z284" s="83">
        <v>0.73051643192488258</v>
      </c>
      <c r="AA284" s="83">
        <v>0.8391061452513966</v>
      </c>
      <c r="AB284" s="83">
        <v>0.78435754189944129</v>
      </c>
      <c r="AC284" s="91">
        <v>0.8033707865168539</v>
      </c>
      <c r="AD284" s="81">
        <f t="shared" si="352"/>
        <v>0.79815610791448488</v>
      </c>
      <c r="AE284" s="82">
        <f t="shared" si="328"/>
        <v>-0.80905905804217615</v>
      </c>
      <c r="AF284" s="84">
        <v>96.061975468043897</v>
      </c>
      <c r="AG284" s="84">
        <v>96.433990895295906</v>
      </c>
      <c r="AH284" s="84">
        <v>95.685670261941453</v>
      </c>
      <c r="AI284" s="84">
        <v>93.874029335634162</v>
      </c>
      <c r="AJ284" s="84">
        <v>94.332372718539872</v>
      </c>
      <c r="AK284" s="84">
        <v>87.265135699373701</v>
      </c>
      <c r="AL284" s="84">
        <v>91.966173361522195</v>
      </c>
      <c r="AM284" s="84">
        <f t="shared" si="353"/>
        <v>91.922281903547344</v>
      </c>
      <c r="AN284" s="84">
        <f t="shared" si="329"/>
        <v>0.67886425281460427</v>
      </c>
      <c r="AO284" s="81"/>
      <c r="AP284" s="82"/>
      <c r="AQ284" s="81"/>
      <c r="AR284" s="82"/>
      <c r="AS284" s="81"/>
      <c r="AT284" s="82"/>
      <c r="AU284" s="81"/>
      <c r="AV284" s="82"/>
      <c r="AW284" s="81">
        <v>3.5</v>
      </c>
      <c r="AX284" s="82">
        <f t="shared" si="324"/>
        <v>-1.5698251038321778</v>
      </c>
      <c r="AY284" s="81">
        <v>3.5</v>
      </c>
      <c r="AZ284" s="82">
        <f t="shared" si="325"/>
        <v>-1.2816435770280501</v>
      </c>
      <c r="BA284" s="81">
        <f>(AX284*0.4)+(AZ284*0.6)</f>
        <v>-1.3969161877497012</v>
      </c>
      <c r="BB284" s="82">
        <v>3.0533333333333332</v>
      </c>
      <c r="BC284" s="82">
        <v>3.3083333333333336</v>
      </c>
      <c r="BD284" s="82">
        <v>3.2650000000000001</v>
      </c>
      <c r="BE284" s="82">
        <v>3.0933333333333337</v>
      </c>
      <c r="BF284" s="81">
        <f t="shared" si="354"/>
        <v>3.1838333333333337</v>
      </c>
      <c r="BG284" s="82">
        <f t="shared" si="303"/>
        <v>-0.1977421137580368</v>
      </c>
      <c r="BH284" s="82">
        <f t="shared" si="331"/>
        <v>-0.79732915075386901</v>
      </c>
      <c r="BI284" s="85"/>
      <c r="BJ284" s="92"/>
      <c r="BK284" s="92"/>
      <c r="BL284" s="92"/>
      <c r="BM284" s="85">
        <v>0.54776875532644043</v>
      </c>
      <c r="BN284" s="92">
        <f>((BM284-(AVERAGE(BM$2:BM$392)))/(_xlfn.STDEV.P(BM$2:BM$392)))</f>
        <v>0.71690748199696719</v>
      </c>
      <c r="BO284" s="92">
        <f>LN(BM284)</f>
        <v>-0.60190206042376737</v>
      </c>
      <c r="BP284" s="92">
        <f>((BO284-(AVERAGE(BO$2:BO$392)))/(_xlfn.STDEV.P(BO$2:BO$392)))</f>
        <v>0.78257924314682059</v>
      </c>
      <c r="BQ284" s="86">
        <v>0.69174469244706638</v>
      </c>
      <c r="BR284" s="92">
        <f>((BQ284-(AVERAGE(BQ$2:BQ$392)))/(_xlfn.STDEV.P(BQ$2:BQ$392)))</f>
        <v>2.6897075980328364</v>
      </c>
      <c r="BS284" s="92">
        <f>LN(BQ284)</f>
        <v>-0.36853833299062794</v>
      </c>
      <c r="BT284" s="92">
        <f>((BS284-(AVERAGE(BS$2:BS$392)))/(_xlfn.STDEV.P(BS$2:BS$392)))</f>
        <v>2.4964365674404534</v>
      </c>
      <c r="BU284" s="92">
        <v>0.6526204597111197</v>
      </c>
      <c r="BV284" s="92">
        <f t="shared" si="332"/>
        <v>0.9479351641241871</v>
      </c>
      <c r="BW284" s="92">
        <f t="shared" si="333"/>
        <v>-0.42675954424000317</v>
      </c>
      <c r="BX284" s="92">
        <f t="shared" si="334"/>
        <v>0.98446055335931593</v>
      </c>
      <c r="BY284" s="86">
        <f>(BP284*0.2)+(BT284*0.3)+(BX284*0.5)</f>
        <v>1.3976770955411582</v>
      </c>
      <c r="BZ284" s="80">
        <v>0.47997968033057986</v>
      </c>
      <c r="CA284" s="80">
        <v>-1.2155492433146928</v>
      </c>
      <c r="CB284" s="80">
        <v>0.53656006847183302</v>
      </c>
      <c r="CC284" s="80">
        <v>-0.64222946774347267</v>
      </c>
      <c r="CD284" s="80">
        <v>0.29413631733234602</v>
      </c>
      <c r="CE284" s="82">
        <f t="shared" si="351"/>
        <v>-2.3674460376575679</v>
      </c>
      <c r="CF284" s="80">
        <f>(CA284*0.2)+(CC284*0.3)+(CE284*0.5)</f>
        <v>-1.6195017078147642</v>
      </c>
      <c r="CG284" s="84">
        <f t="shared" si="335"/>
        <v>-0.4426670025645818</v>
      </c>
      <c r="CH284" s="84">
        <f>VLOOKUP(A284,'CALCULO FINAL'!A:L,7,FALSE)</f>
        <v>16.483516483516482</v>
      </c>
      <c r="CI284" s="84">
        <f>VLOOKUP(A284,'CALCULO FINAL'!A:L,10,FALSE)</f>
        <v>51.351351351351347</v>
      </c>
      <c r="CJ284" s="84">
        <f>VLOOKUP(A284,'CALCULO FINAL'!A:L,8,FALSE)</f>
        <v>26.829268292682929</v>
      </c>
      <c r="CK284" s="84">
        <f>VLOOKUP(A284,'CALCULO FINAL'!A:L,9,FALSE)</f>
        <v>23.255813953488371</v>
      </c>
      <c r="CL284" s="84">
        <f>VLOOKUP(A284,'CALCULO FINAL'!A:L,11,FALSE)</f>
        <v>-0.95883408739094933</v>
      </c>
      <c r="CM284" s="84">
        <f>VLOOKUP(A284,'CALCULO FINAL'!A:L,12,FALSE)</f>
        <v>20.87912087912088</v>
      </c>
      <c r="CN284" s="84">
        <f t="shared" si="336"/>
        <v>26.299376299376299</v>
      </c>
      <c r="CO284" s="81">
        <v>283</v>
      </c>
      <c r="CP284" s="81">
        <v>250</v>
      </c>
      <c r="CQ284" s="81">
        <v>174</v>
      </c>
      <c r="CR284" s="81">
        <v>207</v>
      </c>
      <c r="CS284" s="81">
        <v>228</v>
      </c>
      <c r="CT284" s="81"/>
    </row>
    <row r="285" spans="1:98" ht="14.5" customHeight="1">
      <c r="A285" s="79">
        <v>111001104337</v>
      </c>
      <c r="B285" s="80" t="s">
        <v>337</v>
      </c>
      <c r="C285" s="81" t="s">
        <v>460</v>
      </c>
      <c r="D285" s="81" t="s">
        <v>6</v>
      </c>
      <c r="E285" s="81">
        <v>5</v>
      </c>
      <c r="F285" s="82" t="s">
        <v>33</v>
      </c>
      <c r="G285" s="82">
        <v>58</v>
      </c>
      <c r="H285" s="82" t="s">
        <v>56</v>
      </c>
      <c r="I285" s="81">
        <v>5</v>
      </c>
      <c r="J285" s="81">
        <v>1</v>
      </c>
      <c r="K285" s="81">
        <v>1</v>
      </c>
      <c r="L285" s="81">
        <v>1777</v>
      </c>
      <c r="M285" s="81">
        <f t="shared" si="301"/>
        <v>3</v>
      </c>
      <c r="N285" s="86">
        <f>VLOOKUP(A285,complejidad!P:V,7,FALSE)</f>
        <v>-0.61529770207629253</v>
      </c>
      <c r="O285" s="81">
        <v>2</v>
      </c>
      <c r="P285" s="87">
        <v>37.160982972136161</v>
      </c>
      <c r="Q285" s="88">
        <v>0.24431469298245501</v>
      </c>
      <c r="R285" s="81">
        <v>1646</v>
      </c>
      <c r="S285" s="81">
        <v>242</v>
      </c>
      <c r="T285" s="89">
        <f t="shared" si="327"/>
        <v>0.14702308626974483</v>
      </c>
      <c r="U285" s="90">
        <f>VLOOKUP(A285,socioeconomico!I:P,8,FALSE)</f>
        <v>0.63613132991623</v>
      </c>
      <c r="V285" s="81">
        <v>3</v>
      </c>
      <c r="W285" s="83">
        <v>0.90832507433102083</v>
      </c>
      <c r="X285" s="83">
        <v>0.88331515812431838</v>
      </c>
      <c r="Y285" s="83">
        <v>0.84709302325581393</v>
      </c>
      <c r="Z285" s="83">
        <v>0.88518280949326489</v>
      </c>
      <c r="AA285" s="83">
        <v>0.8818791946308725</v>
      </c>
      <c r="AB285" s="83">
        <v>0.86297760210803687</v>
      </c>
      <c r="AC285" s="91">
        <v>0.84189980481457383</v>
      </c>
      <c r="AD285" s="81">
        <f t="shared" si="352"/>
        <v>0.86217690464712682</v>
      </c>
      <c r="AE285" s="82">
        <f t="shared" si="328"/>
        <v>0.4607794089987669</v>
      </c>
      <c r="AF285" s="84">
        <v>87.807986406117237</v>
      </c>
      <c r="AG285" s="84">
        <v>90.760389036251112</v>
      </c>
      <c r="AH285" s="84">
        <v>80.271810609381859</v>
      </c>
      <c r="AI285" s="84">
        <v>88.016288539848759</v>
      </c>
      <c r="AJ285" s="84">
        <v>87.110064743967044</v>
      </c>
      <c r="AK285" s="84">
        <v>91.375150784077192</v>
      </c>
      <c r="AL285" s="84">
        <v>87.656641604010019</v>
      </c>
      <c r="AM285" s="84">
        <f t="shared" si="353"/>
        <v>87.792417467931216</v>
      </c>
      <c r="AN285" s="84">
        <f t="shared" si="329"/>
        <v>-0.21251995698214585</v>
      </c>
      <c r="AO285" s="81">
        <v>3.5</v>
      </c>
      <c r="AP285" s="82">
        <f t="shared" ref="AP285:AP311" si="355">((AO285-(AVERAGE(AO$2:AO$384)))/(_xlfn.STDEV.P(AO$2:AO$384)))</f>
        <v>-1.3577995583445217</v>
      </c>
      <c r="AQ285" s="81">
        <v>3.5</v>
      </c>
      <c r="AR285" s="82">
        <f>((AQ285-(AVERAGE(AQ$2:AQ$384)))/(_xlfn.STDEV.P(AQ$2:AQ$384)))</f>
        <v>-1.3981309248788139</v>
      </c>
      <c r="AS285" s="81">
        <v>3.5</v>
      </c>
      <c r="AT285" s="82">
        <f>((AS285-(AVERAGE(AS$2:AS$384)))/(_xlfn.STDEV.P(AS$2:AS$384)))</f>
        <v>-1.594305549084083</v>
      </c>
      <c r="AU285" s="81">
        <v>3.5</v>
      </c>
      <c r="AV285" s="82">
        <f>((AU285-(AVERAGE(AU$2:AU$384)))/(_xlfn.STDEV.P(AU$2:AU$384)))</f>
        <v>-1.6918801936552432</v>
      </c>
      <c r="AW285" s="81">
        <v>3.5</v>
      </c>
      <c r="AX285" s="82">
        <f t="shared" si="324"/>
        <v>-1.5698251038321778</v>
      </c>
      <c r="AY285" s="81">
        <v>3.5</v>
      </c>
      <c r="AZ285" s="82">
        <f t="shared" si="325"/>
        <v>-1.2816435770280501</v>
      </c>
      <c r="BA285" s="81">
        <f>(AR285*0.1)+(AT285*0.15)+(AV285*0.2)+(AX285*0.25)+(AZ285*0.3)</f>
        <v>-1.4942843126480019</v>
      </c>
      <c r="BB285" s="82">
        <v>3.0049999999999994</v>
      </c>
      <c r="BC285" s="82">
        <v>2.8733333333333335</v>
      </c>
      <c r="BD285" s="82">
        <v>3.0649999999999999</v>
      </c>
      <c r="BE285" s="82">
        <v>3.2366666666666664</v>
      </c>
      <c r="BF285" s="81">
        <f t="shared" si="354"/>
        <v>3.0893333333333333</v>
      </c>
      <c r="BG285" s="82">
        <f t="shared" si="303"/>
        <v>-0.38487408941956625</v>
      </c>
      <c r="BH285" s="82">
        <f t="shared" si="331"/>
        <v>-0.93957920103378401</v>
      </c>
      <c r="BI285" s="85">
        <v>0.53800000000000003</v>
      </c>
      <c r="BJ285" s="82">
        <f t="shared" ref="BJ285:BJ322" si="356">((BI285-(AVERAGE(BI$2:BI$392)))/(_xlfn.STDEV.P(BI$2:BI$392)))</f>
        <v>0.72381715161087401</v>
      </c>
      <c r="BK285" s="92">
        <f t="shared" ref="BK285:BK322" si="357">LN(BI285)</f>
        <v>-0.61989671882035258</v>
      </c>
      <c r="BL285" s="92">
        <f t="shared" ref="BL285:BL322" si="358">((BK285-(AVERAGE(BK$2:BK$392)))/(_xlfn.STDEV.P(BK$2:BK$392)))</f>
        <v>0.78032308914036574</v>
      </c>
      <c r="BM285" s="85"/>
      <c r="BN285" s="92"/>
      <c r="BO285" s="92"/>
      <c r="BP285" s="92"/>
      <c r="BQ285" s="86"/>
      <c r="BR285" s="86"/>
      <c r="BS285" s="92"/>
      <c r="BT285" s="92"/>
      <c r="BU285" s="92">
        <v>0.62848913061171585</v>
      </c>
      <c r="BV285" s="92">
        <f t="shared" si="332"/>
        <v>0.23473627237733805</v>
      </c>
      <c r="BW285" s="92">
        <f t="shared" si="333"/>
        <v>-0.46443654527526179</v>
      </c>
      <c r="BX285" s="92">
        <f t="shared" si="334"/>
        <v>0.26851879446693516</v>
      </c>
      <c r="BY285" s="86">
        <f>(BL285*0.4)+(BX285*0.6)</f>
        <v>0.47324051233630737</v>
      </c>
      <c r="BZ285" s="80">
        <v>0.50048414313975331</v>
      </c>
      <c r="CA285" s="80">
        <v>-0.47587726930288277</v>
      </c>
      <c r="CB285" s="80">
        <v>0.54990726363008957</v>
      </c>
      <c r="CC285" s="80">
        <v>-0.20556019137448922</v>
      </c>
      <c r="CD285" s="80">
        <v>0.49830814497375597</v>
      </c>
      <c r="CE285" s="82">
        <f t="shared" si="351"/>
        <v>6.2369720057319528E-2</v>
      </c>
      <c r="CF285" s="80">
        <f>(CA285*0.2)+(CC285*0.3)+(CE285*0.5)</f>
        <v>-0.12565865124426356</v>
      </c>
      <c r="CG285" s="84">
        <f t="shared" si="335"/>
        <v>-0.3953094363783089</v>
      </c>
      <c r="CH285" s="84">
        <f>VLOOKUP(A285,'CALCULO FINAL'!A:L,7,FALSE)</f>
        <v>19.230769230769234</v>
      </c>
      <c r="CI285" s="84">
        <f>VLOOKUP(A285,'CALCULO FINAL'!A:L,10,FALSE)</f>
        <v>36.363636363636367</v>
      </c>
      <c r="CJ285" s="84">
        <f>VLOOKUP(A285,'CALCULO FINAL'!A:L,8,FALSE)</f>
        <v>34.146341463414636</v>
      </c>
      <c r="CK285" s="84">
        <f>VLOOKUP(A285,'CALCULO FINAL'!A:L,9,FALSE)</f>
        <v>28.205128205128204</v>
      </c>
      <c r="CL285" s="84">
        <f>VLOOKUP(A285,'CALCULO FINAL'!A:L,11,FALSE)</f>
        <v>-0.73724140293973373</v>
      </c>
      <c r="CM285" s="84">
        <f>VLOOKUP(A285,'CALCULO FINAL'!A:L,12,FALSE)</f>
        <v>29.670329670329672</v>
      </c>
      <c r="CN285" s="84">
        <f t="shared" si="336"/>
        <v>26.12387612387613</v>
      </c>
      <c r="CO285" s="81">
        <v>284</v>
      </c>
      <c r="CP285" s="81">
        <v>278</v>
      </c>
      <c r="CQ285" s="81">
        <v>301</v>
      </c>
      <c r="CR285" s="81">
        <v>288</v>
      </c>
      <c r="CS285" s="81">
        <v>276</v>
      </c>
      <c r="CT285" s="81">
        <v>201</v>
      </c>
    </row>
    <row r="286" spans="1:98" ht="14.5" customHeight="1">
      <c r="A286" s="79">
        <v>111001025216</v>
      </c>
      <c r="B286" s="80" t="s">
        <v>203</v>
      </c>
      <c r="C286" s="81" t="s">
        <v>460</v>
      </c>
      <c r="D286" s="81" t="s">
        <v>6</v>
      </c>
      <c r="E286" s="81">
        <v>10</v>
      </c>
      <c r="F286" s="82" t="s">
        <v>18</v>
      </c>
      <c r="G286" s="82">
        <v>73</v>
      </c>
      <c r="H286" s="82" t="s">
        <v>153</v>
      </c>
      <c r="I286" s="81">
        <v>10</v>
      </c>
      <c r="J286" s="81">
        <v>1</v>
      </c>
      <c r="K286" s="81">
        <v>1</v>
      </c>
      <c r="L286" s="81">
        <v>1442</v>
      </c>
      <c r="M286" s="81">
        <f t="shared" si="301"/>
        <v>2</v>
      </c>
      <c r="N286" s="86">
        <f>VLOOKUP(A286,complejidad!P:V,7,FALSE)</f>
        <v>-1.0721496448257501</v>
      </c>
      <c r="O286" s="81">
        <v>1</v>
      </c>
      <c r="P286" s="87">
        <v>40.556597222222109</v>
      </c>
      <c r="Q286" s="88">
        <v>0.196650349650349</v>
      </c>
      <c r="R286" s="81">
        <v>1382</v>
      </c>
      <c r="S286" s="81">
        <v>139</v>
      </c>
      <c r="T286" s="89">
        <f t="shared" si="327"/>
        <v>0.10057887120115774</v>
      </c>
      <c r="U286" s="90">
        <f>VLOOKUP(A286,socioeconomico!I:P,8,FALSE)</f>
        <v>-0.40390757102952923</v>
      </c>
      <c r="V286" s="81">
        <v>7</v>
      </c>
      <c r="W286" s="83">
        <v>0.88660640920295808</v>
      </c>
      <c r="X286" s="83">
        <v>0.87847498014297065</v>
      </c>
      <c r="Y286" s="83">
        <v>0.79968454258675081</v>
      </c>
      <c r="Z286" s="83">
        <v>0.81898632341110222</v>
      </c>
      <c r="AA286" s="83">
        <v>0.82701421800947872</v>
      </c>
      <c r="AB286" s="83">
        <v>0.81001589825119236</v>
      </c>
      <c r="AC286" s="91">
        <v>0.83359253499222397</v>
      </c>
      <c r="AD286" s="81">
        <f t="shared" si="352"/>
        <v>0.82080098143270142</v>
      </c>
      <c r="AE286" s="82">
        <f t="shared" si="328"/>
        <v>-0.35990295655231752</v>
      </c>
      <c r="AF286" s="84">
        <v>91.535580524344567</v>
      </c>
      <c r="AG286" s="84">
        <v>94.478527607361968</v>
      </c>
      <c r="AH286" s="84">
        <v>85.406182602444275</v>
      </c>
      <c r="AI286" s="84">
        <v>81.925055106539318</v>
      </c>
      <c r="AJ286" s="84">
        <v>91.936699321778448</v>
      </c>
      <c r="AK286" s="84">
        <v>91.812865497076018</v>
      </c>
      <c r="AL286" s="84">
        <v>88.199233716475106</v>
      </c>
      <c r="AM286" s="84">
        <f t="shared" si="353"/>
        <v>88.629702879792546</v>
      </c>
      <c r="AN286" s="84">
        <f t="shared" si="329"/>
        <v>-3.1801435378902745E-2</v>
      </c>
      <c r="AO286" s="81">
        <v>4</v>
      </c>
      <c r="AP286" s="82">
        <f t="shared" si="355"/>
        <v>0.23005906138063265</v>
      </c>
      <c r="AQ286" s="81">
        <v>4</v>
      </c>
      <c r="AR286" s="82">
        <f>((AQ286-(AVERAGE(AQ$2:AQ$384)))/(_xlfn.STDEV.P(AQ$2:AQ$384)))</f>
        <v>0.1365178344157767</v>
      </c>
      <c r="AS286" s="81">
        <v>4</v>
      </c>
      <c r="AT286" s="82">
        <f>((AS286-(AVERAGE(AS$2:AS$384)))/(_xlfn.STDEV.P(AS$2:AS$384)))</f>
        <v>-0.10476865036838212</v>
      </c>
      <c r="AU286" s="81">
        <v>4</v>
      </c>
      <c r="AV286" s="82">
        <f>((AU286-(AVERAGE(AU$2:AU$384)))/(_xlfn.STDEV.P(AU$2:AU$384)))</f>
        <v>-0.23979404319523176</v>
      </c>
      <c r="AW286" s="81">
        <v>4</v>
      </c>
      <c r="AX286" s="82">
        <f t="shared" si="324"/>
        <v>-0.2179191660846721</v>
      </c>
      <c r="AY286" s="81">
        <v>4</v>
      </c>
      <c r="AZ286" s="82">
        <f t="shared" si="325"/>
        <v>5.8790989771929411E-2</v>
      </c>
      <c r="BA286" s="81">
        <f>(AR286*0.1)+(AT286*0.15)+(AV286*0.2)+(AX286*0.25)+(AZ286*0.3)</f>
        <v>-8.6864817342315201E-2</v>
      </c>
      <c r="BB286" s="82">
        <v>3.4649999999999999</v>
      </c>
      <c r="BC286" s="82">
        <v>3.3349999999999995</v>
      </c>
      <c r="BD286" s="82">
        <v>3.2483333333333331</v>
      </c>
      <c r="BE286" s="82">
        <v>3.1133333333333333</v>
      </c>
      <c r="BF286" s="81">
        <f t="shared" si="354"/>
        <v>3.2333333333333334</v>
      </c>
      <c r="BG286" s="82">
        <f t="shared" si="303"/>
        <v>-9.9720602697236843E-2</v>
      </c>
      <c r="BH286" s="82">
        <f t="shared" si="331"/>
        <v>-9.3292710019776015E-2</v>
      </c>
      <c r="BI286" s="85">
        <v>0.54500000000000004</v>
      </c>
      <c r="BJ286" s="82">
        <f t="shared" si="356"/>
        <v>0.8239108702165534</v>
      </c>
      <c r="BK286" s="92">
        <f t="shared" si="357"/>
        <v>-0.60696948431889286</v>
      </c>
      <c r="BL286" s="92">
        <f t="shared" si="358"/>
        <v>0.87314519561581161</v>
      </c>
      <c r="BM286" s="85">
        <v>0.36965783177284844</v>
      </c>
      <c r="BN286" s="92">
        <f t="shared" ref="BN286:BN297" si="359">((BM286-(AVERAGE(BM$2:BM$392)))/(_xlfn.STDEV.P(BM$2:BM$392)))</f>
        <v>-1.4691286769342289</v>
      </c>
      <c r="BO286" s="92">
        <f t="shared" ref="BO286:BO297" si="360">LN(BM286)</f>
        <v>-0.9951774802080724</v>
      </c>
      <c r="BP286" s="92">
        <f t="shared" ref="BP286:BP297" si="361">((BO286-(AVERAGE(BO$2:BO$392)))/(_xlfn.STDEV.P(BO$2:BO$392)))</f>
        <v>-1.661822640793466</v>
      </c>
      <c r="BQ286" s="86"/>
      <c r="BR286" s="86"/>
      <c r="BS286" s="92"/>
      <c r="BT286" s="92"/>
      <c r="BU286" s="92">
        <v>0.6310566949535783</v>
      </c>
      <c r="BV286" s="92">
        <f t="shared" si="332"/>
        <v>0.31062036626880402</v>
      </c>
      <c r="BW286" s="92">
        <f t="shared" si="333"/>
        <v>-0.46035957110538051</v>
      </c>
      <c r="BX286" s="92">
        <f t="shared" si="334"/>
        <v>0.3459898239528566</v>
      </c>
      <c r="BY286" s="86">
        <f>(BL286*0.2)+(BP286*0.3)+(BX286*0.5)</f>
        <v>-0.15092284113844917</v>
      </c>
      <c r="BZ286" s="80">
        <v>0.51215696649239451</v>
      </c>
      <c r="CA286" s="80">
        <v>-5.479526525854906E-2</v>
      </c>
      <c r="CB286" s="80">
        <v>0.54933894539477091</v>
      </c>
      <c r="CC286" s="80">
        <v>-0.22415339463715253</v>
      </c>
      <c r="CD286" s="80">
        <v>0.41221577804598503</v>
      </c>
      <c r="CE286" s="82">
        <f t="shared" si="351"/>
        <v>-0.96220155501335736</v>
      </c>
      <c r="CF286" s="80">
        <f>(CA286*0.2)+(CC286*0.3)+(CE286*0.5)</f>
        <v>-0.55930584894953428</v>
      </c>
      <c r="CG286" s="84">
        <f t="shared" si="335"/>
        <v>-0.18438799026228847</v>
      </c>
      <c r="CH286" s="84">
        <f>VLOOKUP(A286,'CALCULO FINAL'!A:L,7,FALSE)</f>
        <v>34.890109890109891</v>
      </c>
      <c r="CI286" s="84">
        <f>VLOOKUP(A286,'CALCULO FINAL'!A:L,10,FALSE)</f>
        <v>15.789473684210526</v>
      </c>
      <c r="CJ286" s="84">
        <f>VLOOKUP(A286,'CALCULO FINAL'!A:L,8,FALSE)</f>
        <v>17.647058823529413</v>
      </c>
      <c r="CK286" s="84">
        <f>VLOOKUP(A286,'CALCULO FINAL'!A:L,9,FALSE)</f>
        <v>25.714285714285712</v>
      </c>
      <c r="CL286" s="84">
        <f>VLOOKUP(A286,'CALCULO FINAL'!A:L,11,FALSE)</f>
        <v>-1.0802600548748398</v>
      </c>
      <c r="CM286" s="84">
        <f>VLOOKUP(A286,'CALCULO FINAL'!A:L,12,FALSE)</f>
        <v>18.681318681318682</v>
      </c>
      <c r="CN286" s="84">
        <f t="shared" si="336"/>
        <v>26.062753036437247</v>
      </c>
      <c r="CO286" s="81">
        <v>285</v>
      </c>
      <c r="CP286" s="81">
        <v>264</v>
      </c>
      <c r="CQ286" s="81">
        <v>267</v>
      </c>
      <c r="CR286" s="81">
        <v>246</v>
      </c>
      <c r="CS286" s="81">
        <v>152</v>
      </c>
      <c r="CT286" s="81">
        <v>89</v>
      </c>
    </row>
    <row r="287" spans="1:98" ht="14.5" customHeight="1">
      <c r="A287" s="79">
        <v>111001086835</v>
      </c>
      <c r="B287" s="80" t="s">
        <v>354</v>
      </c>
      <c r="C287" s="81" t="s">
        <v>460</v>
      </c>
      <c r="D287" s="81" t="s">
        <v>6</v>
      </c>
      <c r="E287" s="81">
        <v>19</v>
      </c>
      <c r="F287" s="82" t="s">
        <v>20</v>
      </c>
      <c r="G287" s="82">
        <v>70</v>
      </c>
      <c r="H287" s="82" t="s">
        <v>58</v>
      </c>
      <c r="I287" s="81">
        <v>19</v>
      </c>
      <c r="J287" s="81">
        <v>4</v>
      </c>
      <c r="K287" s="81">
        <v>3</v>
      </c>
      <c r="L287" s="81">
        <v>4591</v>
      </c>
      <c r="M287" s="81">
        <f t="shared" si="301"/>
        <v>6</v>
      </c>
      <c r="N287" s="86">
        <f>VLOOKUP(A287,complejidad!P:V,7,FALSE)</f>
        <v>1.9668522933360815</v>
      </c>
      <c r="O287" s="81">
        <v>6</v>
      </c>
      <c r="P287" s="87">
        <v>33.3551637080867</v>
      </c>
      <c r="Q287" s="88">
        <v>0.30809619686801099</v>
      </c>
      <c r="R287" s="81">
        <v>4212</v>
      </c>
      <c r="S287" s="81">
        <v>934</v>
      </c>
      <c r="T287" s="89">
        <f t="shared" si="327"/>
        <v>0.22174738841405509</v>
      </c>
      <c r="U287" s="90">
        <f>VLOOKUP(A287,socioeconomico!I:P,8,FALSE)</f>
        <v>2.006735620337905</v>
      </c>
      <c r="V287" s="81">
        <v>1</v>
      </c>
      <c r="W287" s="83">
        <v>0.8980921358771522</v>
      </c>
      <c r="X287" s="83">
        <v>0.89379900213827512</v>
      </c>
      <c r="Y287" s="83">
        <v>0.835931878148237</v>
      </c>
      <c r="Z287" s="83">
        <v>0.85186123069131425</v>
      </c>
      <c r="AA287" s="83">
        <v>0.84088594704684316</v>
      </c>
      <c r="AB287" s="83">
        <v>0.8531029065200314</v>
      </c>
      <c r="AC287" s="91">
        <v>0.83250587927880848</v>
      </c>
      <c r="AD287" s="81">
        <f t="shared" si="352"/>
        <v>0.84257705224153989</v>
      </c>
      <c r="AE287" s="82">
        <f t="shared" si="328"/>
        <v>7.2020633676475376E-2</v>
      </c>
      <c r="AF287" s="84">
        <v>85.453016607105312</v>
      </c>
      <c r="AG287" s="84">
        <v>86.843211433375373</v>
      </c>
      <c r="AH287" s="84">
        <v>91.646462420101386</v>
      </c>
      <c r="AI287" s="84">
        <v>84.947905120815776</v>
      </c>
      <c r="AJ287" s="84">
        <v>90.351711026615959</v>
      </c>
      <c r="AK287" s="84">
        <v>88.46062899030504</v>
      </c>
      <c r="AL287" s="84">
        <v>83.663487405233553</v>
      </c>
      <c r="AM287" s="84">
        <f t="shared" si="353"/>
        <v>87.191377684602017</v>
      </c>
      <c r="AN287" s="84">
        <f t="shared" si="329"/>
        <v>-0.342247549902367</v>
      </c>
      <c r="AO287" s="81">
        <v>3.5</v>
      </c>
      <c r="AP287" s="82">
        <f t="shared" si="355"/>
        <v>-1.3577995583445217</v>
      </c>
      <c r="AQ287" s="81">
        <v>3.5</v>
      </c>
      <c r="AR287" s="82">
        <f>((AQ287-(AVERAGE(AQ$2:AQ$384)))/(_xlfn.STDEV.P(AQ$2:AQ$384)))</f>
        <v>-1.3981309248788139</v>
      </c>
      <c r="AS287" s="81">
        <v>3.5</v>
      </c>
      <c r="AT287" s="82">
        <f>((AS287-(AVERAGE(AS$2:AS$384)))/(_xlfn.STDEV.P(AS$2:AS$384)))</f>
        <v>-1.594305549084083</v>
      </c>
      <c r="AU287" s="81">
        <v>3.5</v>
      </c>
      <c r="AV287" s="82">
        <f>((AU287-(AVERAGE(AU$2:AU$384)))/(_xlfn.STDEV.P(AU$2:AU$384)))</f>
        <v>-1.6918801936552432</v>
      </c>
      <c r="AW287" s="81">
        <v>3.5</v>
      </c>
      <c r="AX287" s="82">
        <f t="shared" si="324"/>
        <v>-1.5698251038321778</v>
      </c>
      <c r="AY287" s="81">
        <v>3.5</v>
      </c>
      <c r="AZ287" s="82">
        <f t="shared" si="325"/>
        <v>-1.2816435770280501</v>
      </c>
      <c r="BA287" s="81">
        <f>(AR287*0.1)+(AT287*0.15)+(AV287*0.2)+(AX287*0.25)+(AZ287*0.3)</f>
        <v>-1.4942843126480019</v>
      </c>
      <c r="BB287" s="82">
        <v>2.976666666666667</v>
      </c>
      <c r="BC287" s="82">
        <v>3.1016666666666666</v>
      </c>
      <c r="BD287" s="82">
        <v>3.0666666666666664</v>
      </c>
      <c r="BE287" s="82">
        <v>3.0466666666666664</v>
      </c>
      <c r="BF287" s="81">
        <f t="shared" si="354"/>
        <v>3.0566666666666666</v>
      </c>
      <c r="BG287" s="82">
        <f t="shared" si="303"/>
        <v>-0.44956168594453894</v>
      </c>
      <c r="BH287" s="82">
        <f t="shared" si="331"/>
        <v>-0.97192299929627035</v>
      </c>
      <c r="BI287" s="85">
        <v>0.45</v>
      </c>
      <c r="BJ287" s="82">
        <f t="shared" si="356"/>
        <v>-0.53450388228909551</v>
      </c>
      <c r="BK287" s="92">
        <f t="shared" si="357"/>
        <v>-0.79850769621777162</v>
      </c>
      <c r="BL287" s="92">
        <f t="shared" si="358"/>
        <v>-0.50216677052719205</v>
      </c>
      <c r="BM287" s="85">
        <v>0.47852621086955371</v>
      </c>
      <c r="BN287" s="92">
        <f t="shared" si="359"/>
        <v>-0.13293767572358284</v>
      </c>
      <c r="BO287" s="92">
        <f t="shared" si="360"/>
        <v>-0.7370442924324897</v>
      </c>
      <c r="BP287" s="92">
        <f t="shared" si="361"/>
        <v>-5.7396788671274672E-2</v>
      </c>
      <c r="BQ287" s="86">
        <v>0.6807380259758562</v>
      </c>
      <c r="BR287" s="92">
        <f>((BQ287-(AVERAGE(BQ$2:BQ$392)))/(_xlfn.STDEV.P(BQ$2:BQ$392)))</f>
        <v>2.3956723493413259</v>
      </c>
      <c r="BS287" s="92">
        <f>LN(BQ287)</f>
        <v>-0.38457773704186093</v>
      </c>
      <c r="BT287" s="92">
        <f>((BS287-(AVERAGE(BS$2:BS$392)))/(_xlfn.STDEV.P(BS$2:BS$392)))</f>
        <v>2.2451121364574673</v>
      </c>
      <c r="BU287" s="92">
        <v>0.60949010370811052</v>
      </c>
      <c r="BV287" s="92">
        <f t="shared" si="332"/>
        <v>-0.32677796813975957</v>
      </c>
      <c r="BW287" s="92">
        <f t="shared" si="333"/>
        <v>-0.49513256693075686</v>
      </c>
      <c r="BX287" s="92">
        <f t="shared" si="334"/>
        <v>-0.31476976702095494</v>
      </c>
      <c r="BY287" s="92">
        <f>(BL287*0.1)+(BP287*0.2)+(BT287*0.3)+(BX287*0.4)</f>
        <v>0.48592969934188407</v>
      </c>
      <c r="BZ287" s="80"/>
      <c r="CA287" s="80"/>
      <c r="CB287" s="80">
        <v>0.50781396660987044</v>
      </c>
      <c r="CC287" s="80">
        <v>-1.5826921904097633</v>
      </c>
      <c r="CD287" s="80">
        <v>0.52463199496746404</v>
      </c>
      <c r="CE287" s="82">
        <f t="shared" si="351"/>
        <v>0.37564558312483542</v>
      </c>
      <c r="CF287" s="80">
        <f>(CC287*0.4)+(CE287*0.6)</f>
        <v>-0.40768952628900412</v>
      </c>
      <c r="CG287" s="84">
        <f t="shared" si="335"/>
        <v>-0.50995984254476168</v>
      </c>
      <c r="CH287" s="84">
        <f>VLOOKUP(A287,'CALCULO FINAL'!A:L,7,FALSE)</f>
        <v>11.538461538461538</v>
      </c>
      <c r="CI287" s="84">
        <f>VLOOKUP(A287,'CALCULO FINAL'!A:L,10,FALSE)</f>
        <v>64.285714285714292</v>
      </c>
      <c r="CJ287" s="84">
        <f>VLOOKUP(A287,'CALCULO FINAL'!A:L,8,FALSE)</f>
        <v>24.390243902439025</v>
      </c>
      <c r="CK287" s="84">
        <f>VLOOKUP(A287,'CALCULO FINAL'!A:L,9,FALSE)</f>
        <v>9.5890410958904102</v>
      </c>
      <c r="CL287" s="84">
        <f>VLOOKUP(A287,'CALCULO FINAL'!A:L,11,FALSE)</f>
        <v>-1.2498392992727805</v>
      </c>
      <c r="CM287" s="84">
        <f>VLOOKUP(A287,'CALCULO FINAL'!A:L,12,FALSE)</f>
        <v>13.736263736263737</v>
      </c>
      <c r="CN287" s="84">
        <f t="shared" si="336"/>
        <v>25.274725274725277</v>
      </c>
      <c r="CO287" s="81">
        <v>286</v>
      </c>
      <c r="CP287" s="81">
        <v>288</v>
      </c>
      <c r="CQ287" s="81">
        <v>307</v>
      </c>
      <c r="CR287" s="81">
        <v>310</v>
      </c>
      <c r="CS287" s="81">
        <v>296</v>
      </c>
      <c r="CT287" s="81">
        <v>294</v>
      </c>
    </row>
    <row r="288" spans="1:98" ht="14.5" customHeight="1">
      <c r="A288" s="79">
        <v>111001102199</v>
      </c>
      <c r="B288" s="80" t="s">
        <v>244</v>
      </c>
      <c r="C288" s="81" t="s">
        <v>460</v>
      </c>
      <c r="D288" s="81" t="s">
        <v>6</v>
      </c>
      <c r="E288" s="81">
        <v>9</v>
      </c>
      <c r="F288" s="82" t="s">
        <v>50</v>
      </c>
      <c r="G288" s="82">
        <v>75</v>
      </c>
      <c r="H288" s="82" t="s">
        <v>50</v>
      </c>
      <c r="I288" s="81">
        <v>9</v>
      </c>
      <c r="J288" s="81">
        <v>2</v>
      </c>
      <c r="K288" s="81">
        <v>2</v>
      </c>
      <c r="L288" s="81">
        <v>2098</v>
      </c>
      <c r="M288" s="81">
        <f t="shared" si="301"/>
        <v>4</v>
      </c>
      <c r="N288" s="86">
        <f>VLOOKUP(A288,complejidad!P:V,7,FALSE)</f>
        <v>0.48111538958178901</v>
      </c>
      <c r="O288" s="81">
        <v>4</v>
      </c>
      <c r="P288" s="87">
        <v>41.170125968992224</v>
      </c>
      <c r="Q288" s="88">
        <v>0.169400479616306</v>
      </c>
      <c r="R288" s="81">
        <v>2047</v>
      </c>
      <c r="S288" s="81">
        <v>174</v>
      </c>
      <c r="T288" s="89">
        <f t="shared" si="327"/>
        <v>8.5002442598925254E-2</v>
      </c>
      <c r="U288" s="90">
        <f>VLOOKUP(A288,socioeconomico!I:P,8,FALSE)</f>
        <v>-0.80816030998832566</v>
      </c>
      <c r="V288" s="81">
        <v>8</v>
      </c>
      <c r="W288" s="83">
        <v>0.85498627630375112</v>
      </c>
      <c r="X288" s="83">
        <v>0.84838403041825095</v>
      </c>
      <c r="Y288" s="83">
        <v>0.83790283790283793</v>
      </c>
      <c r="Z288" s="83">
        <v>0.81071242849713987</v>
      </c>
      <c r="AA288" s="83">
        <v>0.84160000000000001</v>
      </c>
      <c r="AB288" s="83">
        <v>0.84032697547683921</v>
      </c>
      <c r="AC288" s="91">
        <v>0.83315217391304353</v>
      </c>
      <c r="AD288" s="81">
        <f t="shared" si="352"/>
        <v>0.83374454410797771</v>
      </c>
      <c r="AE288" s="82">
        <f t="shared" si="328"/>
        <v>-0.10317022868170406</v>
      </c>
      <c r="AF288" s="84">
        <v>86.60777385159011</v>
      </c>
      <c r="AG288" s="84">
        <v>80.546995377503848</v>
      </c>
      <c r="AH288" s="84">
        <v>83.718002517834663</v>
      </c>
      <c r="AI288" s="84">
        <v>86.584327086882453</v>
      </c>
      <c r="AJ288" s="84">
        <v>86.468330134357004</v>
      </c>
      <c r="AK288" s="84">
        <v>89.919759277833506</v>
      </c>
      <c r="AL288" s="84">
        <v>87.563971340839302</v>
      </c>
      <c r="AM288" s="84">
        <f t="shared" si="353"/>
        <v>87.402246563397412</v>
      </c>
      <c r="AN288" s="84">
        <f t="shared" si="329"/>
        <v>-0.2967339036735126</v>
      </c>
      <c r="AO288" s="81">
        <v>4</v>
      </c>
      <c r="AP288" s="82">
        <f t="shared" si="355"/>
        <v>0.23005906138063265</v>
      </c>
      <c r="AQ288" s="81">
        <v>4</v>
      </c>
      <c r="AR288" s="82">
        <f>((AQ288-(AVERAGE(AQ$2:AQ$384)))/(_xlfn.STDEV.P(AQ$2:AQ$384)))</f>
        <v>0.1365178344157767</v>
      </c>
      <c r="AS288" s="81">
        <v>4</v>
      </c>
      <c r="AT288" s="82">
        <f>((AS288-(AVERAGE(AS$2:AS$384)))/(_xlfn.STDEV.P(AS$2:AS$384)))</f>
        <v>-0.10476865036838212</v>
      </c>
      <c r="AU288" s="81">
        <v>4</v>
      </c>
      <c r="AV288" s="82">
        <f>((AU288-(AVERAGE(AU$2:AU$384)))/(_xlfn.STDEV.P(AU$2:AU$384)))</f>
        <v>-0.23979404319523176</v>
      </c>
      <c r="AW288" s="81">
        <v>4</v>
      </c>
      <c r="AX288" s="82">
        <f t="shared" si="324"/>
        <v>-0.2179191660846721</v>
      </c>
      <c r="AY288" s="81">
        <v>4</v>
      </c>
      <c r="AZ288" s="82">
        <f t="shared" si="325"/>
        <v>5.8790989771929411E-2</v>
      </c>
      <c r="BA288" s="81">
        <f>(AR288*0.1)+(AT288*0.15)+(AV288*0.2)+(AX288*0.25)+(AZ288*0.3)</f>
        <v>-8.6864817342315201E-2</v>
      </c>
      <c r="BB288" s="82">
        <v>3.3166666666666664</v>
      </c>
      <c r="BC288" s="82">
        <v>3.4150000000000005</v>
      </c>
      <c r="BD288" s="82">
        <v>3.4266666666666672</v>
      </c>
      <c r="BE288" s="82">
        <v>3.2783333333333338</v>
      </c>
      <c r="BF288" s="81">
        <f t="shared" si="354"/>
        <v>3.3540000000000005</v>
      </c>
      <c r="BG288" s="82">
        <f t="shared" si="303"/>
        <v>0.13922745793582694</v>
      </c>
      <c r="BH288" s="82">
        <f t="shared" si="331"/>
        <v>2.6181320296755871E-2</v>
      </c>
      <c r="BI288" s="85">
        <v>0.46</v>
      </c>
      <c r="BJ288" s="82">
        <f t="shared" si="356"/>
        <v>-0.39151285570955341</v>
      </c>
      <c r="BK288" s="92">
        <f t="shared" si="357"/>
        <v>-0.77652878949899629</v>
      </c>
      <c r="BL288" s="92">
        <f t="shared" si="358"/>
        <v>-0.34435046268240987</v>
      </c>
      <c r="BM288" s="85">
        <v>0.44459818612359303</v>
      </c>
      <c r="BN288" s="92">
        <f t="shared" si="359"/>
        <v>-0.54935171376244574</v>
      </c>
      <c r="BO288" s="92">
        <f t="shared" si="360"/>
        <v>-0.81058435725435096</v>
      </c>
      <c r="BP288" s="92">
        <f t="shared" si="361"/>
        <v>-0.51448478337544423</v>
      </c>
      <c r="BQ288" s="86">
        <v>0.50535344204594834</v>
      </c>
      <c r="BR288" s="92">
        <f>((BQ288-(AVERAGE(BQ$2:BQ$392)))/(_xlfn.STDEV.P(BQ$2:BQ$392)))</f>
        <v>-2.289601787689695</v>
      </c>
      <c r="BS288" s="92">
        <f>LN(BQ288)</f>
        <v>-0.68249720927273261</v>
      </c>
      <c r="BT288" s="92">
        <f>((BS288-(AVERAGE(BS$2:BS$392)))/(_xlfn.STDEV.P(BS$2:BS$392)))</f>
        <v>-2.4230439619868283</v>
      </c>
      <c r="BU288" s="92">
        <v>0.59872473306690521</v>
      </c>
      <c r="BV288" s="92">
        <f t="shared" si="332"/>
        <v>-0.64494736440154132</v>
      </c>
      <c r="BW288" s="92">
        <f t="shared" si="333"/>
        <v>-0.51295333061815673</v>
      </c>
      <c r="BX288" s="92">
        <f t="shared" si="334"/>
        <v>-0.65340151977704208</v>
      </c>
      <c r="BY288" s="92">
        <f>(BL288*0.1)+(BP288*0.2)+(BT288*0.3)+(BX288*0.4)</f>
        <v>-1.1256057994501951</v>
      </c>
      <c r="BZ288" s="80">
        <v>0.51503582177481289</v>
      </c>
      <c r="CA288" s="80">
        <v>4.9055715352757573E-2</v>
      </c>
      <c r="CB288" s="80">
        <v>0.54573464030673979</v>
      </c>
      <c r="CC288" s="80">
        <v>-0.34207249868426653</v>
      </c>
      <c r="CD288" s="80">
        <v>0.453259063195315</v>
      </c>
      <c r="CE288" s="82">
        <f t="shared" si="351"/>
        <v>-0.47375208499450383</v>
      </c>
      <c r="CF288" s="80">
        <f t="shared" ref="CF288:CF298" si="362">(CA288*0.2)+(CC288*0.3)+(CE288*0.5)</f>
        <v>-0.32968664903198036</v>
      </c>
      <c r="CG288" s="84">
        <f t="shared" si="335"/>
        <v>-0.21880891245629608</v>
      </c>
      <c r="CH288" s="84">
        <f>VLOOKUP(A288,'CALCULO FINAL'!A:L,7,FALSE)</f>
        <v>31.593406593406591</v>
      </c>
      <c r="CI288" s="84">
        <f>VLOOKUP(A288,'CALCULO FINAL'!A:L,10,FALSE)</f>
        <v>7.8947368421052628</v>
      </c>
      <c r="CJ288" s="84">
        <f>VLOOKUP(A288,'CALCULO FINAL'!A:L,8,FALSE)</f>
        <v>30</v>
      </c>
      <c r="CK288" s="84">
        <f>VLOOKUP(A288,'CALCULO FINAL'!A:L,9,FALSE)</f>
        <v>30.263157894736842</v>
      </c>
      <c r="CL288" s="84">
        <f>VLOOKUP(A288,'CALCULO FINAL'!A:L,11,FALSE)</f>
        <v>-0.77494518801754342</v>
      </c>
      <c r="CM288" s="84">
        <f>VLOOKUP(A288,'CALCULO FINAL'!A:L,12,FALSE)</f>
        <v>28.571428571428569</v>
      </c>
      <c r="CN288" s="84">
        <f t="shared" si="336"/>
        <v>24.913244650086753</v>
      </c>
      <c r="CO288" s="81">
        <v>287</v>
      </c>
      <c r="CP288" s="81">
        <v>265</v>
      </c>
      <c r="CQ288" s="81">
        <v>232</v>
      </c>
      <c r="CR288" s="81">
        <v>240</v>
      </c>
      <c r="CS288" s="81">
        <v>249</v>
      </c>
      <c r="CT288" s="81">
        <v>127</v>
      </c>
    </row>
    <row r="289" spans="1:98" ht="14.5" customHeight="1">
      <c r="A289" s="79">
        <v>111001013129</v>
      </c>
      <c r="B289" s="80" t="s">
        <v>188</v>
      </c>
      <c r="C289" s="81" t="s">
        <v>460</v>
      </c>
      <c r="D289" s="81" t="s">
        <v>6</v>
      </c>
      <c r="E289" s="81">
        <v>8</v>
      </c>
      <c r="F289" s="82" t="s">
        <v>7</v>
      </c>
      <c r="G289" s="82">
        <v>81</v>
      </c>
      <c r="H289" s="82" t="s">
        <v>8</v>
      </c>
      <c r="I289" s="81">
        <v>8</v>
      </c>
      <c r="J289" s="81">
        <v>3</v>
      </c>
      <c r="K289" s="81">
        <v>3</v>
      </c>
      <c r="L289" s="81">
        <v>3477</v>
      </c>
      <c r="M289" s="81">
        <f t="shared" si="301"/>
        <v>6</v>
      </c>
      <c r="N289" s="86">
        <f>VLOOKUP(A289,complejidad!P:V,7,FALSE)</f>
        <v>1.9668522933360815</v>
      </c>
      <c r="O289" s="81">
        <v>6</v>
      </c>
      <c r="P289" s="87">
        <v>39.908793478260812</v>
      </c>
      <c r="Q289" s="88">
        <v>0.212609865470853</v>
      </c>
      <c r="R289" s="81">
        <v>3285</v>
      </c>
      <c r="S289" s="81">
        <v>367</v>
      </c>
      <c r="T289" s="89">
        <f t="shared" si="327"/>
        <v>0.11171993911719939</v>
      </c>
      <c r="U289" s="90">
        <f>VLOOKUP(A289,socioeconomico!I:P,8,FALSE)</f>
        <v>-0.12745390248693472</v>
      </c>
      <c r="V289" s="81">
        <v>6</v>
      </c>
      <c r="W289" s="83">
        <v>0.87829866501086618</v>
      </c>
      <c r="X289" s="83">
        <v>0.87403993855606754</v>
      </c>
      <c r="Y289" s="83">
        <v>0.84053884711779447</v>
      </c>
      <c r="Z289" s="83">
        <v>0.78687459389213776</v>
      </c>
      <c r="AA289" s="83">
        <v>0.81444759206798867</v>
      </c>
      <c r="AB289" s="83">
        <v>0.81124913733609383</v>
      </c>
      <c r="AC289" s="91">
        <v>0.78737541528239208</v>
      </c>
      <c r="AD289" s="81">
        <f t="shared" si="352"/>
        <v>0.80399950112793883</v>
      </c>
      <c r="AE289" s="82">
        <f t="shared" si="328"/>
        <v>-0.69315663477997802</v>
      </c>
      <c r="AF289" s="84">
        <v>85.848795347549157</v>
      </c>
      <c r="AG289" s="84">
        <v>89.093913522445618</v>
      </c>
      <c r="AH289" s="84">
        <v>87.389624724061804</v>
      </c>
      <c r="AI289" s="84">
        <v>87.789904502046383</v>
      </c>
      <c r="AJ289" s="84">
        <v>82.448690728945508</v>
      </c>
      <c r="AK289" s="84">
        <v>87.965990843688687</v>
      </c>
      <c r="AL289" s="84">
        <v>89.184746877054565</v>
      </c>
      <c r="AM289" s="84">
        <f t="shared" si="353"/>
        <v>87.144108067540785</v>
      </c>
      <c r="AN289" s="84">
        <f t="shared" si="329"/>
        <v>-0.35245015846456196</v>
      </c>
      <c r="AO289" s="81">
        <v>4</v>
      </c>
      <c r="AP289" s="82">
        <f t="shared" si="355"/>
        <v>0.23005906138063265</v>
      </c>
      <c r="AQ289" s="81"/>
      <c r="AR289" s="82"/>
      <c r="AS289" s="81" t="s">
        <v>650</v>
      </c>
      <c r="AT289" s="82"/>
      <c r="AU289" s="81"/>
      <c r="AV289" s="82"/>
      <c r="AW289" s="81"/>
      <c r="AX289" s="82"/>
      <c r="AY289" s="81">
        <v>4</v>
      </c>
      <c r="AZ289" s="82">
        <f t="shared" si="325"/>
        <v>5.8790989771929411E-2</v>
      </c>
      <c r="BA289" s="81">
        <f>AZ289</f>
        <v>5.8790989771929411E-2</v>
      </c>
      <c r="BB289" s="82">
        <v>3.4883333333333333</v>
      </c>
      <c r="BC289" s="82">
        <v>3.2716666666666665</v>
      </c>
      <c r="BD289" s="82">
        <v>3.355</v>
      </c>
      <c r="BE289" s="82">
        <v>3.313333333333333</v>
      </c>
      <c r="BF289" s="81">
        <f t="shared" si="354"/>
        <v>3.335</v>
      </c>
      <c r="BG289" s="82">
        <f t="shared" si="303"/>
        <v>0.10160303954885183</v>
      </c>
      <c r="BH289" s="82">
        <f t="shared" si="331"/>
        <v>8.0197014660390614E-2</v>
      </c>
      <c r="BI289" s="85">
        <v>0.49099999999999999</v>
      </c>
      <c r="BJ289" s="82">
        <f t="shared" si="356"/>
        <v>5.1759326687026222E-2</v>
      </c>
      <c r="BK289" s="92">
        <f t="shared" si="357"/>
        <v>-0.71131115118761645</v>
      </c>
      <c r="BL289" s="92">
        <f t="shared" si="358"/>
        <v>0.12393519940041622</v>
      </c>
      <c r="BM289" s="85">
        <v>0.5114341771640083</v>
      </c>
      <c r="BN289" s="92">
        <f t="shared" si="359"/>
        <v>0.27095672222400435</v>
      </c>
      <c r="BO289" s="92">
        <f t="shared" si="360"/>
        <v>-0.67053638776756319</v>
      </c>
      <c r="BP289" s="92">
        <f t="shared" si="361"/>
        <v>0.35598284117955925</v>
      </c>
      <c r="BQ289" s="86">
        <v>0.57235361106931404</v>
      </c>
      <c r="BR289" s="92">
        <f>((BQ289-(AVERAGE(BQ$2:BQ$392)))/(_xlfn.STDEV.P(BQ$2:BQ$392)))</f>
        <v>-0.49974003320768473</v>
      </c>
      <c r="BS289" s="92">
        <f>LN(BQ289)</f>
        <v>-0.55799827743983643</v>
      </c>
      <c r="BT289" s="92">
        <f>((BS289-(AVERAGE(BS$2:BS$392)))/(_xlfn.STDEV.P(BS$2:BS$392)))</f>
        <v>-0.47224684378049941</v>
      </c>
      <c r="BU289" s="92">
        <v>0.58700113272431664</v>
      </c>
      <c r="BV289" s="92">
        <f t="shared" si="332"/>
        <v>-0.991437138635473</v>
      </c>
      <c r="BW289" s="92">
        <f t="shared" si="333"/>
        <v>-0.53272852947222848</v>
      </c>
      <c r="BX289" s="92">
        <f t="shared" si="334"/>
        <v>-1.0291716251732117</v>
      </c>
      <c r="BY289" s="92">
        <f>(BL289*0.1)+(BP289*0.2)+(BT289*0.3)+(BX289*0.4)</f>
        <v>-0.46975261502748106</v>
      </c>
      <c r="BZ289" s="80">
        <v>0.47524525451482724</v>
      </c>
      <c r="CA289" s="80">
        <v>-1.3863375307983081</v>
      </c>
      <c r="CB289" s="80">
        <v>0.54154619366903822</v>
      </c>
      <c r="CC289" s="80">
        <v>-0.47910248443852826</v>
      </c>
      <c r="CD289" s="80">
        <v>0.449525226689031</v>
      </c>
      <c r="CE289" s="82">
        <f t="shared" si="351"/>
        <v>-0.51818786677941397</v>
      </c>
      <c r="CF289" s="80">
        <f t="shared" si="362"/>
        <v>-0.68009218488092704</v>
      </c>
      <c r="CG289" s="84">
        <f t="shared" si="335"/>
        <v>-0.23433294181392322</v>
      </c>
      <c r="CH289" s="84">
        <f>VLOOKUP(A289,'CALCULO FINAL'!A:L,7,FALSE)</f>
        <v>29.945054945054945</v>
      </c>
      <c r="CI289" s="84">
        <f>VLOOKUP(A289,'CALCULO FINAL'!A:L,10,FALSE)</f>
        <v>21.052631578947366</v>
      </c>
      <c r="CJ289" s="84">
        <f>VLOOKUP(A289,'CALCULO FINAL'!A:L,8,FALSE)</f>
        <v>11.363636363636363</v>
      </c>
      <c r="CK289" s="84">
        <f>VLOOKUP(A289,'CALCULO FINAL'!A:L,9,FALSE)</f>
        <v>30.136986301369863</v>
      </c>
      <c r="CL289" s="84">
        <f>VLOOKUP(A289,'CALCULO FINAL'!A:L,11,FALSE)</f>
        <v>-1.1138354689842633</v>
      </c>
      <c r="CM289" s="84">
        <f>VLOOKUP(A289,'CALCULO FINAL'!A:L,12,FALSE)</f>
        <v>17.032967032967033</v>
      </c>
      <c r="CN289" s="84">
        <f t="shared" si="336"/>
        <v>24.493927125506072</v>
      </c>
      <c r="CO289" s="81">
        <v>288</v>
      </c>
      <c r="CP289" s="81">
        <v>231</v>
      </c>
      <c r="CQ289" s="81">
        <v>167</v>
      </c>
      <c r="CR289" s="81">
        <v>198</v>
      </c>
      <c r="CS289" s="81">
        <v>132</v>
      </c>
      <c r="CT289" s="81">
        <v>121</v>
      </c>
    </row>
    <row r="290" spans="1:98" ht="14.5" customHeight="1">
      <c r="A290" s="79">
        <v>111001075957</v>
      </c>
      <c r="B290" s="80" t="s">
        <v>332</v>
      </c>
      <c r="C290" s="81" t="s">
        <v>460</v>
      </c>
      <c r="D290" s="81" t="s">
        <v>6</v>
      </c>
      <c r="E290" s="81">
        <v>6</v>
      </c>
      <c r="F290" s="82" t="s">
        <v>151</v>
      </c>
      <c r="G290" s="82">
        <v>62</v>
      </c>
      <c r="H290" s="82" t="s">
        <v>151</v>
      </c>
      <c r="I290" s="81">
        <v>6</v>
      </c>
      <c r="J290" s="81">
        <v>2</v>
      </c>
      <c r="K290" s="81">
        <v>2</v>
      </c>
      <c r="L290" s="81">
        <v>2547</v>
      </c>
      <c r="M290" s="81">
        <f t="shared" si="301"/>
        <v>5</v>
      </c>
      <c r="N290" s="86">
        <f>VLOOKUP(A290,complejidad!P:V,7,FALSE)</f>
        <v>0.65577919136838758</v>
      </c>
      <c r="O290" s="81">
        <v>5</v>
      </c>
      <c r="P290" s="87">
        <v>34.1376706324358</v>
      </c>
      <c r="Q290" s="88">
        <v>0.23707789787551201</v>
      </c>
      <c r="R290" s="81">
        <v>1955</v>
      </c>
      <c r="S290" s="81">
        <v>239</v>
      </c>
      <c r="T290" s="89">
        <f t="shared" si="327"/>
        <v>0.12225063938618926</v>
      </c>
      <c r="U290" s="90">
        <f>VLOOKUP(A290,socioeconomico!I:P,8,FALSE)</f>
        <v>0.77254315212301727</v>
      </c>
      <c r="V290" s="81">
        <v>2</v>
      </c>
      <c r="W290" s="83">
        <v>0.87192890747516993</v>
      </c>
      <c r="X290" s="83">
        <v>0.83434903047091413</v>
      </c>
      <c r="Y290" s="83">
        <v>0.83686319404693765</v>
      </c>
      <c r="Z290" s="83">
        <v>0.84312638580931265</v>
      </c>
      <c r="AA290" s="83">
        <v>0.84735376044568245</v>
      </c>
      <c r="AB290" s="83">
        <v>0.86692650334075727</v>
      </c>
      <c r="AC290" s="91">
        <v>0.86358511837655016</v>
      </c>
      <c r="AD290" s="81">
        <f t="shared" si="352"/>
        <v>0.85543319071338153</v>
      </c>
      <c r="AE290" s="82">
        <f t="shared" si="328"/>
        <v>0.32701932163916092</v>
      </c>
      <c r="AF290" s="84">
        <v>99.522154648132059</v>
      </c>
      <c r="AG290" s="84">
        <v>96.93728731161886</v>
      </c>
      <c r="AH290" s="84">
        <v>96.493037648272306</v>
      </c>
      <c r="AI290" s="84">
        <v>96.589861751152071</v>
      </c>
      <c r="AJ290" s="84">
        <v>93.952180028129391</v>
      </c>
      <c r="AK290" s="84">
        <v>95.822222222222223</v>
      </c>
      <c r="AL290" s="84">
        <v>95.320791123974914</v>
      </c>
      <c r="AM290" s="84">
        <f t="shared" si="353"/>
        <v>95.480011925873953</v>
      </c>
      <c r="AN290" s="84">
        <f t="shared" si="329"/>
        <v>1.4467597646556987</v>
      </c>
      <c r="AO290" s="81">
        <v>3.5</v>
      </c>
      <c r="AP290" s="82">
        <f t="shared" si="355"/>
        <v>-1.3577995583445217</v>
      </c>
      <c r="AQ290" s="81">
        <v>3.5</v>
      </c>
      <c r="AR290" s="82">
        <f t="shared" ref="AR290:AR297" si="363">((AQ290-(AVERAGE(AQ$2:AQ$384)))/(_xlfn.STDEV.P(AQ$2:AQ$384)))</f>
        <v>-1.3981309248788139</v>
      </c>
      <c r="AS290" s="81">
        <v>3</v>
      </c>
      <c r="AT290" s="82">
        <f t="shared" ref="AT290:AT297" si="364">((AS290-(AVERAGE(AS$2:AS$384)))/(_xlfn.STDEV.P(AS$2:AS$384)))</f>
        <v>-3.0838424477997841</v>
      </c>
      <c r="AU290" s="81">
        <v>3.5</v>
      </c>
      <c r="AV290" s="82">
        <f t="shared" ref="AV290:AV297" si="365">((AU290-(AVERAGE(AU$2:AU$384)))/(_xlfn.STDEV.P(AU$2:AU$384)))</f>
        <v>-1.6918801936552432</v>
      </c>
      <c r="AW290" s="81" t="s">
        <v>462</v>
      </c>
      <c r="AX290" s="82"/>
      <c r="AY290" s="81"/>
      <c r="AZ290" s="82"/>
      <c r="BA290" s="81">
        <f>(AR290*0.2)+(AT290*0.3)+(AV290*0.5)</f>
        <v>-2.0507190161433195</v>
      </c>
      <c r="BB290" s="82">
        <v>3.1433333333333331</v>
      </c>
      <c r="BC290" s="82">
        <v>3.1766666666666663</v>
      </c>
      <c r="BD290" s="82">
        <v>3.3899999999999992</v>
      </c>
      <c r="BE290" s="82">
        <v>3.09</v>
      </c>
      <c r="BF290" s="81">
        <f t="shared" si="354"/>
        <v>3.2026666666666666</v>
      </c>
      <c r="BG290" s="82">
        <f t="shared" si="303"/>
        <v>-0.1604477341288443</v>
      </c>
      <c r="BH290" s="82">
        <f t="shared" si="331"/>
        <v>-1.105583375136082</v>
      </c>
      <c r="BI290" s="85">
        <v>0.38200000000000001</v>
      </c>
      <c r="BJ290" s="82">
        <f t="shared" si="356"/>
        <v>-1.5068428630299808</v>
      </c>
      <c r="BK290" s="92">
        <f t="shared" si="357"/>
        <v>-0.96233467037556186</v>
      </c>
      <c r="BL290" s="92">
        <f t="shared" si="358"/>
        <v>-1.6785022688201492</v>
      </c>
      <c r="BM290" s="85">
        <v>0.50851759675438124</v>
      </c>
      <c r="BN290" s="92">
        <f t="shared" si="359"/>
        <v>0.23516020784594768</v>
      </c>
      <c r="BO290" s="92">
        <f t="shared" si="360"/>
        <v>-0.67625545887224714</v>
      </c>
      <c r="BP290" s="92">
        <f t="shared" si="361"/>
        <v>0.32043597636317894</v>
      </c>
      <c r="BQ290" s="86">
        <v>0.60616253931548869</v>
      </c>
      <c r="BR290" s="92">
        <f>((BQ290-(AVERAGE(BQ$2:BQ$392)))/(_xlfn.STDEV.P(BQ$2:BQ$392)))</f>
        <v>0.40344138424144282</v>
      </c>
      <c r="BS290" s="92">
        <f>LN(BQ290)</f>
        <v>-0.50060711218426346</v>
      </c>
      <c r="BT290" s="92">
        <f>((BS290-(AVERAGE(BS$2:BS$392)))/(_xlfn.STDEV.P(BS$2:BS$392)))</f>
        <v>0.42702609087685894</v>
      </c>
      <c r="BU290" s="92">
        <v>0.62906491197311831</v>
      </c>
      <c r="BV290" s="92">
        <f t="shared" si="332"/>
        <v>0.25175342991346694</v>
      </c>
      <c r="BW290" s="92">
        <f t="shared" si="333"/>
        <v>-0.46352082892091179</v>
      </c>
      <c r="BX290" s="92">
        <f t="shared" si="334"/>
        <v>0.28591931890799516</v>
      </c>
      <c r="BY290" s="92">
        <f>(BL290*0.1)+(BP290*0.2)+(BT290*0.3)+(BX290*0.4)</f>
        <v>0.1387125232168766</v>
      </c>
      <c r="BZ290" s="80">
        <v>0.48232066960698428</v>
      </c>
      <c r="CA290" s="80">
        <v>-1.1311010831588535</v>
      </c>
      <c r="CB290" s="80">
        <v>0.51364504643647246</v>
      </c>
      <c r="CC290" s="80">
        <v>-1.3919215170104928</v>
      </c>
      <c r="CD290" s="80">
        <v>0.42517449006960401</v>
      </c>
      <c r="CE290" s="82">
        <f t="shared" si="351"/>
        <v>-0.80798202806676822</v>
      </c>
      <c r="CF290" s="80">
        <f t="shared" si="362"/>
        <v>-1.0477876857683026</v>
      </c>
      <c r="CG290" s="84">
        <f t="shared" si="335"/>
        <v>-0.44470369710011182</v>
      </c>
      <c r="CH290" s="84">
        <f>VLOOKUP(A290,'CALCULO FINAL'!A:L,7,FALSE)</f>
        <v>16.208791208791208</v>
      </c>
      <c r="CI290" s="84">
        <f>VLOOKUP(A290,'CALCULO FINAL'!A:L,10,FALSE)</f>
        <v>48.648648648648653</v>
      </c>
      <c r="CJ290" s="84">
        <f>VLOOKUP(A290,'CALCULO FINAL'!A:L,8,FALSE)</f>
        <v>16.666666666666664</v>
      </c>
      <c r="CK290" s="84">
        <f>VLOOKUP(A290,'CALCULO FINAL'!A:L,9,FALSE)</f>
        <v>20.930232558139537</v>
      </c>
      <c r="CL290" s="84">
        <f>VLOOKUP(A290,'CALCULO FINAL'!A:L,11,FALSE)</f>
        <v>-1.1844132798175462</v>
      </c>
      <c r="CM290" s="84">
        <f>VLOOKUP(A290,'CALCULO FINAL'!A:L,12,FALSE)</f>
        <v>16.208791208791208</v>
      </c>
      <c r="CN290" s="84">
        <f t="shared" si="336"/>
        <v>24.31875556875557</v>
      </c>
      <c r="CO290" s="81">
        <v>289</v>
      </c>
      <c r="CP290" s="81">
        <v>314</v>
      </c>
      <c r="CQ290" s="81">
        <v>330</v>
      </c>
      <c r="CR290" s="81">
        <v>327</v>
      </c>
      <c r="CS290" s="81">
        <v>299</v>
      </c>
      <c r="CT290" s="81">
        <v>329</v>
      </c>
    </row>
    <row r="291" spans="1:98" ht="14.5" customHeight="1">
      <c r="A291" s="79">
        <v>111001006483</v>
      </c>
      <c r="B291" s="80" t="s">
        <v>195</v>
      </c>
      <c r="C291" s="81" t="s">
        <v>460</v>
      </c>
      <c r="D291" s="81" t="s">
        <v>6</v>
      </c>
      <c r="E291" s="81">
        <v>10</v>
      </c>
      <c r="F291" s="82" t="s">
        <v>18</v>
      </c>
      <c r="G291" s="82">
        <v>30</v>
      </c>
      <c r="H291" s="82" t="s">
        <v>19</v>
      </c>
      <c r="I291" s="81">
        <v>10</v>
      </c>
      <c r="J291" s="81">
        <v>2</v>
      </c>
      <c r="K291" s="81">
        <v>1</v>
      </c>
      <c r="L291" s="81">
        <v>2490</v>
      </c>
      <c r="M291" s="81">
        <f t="shared" si="301"/>
        <v>4</v>
      </c>
      <c r="N291" s="86">
        <f>VLOOKUP(A291,complejidad!P:V,7,FALSE)</f>
        <v>-0.31047738813875331</v>
      </c>
      <c r="O291" s="81">
        <v>3</v>
      </c>
      <c r="P291" s="87">
        <v>37.05987676056332</v>
      </c>
      <c r="Q291" s="88">
        <v>0.19169392033542901</v>
      </c>
      <c r="R291" s="81">
        <v>2032</v>
      </c>
      <c r="S291" s="81">
        <v>163</v>
      </c>
      <c r="T291" s="89">
        <f t="shared" si="327"/>
        <v>8.0216535433070862E-2</v>
      </c>
      <c r="U291" s="90">
        <f>VLOOKUP(A291,socioeconomico!I:P,8,FALSE)</f>
        <v>-0.17489481473055649</v>
      </c>
      <c r="V291" s="81">
        <v>6</v>
      </c>
      <c r="W291" s="83">
        <v>0.85185185185185186</v>
      </c>
      <c r="X291" s="83">
        <v>0.84890109890109888</v>
      </c>
      <c r="Y291" s="83">
        <v>0.86275659824046924</v>
      </c>
      <c r="Z291" s="83">
        <v>0.84028185554903112</v>
      </c>
      <c r="AA291" s="83">
        <v>0.80348837209302326</v>
      </c>
      <c r="AB291" s="83">
        <v>0.81373100731570058</v>
      </c>
      <c r="AC291" s="91">
        <v>0.80362860192102459</v>
      </c>
      <c r="AD291" s="81">
        <f t="shared" si="352"/>
        <v>0.81753694498023877</v>
      </c>
      <c r="AE291" s="82">
        <f t="shared" si="328"/>
        <v>-0.42464440396775782</v>
      </c>
      <c r="AF291" s="84">
        <v>80.185317177476833</v>
      </c>
      <c r="AG291" s="84">
        <v>85.445362718089996</v>
      </c>
      <c r="AH291" s="84">
        <v>87.279529663281664</v>
      </c>
      <c r="AI291" s="84">
        <v>75.483558994197296</v>
      </c>
      <c r="AJ291" s="84">
        <v>79.720976581963129</v>
      </c>
      <c r="AK291" s="84">
        <v>88.647214854111411</v>
      </c>
      <c r="AL291" s="84">
        <v>88.240963855421683</v>
      </c>
      <c r="AM291" s="84">
        <f t="shared" si="353"/>
        <v>84.628775002004744</v>
      </c>
      <c r="AN291" s="84">
        <f t="shared" si="329"/>
        <v>-0.89535615742720864</v>
      </c>
      <c r="AO291" s="81">
        <v>4</v>
      </c>
      <c r="AP291" s="82">
        <f t="shared" si="355"/>
        <v>0.23005906138063265</v>
      </c>
      <c r="AQ291" s="81">
        <v>4</v>
      </c>
      <c r="AR291" s="82">
        <f t="shared" si="363"/>
        <v>0.1365178344157767</v>
      </c>
      <c r="AS291" s="81">
        <v>4</v>
      </c>
      <c r="AT291" s="82">
        <f t="shared" si="364"/>
        <v>-0.10476865036838212</v>
      </c>
      <c r="AU291" s="81">
        <v>4</v>
      </c>
      <c r="AV291" s="82">
        <f t="shared" si="365"/>
        <v>-0.23979404319523176</v>
      </c>
      <c r="AW291" s="81">
        <v>4</v>
      </c>
      <c r="AX291" s="82">
        <f t="shared" ref="AX291:AX337" si="366">((AW291-(AVERAGE(AW$2:AW$384)))/(_xlfn.STDEV.P(AW$2:AW$384)))</f>
        <v>-0.2179191660846721</v>
      </c>
      <c r="AY291" s="81">
        <v>4</v>
      </c>
      <c r="AZ291" s="82">
        <f>((AY291-(AVERAGE(AY$2:AY$392)))/(_xlfn.STDEV.P(AY$2:AY$392)))</f>
        <v>5.8790989771929411E-2</v>
      </c>
      <c r="BA291" s="81">
        <f>(AR291*0.1)+(AT291*0.15)+(AV291*0.2)+(AX291*0.25)+(AZ291*0.3)</f>
        <v>-8.6864817342315201E-2</v>
      </c>
      <c r="BB291" s="82">
        <v>3.438333333333333</v>
      </c>
      <c r="BC291" s="82">
        <v>3.4966666666666666</v>
      </c>
      <c r="BD291" s="82">
        <v>3.3533333333333335</v>
      </c>
      <c r="BE291" s="82">
        <v>3.3166666666666664</v>
      </c>
      <c r="BF291" s="81">
        <f t="shared" si="354"/>
        <v>3.375833333333333</v>
      </c>
      <c r="BG291" s="82">
        <f t="shared" si="303"/>
        <v>0.18246253520506728</v>
      </c>
      <c r="BH291" s="82">
        <f t="shared" si="331"/>
        <v>4.7798858931376038E-2</v>
      </c>
      <c r="BI291" s="85">
        <v>0.41799999999999998</v>
      </c>
      <c r="BJ291" s="82">
        <f t="shared" si="356"/>
        <v>-0.9920751673436301</v>
      </c>
      <c r="BK291" s="92">
        <f t="shared" si="357"/>
        <v>-0.87227384645738082</v>
      </c>
      <c r="BL291" s="92">
        <f t="shared" si="358"/>
        <v>-1.0318337655098837</v>
      </c>
      <c r="BM291" s="85">
        <v>0.47073358585471292</v>
      </c>
      <c r="BN291" s="92">
        <f t="shared" si="359"/>
        <v>-0.22858009739856816</v>
      </c>
      <c r="BO291" s="92">
        <f t="shared" si="360"/>
        <v>-0.75346298012561563</v>
      </c>
      <c r="BP291" s="92">
        <f t="shared" si="361"/>
        <v>-0.15944707991733312</v>
      </c>
      <c r="BQ291" s="86">
        <v>0.58747816796934571</v>
      </c>
      <c r="BR291" s="92">
        <f>((BQ291-(AVERAGE(BQ$2:BQ$392)))/(_xlfn.STDEV.P(BQ$2:BQ$392)))</f>
        <v>-9.5698277142666988E-2</v>
      </c>
      <c r="BS291" s="92">
        <f>LN(BQ291)</f>
        <v>-0.53191619455754779</v>
      </c>
      <c r="BT291" s="92">
        <f>((BS291-(AVERAGE(BS$2:BS$392)))/(_xlfn.STDEV.P(BS$2:BS$392)))</f>
        <v>-6.3561794242242065E-2</v>
      </c>
      <c r="BU291" s="92">
        <v>0.58632844642067727</v>
      </c>
      <c r="BV291" s="92">
        <f t="shared" si="332"/>
        <v>-1.0113183115403146</v>
      </c>
      <c r="BW291" s="92">
        <f t="shared" si="333"/>
        <v>-0.53387515764780225</v>
      </c>
      <c r="BX291" s="92">
        <f t="shared" si="334"/>
        <v>-1.0509599567882364</v>
      </c>
      <c r="BY291" s="92">
        <f>(BL291*0.1)+(BP291*0.2)+(BT291*0.3)+(BX291*0.4)</f>
        <v>-0.5745253135224222</v>
      </c>
      <c r="BZ291" s="80">
        <v>0.53647447066770015</v>
      </c>
      <c r="CA291" s="80">
        <v>0.82242724399644118</v>
      </c>
      <c r="CB291" s="80">
        <v>0.54880073023799625</v>
      </c>
      <c r="CC291" s="80">
        <v>-0.24176174007999446</v>
      </c>
      <c r="CD291" s="80">
        <v>0.43056522762451899</v>
      </c>
      <c r="CE291" s="82">
        <f t="shared" si="351"/>
        <v>-0.74382773602779539</v>
      </c>
      <c r="CF291" s="80">
        <f t="shared" si="362"/>
        <v>-0.27995694123860776</v>
      </c>
      <c r="CG291" s="84">
        <f t="shared" si="335"/>
        <v>-0.24791092255381153</v>
      </c>
      <c r="CH291" s="84">
        <f>VLOOKUP(A291,'CALCULO FINAL'!A:L,7,FALSE)</f>
        <v>29.670329670329672</v>
      </c>
      <c r="CI291" s="84">
        <f>VLOOKUP(A291,'CALCULO FINAL'!A:L,10,FALSE)</f>
        <v>18.421052631578945</v>
      </c>
      <c r="CJ291" s="84">
        <f>VLOOKUP(A291,'CALCULO FINAL'!A:L,8,FALSE)</f>
        <v>11.76470588235294</v>
      </c>
      <c r="CK291" s="84">
        <f>VLOOKUP(A291,'CALCULO FINAL'!A:L,9,FALSE)</f>
        <v>31.746031746031743</v>
      </c>
      <c r="CL291" s="84">
        <f>VLOOKUP(A291,'CALCULO FINAL'!A:L,11,FALSE)</f>
        <v>-1.0775167254789166</v>
      </c>
      <c r="CM291" s="84">
        <f>VLOOKUP(A291,'CALCULO FINAL'!A:L,12,FALSE)</f>
        <v>18.956043956043956</v>
      </c>
      <c r="CN291" s="84">
        <f t="shared" si="336"/>
        <v>24.179438982070561</v>
      </c>
      <c r="CO291" s="81">
        <v>290</v>
      </c>
      <c r="CP291" s="81">
        <v>257</v>
      </c>
      <c r="CQ291" s="81">
        <v>182</v>
      </c>
      <c r="CR291" s="81">
        <v>181</v>
      </c>
      <c r="CS291" s="81">
        <v>146</v>
      </c>
      <c r="CT291" s="81">
        <v>216</v>
      </c>
    </row>
    <row r="292" spans="1:98" ht="14.5" customHeight="1">
      <c r="A292" s="79">
        <v>111001027251</v>
      </c>
      <c r="B292" s="80" t="s">
        <v>372</v>
      </c>
      <c r="C292" s="81" t="s">
        <v>460</v>
      </c>
      <c r="D292" s="81" t="s">
        <v>6</v>
      </c>
      <c r="E292" s="81">
        <v>19</v>
      </c>
      <c r="F292" s="82" t="s">
        <v>20</v>
      </c>
      <c r="G292" s="82">
        <v>67</v>
      </c>
      <c r="H292" s="82" t="s">
        <v>223</v>
      </c>
      <c r="I292" s="81">
        <v>19</v>
      </c>
      <c r="J292" s="81">
        <v>1</v>
      </c>
      <c r="K292" s="81">
        <v>1</v>
      </c>
      <c r="L292" s="81">
        <v>2106</v>
      </c>
      <c r="M292" s="81">
        <f t="shared" si="301"/>
        <v>4</v>
      </c>
      <c r="N292" s="86">
        <f>VLOOKUP(A292,complejidad!P:V,7,FALSE)</f>
        <v>-0.31047738813875331</v>
      </c>
      <c r="O292" s="81">
        <v>3</v>
      </c>
      <c r="P292" s="87">
        <v>33.754221678891561</v>
      </c>
      <c r="Q292" s="88">
        <v>0.272701514411333</v>
      </c>
      <c r="R292" s="81">
        <v>1494</v>
      </c>
      <c r="S292" s="81">
        <v>214</v>
      </c>
      <c r="T292" s="89">
        <f t="shared" si="327"/>
        <v>0.14323962516733602</v>
      </c>
      <c r="U292" s="90">
        <f>VLOOKUP(A292,socioeconomico!I:P,8,FALSE)</f>
        <v>1.2595391880278834</v>
      </c>
      <c r="V292" s="81">
        <v>1</v>
      </c>
      <c r="W292" s="83">
        <v>0.80163043478260865</v>
      </c>
      <c r="X292" s="83">
        <v>0.77736411020104246</v>
      </c>
      <c r="Y292" s="83">
        <v>0.7624350408314774</v>
      </c>
      <c r="Z292" s="83">
        <v>0.7380585516178737</v>
      </c>
      <c r="AA292" s="83">
        <v>0.74869888475836432</v>
      </c>
      <c r="AB292" s="83">
        <v>0.75733715103793842</v>
      </c>
      <c r="AC292" s="91">
        <v>0.7604395604395604</v>
      </c>
      <c r="AD292" s="81">
        <f t="shared" si="352"/>
        <v>0.75415821966885443</v>
      </c>
      <c r="AE292" s="82">
        <f t="shared" si="328"/>
        <v>-1.6817475251381167</v>
      </c>
      <c r="AF292" s="84">
        <v>83.986074847693644</v>
      </c>
      <c r="AG292" s="84">
        <v>86.102484472049696</v>
      </c>
      <c r="AH292" s="84">
        <v>89.38181818181819</v>
      </c>
      <c r="AI292" s="84">
        <v>88.155922038980506</v>
      </c>
      <c r="AJ292" s="84">
        <v>86.534047436878353</v>
      </c>
      <c r="AK292" s="84">
        <v>89.985163204747778</v>
      </c>
      <c r="AL292" s="84">
        <v>88.056537102473499</v>
      </c>
      <c r="AM292" s="84">
        <f t="shared" si="353"/>
        <v>88.381631543333555</v>
      </c>
      <c r="AN292" s="84">
        <f t="shared" si="329"/>
        <v>-8.5344808453261908E-2</v>
      </c>
      <c r="AO292" s="81">
        <v>3.5</v>
      </c>
      <c r="AP292" s="82">
        <f t="shared" si="355"/>
        <v>-1.3577995583445217</v>
      </c>
      <c r="AQ292" s="81">
        <v>3.5</v>
      </c>
      <c r="AR292" s="82">
        <f t="shared" si="363"/>
        <v>-1.3981309248788139</v>
      </c>
      <c r="AS292" s="81">
        <v>4</v>
      </c>
      <c r="AT292" s="82">
        <f t="shared" si="364"/>
        <v>-0.10476865036838212</v>
      </c>
      <c r="AU292" s="81">
        <v>4</v>
      </c>
      <c r="AV292" s="82">
        <f t="shared" si="365"/>
        <v>-0.23979404319523176</v>
      </c>
      <c r="AW292" s="81">
        <v>3.5</v>
      </c>
      <c r="AX292" s="82">
        <f t="shared" si="366"/>
        <v>-1.5698251038321778</v>
      </c>
      <c r="AY292" s="81"/>
      <c r="AZ292" s="82"/>
      <c r="BA292" s="81">
        <f>(AR292*0.1)+(AT292*0.2)+(AV292*0.3)+(AX292*0.4)</f>
        <v>-0.86063507705299847</v>
      </c>
      <c r="BB292" s="82">
        <v>2.9483333333333328</v>
      </c>
      <c r="BC292" s="82">
        <v>3.0283333333333338</v>
      </c>
      <c r="BD292" s="82">
        <v>3.11</v>
      </c>
      <c r="BE292" s="82">
        <v>3.1266666666666669</v>
      </c>
      <c r="BF292" s="81">
        <f t="shared" si="354"/>
        <v>3.0841666666666665</v>
      </c>
      <c r="BG292" s="82">
        <f t="shared" si="303"/>
        <v>-0.39510529091076108</v>
      </c>
      <c r="BH292" s="82">
        <f t="shared" si="331"/>
        <v>-0.62787018398187977</v>
      </c>
      <c r="BI292" s="85">
        <v>0.44</v>
      </c>
      <c r="BJ292" s="82">
        <f t="shared" si="356"/>
        <v>-0.67749490886863761</v>
      </c>
      <c r="BK292" s="92">
        <f t="shared" si="357"/>
        <v>-0.82098055206983023</v>
      </c>
      <c r="BL292" s="92">
        <f t="shared" si="358"/>
        <v>-0.66352980749164003</v>
      </c>
      <c r="BM292" s="85">
        <v>0.46904278537063354</v>
      </c>
      <c r="BN292" s="92">
        <f t="shared" si="359"/>
        <v>-0.24933205871566141</v>
      </c>
      <c r="BO292" s="92">
        <f t="shared" si="360"/>
        <v>-0.75706128789371285</v>
      </c>
      <c r="BP292" s="92">
        <f t="shared" si="361"/>
        <v>-0.18181234823783454</v>
      </c>
      <c r="BQ292" s="86"/>
      <c r="BR292" s="86"/>
      <c r="BS292" s="92"/>
      <c r="BT292" s="92"/>
      <c r="BU292" s="92">
        <v>0.58521995989918552</v>
      </c>
      <c r="BV292" s="92">
        <f t="shared" si="332"/>
        <v>-1.0440795140164671</v>
      </c>
      <c r="BW292" s="92">
        <f t="shared" si="333"/>
        <v>-0.53576750259283412</v>
      </c>
      <c r="BX292" s="92">
        <f t="shared" si="334"/>
        <v>-1.0869184654580049</v>
      </c>
      <c r="BY292" s="86">
        <f>(BL292*0.2)+(BP292*0.3)+(BX292*0.5)</f>
        <v>-0.73070889869868072</v>
      </c>
      <c r="BZ292" s="80">
        <v>0.513086419755027</v>
      </c>
      <c r="CA292" s="80">
        <v>-2.1266441025440133E-2</v>
      </c>
      <c r="CB292" s="80">
        <v>0.5611384090673307</v>
      </c>
      <c r="CC292" s="80">
        <v>0.16188001555476253</v>
      </c>
      <c r="CD292" s="80">
        <v>0.57829227896713398</v>
      </c>
      <c r="CE292" s="82">
        <f t="shared" si="351"/>
        <v>1.014247907118577</v>
      </c>
      <c r="CF292" s="80">
        <f t="shared" si="362"/>
        <v>0.55143467002062929</v>
      </c>
      <c r="CG292" s="84">
        <f t="shared" si="335"/>
        <v>-0.55723091227461863</v>
      </c>
      <c r="CH292" s="84">
        <f>VLOOKUP(A292,'CALCULO FINAL'!A:L,7,FALSE)</f>
        <v>10.164835164835164</v>
      </c>
      <c r="CI292" s="84">
        <f>VLOOKUP(A292,'CALCULO FINAL'!A:L,10,FALSE)</f>
        <v>60.714285714285708</v>
      </c>
      <c r="CJ292" s="84">
        <f>VLOOKUP(A292,'CALCULO FINAL'!A:L,8,FALSE)</f>
        <v>19.512195121951219</v>
      </c>
      <c r="CK292" s="84">
        <f>VLOOKUP(A292,'CALCULO FINAL'!A:L,9,FALSE)</f>
        <v>15.873015873015872</v>
      </c>
      <c r="CL292" s="84">
        <f>VLOOKUP(A292,'CALCULO FINAL'!A:L,11,FALSE)</f>
        <v>-1.2243985625678826</v>
      </c>
      <c r="CM292" s="84">
        <f>VLOOKUP(A292,'CALCULO FINAL'!A:L,12,FALSE)</f>
        <v>14.560439560439562</v>
      </c>
      <c r="CN292" s="84">
        <f t="shared" si="336"/>
        <v>23.901098901098898</v>
      </c>
      <c r="CO292" s="81">
        <v>291</v>
      </c>
      <c r="CP292" s="81">
        <v>310</v>
      </c>
      <c r="CQ292" s="81">
        <v>318</v>
      </c>
      <c r="CR292" s="81">
        <v>316</v>
      </c>
      <c r="CS292" s="81">
        <v>330</v>
      </c>
      <c r="CT292" s="81">
        <v>309</v>
      </c>
    </row>
    <row r="293" spans="1:98" ht="14.5" customHeight="1">
      <c r="A293" s="79">
        <v>111001012033</v>
      </c>
      <c r="B293" s="80" t="s">
        <v>259</v>
      </c>
      <c r="C293" s="81" t="s">
        <v>460</v>
      </c>
      <c r="D293" s="81" t="s">
        <v>6</v>
      </c>
      <c r="E293" s="81">
        <v>4</v>
      </c>
      <c r="F293" s="82" t="s">
        <v>42</v>
      </c>
      <c r="G293" s="82">
        <v>34</v>
      </c>
      <c r="H293" s="82" t="s">
        <v>162</v>
      </c>
      <c r="I293" s="81">
        <v>4</v>
      </c>
      <c r="J293" s="81">
        <v>1</v>
      </c>
      <c r="K293" s="81">
        <v>1</v>
      </c>
      <c r="L293" s="81">
        <v>1095</v>
      </c>
      <c r="M293" s="81">
        <f t="shared" si="301"/>
        <v>2</v>
      </c>
      <c r="N293" s="86">
        <f>VLOOKUP(A293,complejidad!P:V,7,FALSE)</f>
        <v>-1.0721496448257501</v>
      </c>
      <c r="O293" s="81">
        <v>1</v>
      </c>
      <c r="P293" s="87">
        <v>36.183362218370803</v>
      </c>
      <c r="Q293" s="88">
        <v>0.20743801652892499</v>
      </c>
      <c r="R293" s="81">
        <v>1031</v>
      </c>
      <c r="S293" s="81">
        <v>92</v>
      </c>
      <c r="T293" s="89">
        <f t="shared" si="327"/>
        <v>8.9233753637245394E-2</v>
      </c>
      <c r="U293" s="90">
        <f>VLOOKUP(A293,socioeconomico!I:P,8,FALSE)</f>
        <v>0.11401916603442463</v>
      </c>
      <c r="V293" s="81">
        <v>5</v>
      </c>
      <c r="W293" s="83">
        <v>0.82202643171806167</v>
      </c>
      <c r="X293" s="83">
        <v>0.83512544802867383</v>
      </c>
      <c r="Y293" s="83">
        <v>0.8045540796963947</v>
      </c>
      <c r="Z293" s="83">
        <v>0.76493633692458374</v>
      </c>
      <c r="AA293" s="83">
        <v>0.80278670953912112</v>
      </c>
      <c r="AB293" s="83">
        <v>0.77124183006535951</v>
      </c>
      <c r="AC293" s="91">
        <v>0.73188405797101452</v>
      </c>
      <c r="AD293" s="81">
        <f t="shared" si="352"/>
        <v>0.76812887532379559</v>
      </c>
      <c r="AE293" s="82">
        <f t="shared" si="328"/>
        <v>-1.4046426331994302</v>
      </c>
      <c r="AF293" s="84">
        <v>85.894206549118394</v>
      </c>
      <c r="AG293" s="84">
        <v>90.137429264349237</v>
      </c>
      <c r="AH293" s="84">
        <v>87.230883444691912</v>
      </c>
      <c r="AI293" s="84">
        <v>82.83002588438309</v>
      </c>
      <c r="AJ293" s="84">
        <v>88.53288364249579</v>
      </c>
      <c r="AK293" s="84">
        <v>88.899082568807344</v>
      </c>
      <c r="AL293" s="84">
        <v>88.181818181818187</v>
      </c>
      <c r="AM293" s="84">
        <f t="shared" si="353"/>
        <v>87.533485052373095</v>
      </c>
      <c r="AN293" s="84">
        <f t="shared" si="329"/>
        <v>-0.26840757030004048</v>
      </c>
      <c r="AO293" s="81">
        <v>4</v>
      </c>
      <c r="AP293" s="82">
        <f t="shared" si="355"/>
        <v>0.23005906138063265</v>
      </c>
      <c r="AQ293" s="81">
        <v>4</v>
      </c>
      <c r="AR293" s="82">
        <f t="shared" si="363"/>
        <v>0.1365178344157767</v>
      </c>
      <c r="AS293" s="81">
        <v>4</v>
      </c>
      <c r="AT293" s="82">
        <f t="shared" si="364"/>
        <v>-0.10476865036838212</v>
      </c>
      <c r="AU293" s="81">
        <v>4</v>
      </c>
      <c r="AV293" s="82">
        <f t="shared" si="365"/>
        <v>-0.23979404319523176</v>
      </c>
      <c r="AW293" s="81">
        <v>4</v>
      </c>
      <c r="AX293" s="82">
        <f t="shared" si="366"/>
        <v>-0.2179191660846721</v>
      </c>
      <c r="AY293" s="81">
        <v>4</v>
      </c>
      <c r="AZ293" s="82">
        <f t="shared" ref="AZ293:AZ323" si="367">((AY293-(AVERAGE(AY$2:AY$392)))/(_xlfn.STDEV.P(AY$2:AY$392)))</f>
        <v>5.8790989771929411E-2</v>
      </c>
      <c r="BA293" s="81">
        <f>(AR293*0.1)+(AT293*0.15)+(AV293*0.2)+(AX293*0.25)+(AZ293*0.3)</f>
        <v>-8.6864817342315201E-2</v>
      </c>
      <c r="BB293" s="82">
        <v>3.2566666666666664</v>
      </c>
      <c r="BC293" s="82">
        <v>3.2683333333333331</v>
      </c>
      <c r="BD293" s="82">
        <v>3.3183333333333334</v>
      </c>
      <c r="BE293" s="82">
        <v>3.07</v>
      </c>
      <c r="BF293" s="81">
        <f t="shared" si="354"/>
        <v>3.2028333333333334</v>
      </c>
      <c r="BG293" s="82">
        <f t="shared" si="303"/>
        <v>-0.16011769537106343</v>
      </c>
      <c r="BH293" s="82">
        <f t="shared" si="331"/>
        <v>-0.12349125635668931</v>
      </c>
      <c r="BI293" s="85">
        <v>0.44400000000000001</v>
      </c>
      <c r="BJ293" s="82">
        <f t="shared" si="356"/>
        <v>-0.62029849823682071</v>
      </c>
      <c r="BK293" s="92">
        <f t="shared" si="357"/>
        <v>-0.81193071654991233</v>
      </c>
      <c r="BL293" s="92">
        <f t="shared" si="358"/>
        <v>-0.59854879425789409</v>
      </c>
      <c r="BM293" s="85">
        <v>0.42096514901788962</v>
      </c>
      <c r="BN293" s="92">
        <f t="shared" si="359"/>
        <v>-0.83941069851014705</v>
      </c>
      <c r="BO293" s="92">
        <f t="shared" si="360"/>
        <v>-0.86520523015651829</v>
      </c>
      <c r="BP293" s="92">
        <f t="shared" si="361"/>
        <v>-0.85398061227252686</v>
      </c>
      <c r="BQ293" s="86"/>
      <c r="BR293" s="86"/>
      <c r="BS293" s="92"/>
      <c r="BT293" s="92"/>
      <c r="BU293" s="92">
        <v>0.58830639513288874</v>
      </c>
      <c r="BV293" s="92">
        <f t="shared" si="332"/>
        <v>-0.95286024552702686</v>
      </c>
      <c r="BW293" s="92">
        <f t="shared" si="333"/>
        <v>-0.530507386640658</v>
      </c>
      <c r="BX293" s="92">
        <f t="shared" si="334"/>
        <v>-0.98696526952145369</v>
      </c>
      <c r="BY293" s="86">
        <f>(BL293*0.2)+(BP293*0.3)+(BX293*0.5)</f>
        <v>-0.86938657729406366</v>
      </c>
      <c r="BZ293" s="80">
        <v>0.51885094914207641</v>
      </c>
      <c r="CA293" s="80">
        <v>0.18668150038857861</v>
      </c>
      <c r="CB293" s="80">
        <v>0.58589077108342347</v>
      </c>
      <c r="CC293" s="80">
        <v>0.9716828154564453</v>
      </c>
      <c r="CD293" s="80">
        <v>0.52037729690287704</v>
      </c>
      <c r="CE293" s="82">
        <f t="shared" si="351"/>
        <v>0.3250111125366133</v>
      </c>
      <c r="CF293" s="80">
        <f t="shared" si="362"/>
        <v>0.49134670098295596</v>
      </c>
      <c r="CG293" s="84">
        <f t="shared" si="335"/>
        <v>-0.31813188815466698</v>
      </c>
      <c r="CH293" s="84">
        <f>VLOOKUP(A293,'CALCULO FINAL'!A:L,7,FALSE)</f>
        <v>23.35164835164835</v>
      </c>
      <c r="CI293" s="84">
        <f>VLOOKUP(A293,'CALCULO FINAL'!A:L,10,FALSE)</f>
        <v>18.421052631578945</v>
      </c>
      <c r="CJ293" s="84">
        <f>VLOOKUP(A293,'CALCULO FINAL'!A:L,8,FALSE)</f>
        <v>43.333333333333336</v>
      </c>
      <c r="CK293" s="84">
        <f>VLOOKUP(A293,'CALCULO FINAL'!A:L,9,FALSE)</f>
        <v>21.428571428571427</v>
      </c>
      <c r="CL293" s="84">
        <f>VLOOKUP(A293,'CALCULO FINAL'!A:L,11,FALSE)</f>
        <v>-0.69375461239947267</v>
      </c>
      <c r="CM293" s="84">
        <f>VLOOKUP(A293,'CALCULO FINAL'!A:L,12,FALSE)</f>
        <v>30.219780219780219</v>
      </c>
      <c r="CN293" s="84">
        <f t="shared" si="336"/>
        <v>23.836032388663966</v>
      </c>
      <c r="CO293" s="81">
        <v>292</v>
      </c>
      <c r="CP293" s="81">
        <v>263</v>
      </c>
      <c r="CQ293" s="81">
        <v>252</v>
      </c>
      <c r="CR293" s="81">
        <v>249</v>
      </c>
      <c r="CS293" s="81">
        <v>219</v>
      </c>
      <c r="CT293" s="81">
        <v>258</v>
      </c>
    </row>
    <row r="294" spans="1:98" ht="14.5" customHeight="1">
      <c r="A294" s="79">
        <v>111001030821</v>
      </c>
      <c r="B294" s="80" t="s">
        <v>345</v>
      </c>
      <c r="C294" s="81" t="s">
        <v>460</v>
      </c>
      <c r="D294" s="81" t="s">
        <v>6</v>
      </c>
      <c r="E294" s="81">
        <v>19</v>
      </c>
      <c r="F294" s="82" t="s">
        <v>20</v>
      </c>
      <c r="G294" s="82">
        <v>67</v>
      </c>
      <c r="H294" s="82" t="s">
        <v>223</v>
      </c>
      <c r="I294" s="81">
        <v>19</v>
      </c>
      <c r="J294" s="81">
        <v>3</v>
      </c>
      <c r="K294" s="81">
        <v>3</v>
      </c>
      <c r="L294" s="81">
        <v>1592</v>
      </c>
      <c r="M294" s="81">
        <f t="shared" si="301"/>
        <v>3</v>
      </c>
      <c r="N294" s="86">
        <f>VLOOKUP(A294,complejidad!P:V,7,FALSE)</f>
        <v>0.97270306365541048</v>
      </c>
      <c r="O294" s="81">
        <v>5</v>
      </c>
      <c r="P294" s="87">
        <v>34.534971209212976</v>
      </c>
      <c r="Q294" s="88">
        <v>0.26670557717250198</v>
      </c>
      <c r="R294" s="81">
        <v>1451</v>
      </c>
      <c r="S294" s="81">
        <v>224</v>
      </c>
      <c r="T294" s="89">
        <f t="shared" si="327"/>
        <v>0.1543762922122674</v>
      </c>
      <c r="U294" s="90">
        <f>VLOOKUP(A294,socioeconomico!I:P,8,FALSE)</f>
        <v>1.168258649725239</v>
      </c>
      <c r="V294" s="81">
        <v>2</v>
      </c>
      <c r="W294" s="83">
        <v>0.85035629453681705</v>
      </c>
      <c r="X294" s="83">
        <v>0.82900057770075097</v>
      </c>
      <c r="Y294" s="83">
        <v>0.79229379891631546</v>
      </c>
      <c r="Z294" s="83">
        <v>0.78342618384401119</v>
      </c>
      <c r="AA294" s="83">
        <v>0.81190301249081553</v>
      </c>
      <c r="AB294" s="83">
        <v>0.79330855018587365</v>
      </c>
      <c r="AC294" s="91">
        <v>0.81047197640117996</v>
      </c>
      <c r="AD294" s="81">
        <f t="shared" si="352"/>
        <v>0.80059264043321865</v>
      </c>
      <c r="AE294" s="82">
        <f t="shared" si="328"/>
        <v>-0.76073096972729304</v>
      </c>
      <c r="AF294" s="84">
        <v>90.98228663446055</v>
      </c>
      <c r="AG294" s="84">
        <v>89.10081743869209</v>
      </c>
      <c r="AH294" s="84">
        <v>91.469194312796205</v>
      </c>
      <c r="AI294" s="84">
        <v>89.294117647058826</v>
      </c>
      <c r="AJ294" s="84">
        <v>82.765034097954128</v>
      </c>
      <c r="AK294" s="84">
        <v>86.497326203208559</v>
      </c>
      <c r="AL294" s="84">
        <v>85.457063711911346</v>
      </c>
      <c r="AM294" s="84">
        <f t="shared" si="353"/>
        <v>86.355494562304813</v>
      </c>
      <c r="AN294" s="84">
        <f t="shared" si="329"/>
        <v>-0.52266340327169791</v>
      </c>
      <c r="AO294" s="81">
        <v>3.5</v>
      </c>
      <c r="AP294" s="82">
        <f t="shared" si="355"/>
        <v>-1.3577995583445217</v>
      </c>
      <c r="AQ294" s="81">
        <v>3.5</v>
      </c>
      <c r="AR294" s="82">
        <f t="shared" si="363"/>
        <v>-1.3981309248788139</v>
      </c>
      <c r="AS294" s="81">
        <v>4</v>
      </c>
      <c r="AT294" s="82">
        <f t="shared" si="364"/>
        <v>-0.10476865036838212</v>
      </c>
      <c r="AU294" s="81">
        <v>4</v>
      </c>
      <c r="AV294" s="82">
        <f t="shared" si="365"/>
        <v>-0.23979404319523176</v>
      </c>
      <c r="AW294" s="81">
        <v>3.5</v>
      </c>
      <c r="AX294" s="82">
        <f t="shared" si="366"/>
        <v>-1.5698251038321778</v>
      </c>
      <c r="AY294" s="81">
        <v>3.5</v>
      </c>
      <c r="AZ294" s="82">
        <f t="shared" si="367"/>
        <v>-1.2816435770280501</v>
      </c>
      <c r="BA294" s="81">
        <f>(AR294*0.1)+(AT294*0.15)+(AV294*0.2)+(AX294*0.25)+(AZ294*0.3)</f>
        <v>-0.98043654774864453</v>
      </c>
      <c r="BB294" s="82">
        <v>3.07</v>
      </c>
      <c r="BC294" s="82">
        <v>2.9916666666666667</v>
      </c>
      <c r="BD294" s="82">
        <v>3.2949999999999999</v>
      </c>
      <c r="BE294" s="82">
        <v>3.15</v>
      </c>
      <c r="BF294" s="81">
        <f t="shared" si="354"/>
        <v>3.153833333333333</v>
      </c>
      <c r="BG294" s="82">
        <f t="shared" si="303"/>
        <v>-0.25714909015852339</v>
      </c>
      <c r="BH294" s="82">
        <f t="shared" si="331"/>
        <v>-0.61879281895358396</v>
      </c>
      <c r="BI294" s="85">
        <v>0.44700000000000001</v>
      </c>
      <c r="BJ294" s="82">
        <f t="shared" si="356"/>
        <v>-0.57740119026295811</v>
      </c>
      <c r="BK294" s="92">
        <f t="shared" si="357"/>
        <v>-0.80519668436856817</v>
      </c>
      <c r="BL294" s="92">
        <f t="shared" si="358"/>
        <v>-0.55019606637357932</v>
      </c>
      <c r="BM294" s="85">
        <v>0.45738636621648465</v>
      </c>
      <c r="BN294" s="92">
        <f t="shared" si="359"/>
        <v>-0.39239657854540982</v>
      </c>
      <c r="BO294" s="92">
        <f t="shared" si="360"/>
        <v>-0.7822268049726242</v>
      </c>
      <c r="BP294" s="92">
        <f t="shared" si="361"/>
        <v>-0.33822852444269508</v>
      </c>
      <c r="BQ294" s="86">
        <v>0.59167280081848017</v>
      </c>
      <c r="BR294" s="92">
        <f>((BQ294-(AVERAGE(BQ$2:BQ$392)))/(_xlfn.STDEV.P(BQ$2:BQ$392)))</f>
        <v>1.6358349283773801E-2</v>
      </c>
      <c r="BS294" s="92">
        <f>LN(BQ294)</f>
        <v>-0.52480149821394373</v>
      </c>
      <c r="BT294" s="92">
        <f>((BS294-(AVERAGE(BS$2:BS$392)))/(_xlfn.STDEV.P(BS$2:BS$392)))</f>
        <v>4.791971744369676E-2</v>
      </c>
      <c r="BU294" s="92">
        <v>0.63459970257324427</v>
      </c>
      <c r="BV294" s="92">
        <f t="shared" si="332"/>
        <v>0.41533358357181771</v>
      </c>
      <c r="BW294" s="92">
        <f t="shared" si="333"/>
        <v>-0.45476086851697728</v>
      </c>
      <c r="BX294" s="92">
        <f t="shared" si="334"/>
        <v>0.45237687357248185</v>
      </c>
      <c r="BY294" s="92">
        <f>(BL294*0.1)+(BP294*0.2)+(BT294*0.3)+(BX294*0.4)</f>
        <v>7.2661353136204809E-2</v>
      </c>
      <c r="BZ294" s="80">
        <v>0.50188878540519788</v>
      </c>
      <c r="CA294" s="80">
        <v>-0.42520661643423124</v>
      </c>
      <c r="CB294" s="80">
        <v>0.53702685484112023</v>
      </c>
      <c r="CC294" s="80">
        <v>-0.6269579995676694</v>
      </c>
      <c r="CD294" s="80">
        <v>0.53497786650089396</v>
      </c>
      <c r="CE294" s="82">
        <f t="shared" si="351"/>
        <v>0.49877011979388625</v>
      </c>
      <c r="CF294" s="80">
        <f t="shared" si="362"/>
        <v>-2.3743663260203968E-2</v>
      </c>
      <c r="CG294" s="84">
        <f t="shared" si="335"/>
        <v>-0.46370599486716579</v>
      </c>
      <c r="CH294" s="84">
        <f>VLOOKUP(A294,'CALCULO FINAL'!A:L,7,FALSE)</f>
        <v>14.560439560439562</v>
      </c>
      <c r="CI294" s="84">
        <f>VLOOKUP(A294,'CALCULO FINAL'!A:L,10,FALSE)</f>
        <v>45.945945945945951</v>
      </c>
      <c r="CJ294" s="84">
        <f>VLOOKUP(A294,'CALCULO FINAL'!A:L,8,FALSE)</f>
        <v>26.829268292682929</v>
      </c>
      <c r="CK294" s="84">
        <f>VLOOKUP(A294,'CALCULO FINAL'!A:L,9,FALSE)</f>
        <v>18.604651162790699</v>
      </c>
      <c r="CL294" s="84">
        <f>VLOOKUP(A294,'CALCULO FINAL'!A:L,11,FALSE)</f>
        <v>-1.0428781868176999</v>
      </c>
      <c r="CM294" s="84">
        <f>VLOOKUP(A294,'CALCULO FINAL'!A:L,12,FALSE)</f>
        <v>19.780219780219781</v>
      </c>
      <c r="CN294" s="84">
        <f t="shared" si="336"/>
        <v>23.711761211761214</v>
      </c>
      <c r="CO294" s="81">
        <v>293</v>
      </c>
      <c r="CP294" s="81">
        <v>302</v>
      </c>
      <c r="CQ294" s="81">
        <v>281</v>
      </c>
      <c r="CR294" s="81">
        <v>275</v>
      </c>
      <c r="CS294" s="81">
        <v>280</v>
      </c>
      <c r="CT294" s="81">
        <v>322</v>
      </c>
    </row>
    <row r="295" spans="1:98" ht="14.5" customHeight="1">
      <c r="A295" s="79">
        <v>111001011053</v>
      </c>
      <c r="B295" s="80" t="s">
        <v>301</v>
      </c>
      <c r="C295" s="81" t="s">
        <v>460</v>
      </c>
      <c r="D295" s="81" t="s">
        <v>6</v>
      </c>
      <c r="E295" s="81">
        <v>15</v>
      </c>
      <c r="F295" s="82" t="s">
        <v>40</v>
      </c>
      <c r="G295" s="82">
        <v>38</v>
      </c>
      <c r="H295" s="82" t="s">
        <v>113</v>
      </c>
      <c r="I295" s="81">
        <v>15</v>
      </c>
      <c r="J295" s="81">
        <v>2</v>
      </c>
      <c r="K295" s="81">
        <v>3</v>
      </c>
      <c r="L295" s="81">
        <v>1845</v>
      </c>
      <c r="M295" s="81">
        <f t="shared" ref="M295:M358" si="368">IF(L295&lt;1000,1,IF(L295&lt;1500,2,IF(L295&lt;2000,3,IF(L295&lt;2500,4,IF(L295&lt;3000,5,6)))))</f>
        <v>3</v>
      </c>
      <c r="N295" s="86">
        <f>VLOOKUP(A295,complejidad!P:V,7,FALSE)</f>
        <v>0.97270306365541048</v>
      </c>
      <c r="O295" s="81">
        <v>5</v>
      </c>
      <c r="P295" s="87">
        <v>37.831407249466842</v>
      </c>
      <c r="Q295" s="88">
        <v>0.191669793621012</v>
      </c>
      <c r="R295" s="81">
        <v>1397</v>
      </c>
      <c r="S295" s="81">
        <v>145</v>
      </c>
      <c r="T295" s="89">
        <f t="shared" si="327"/>
        <v>0.10379384395132427</v>
      </c>
      <c r="U295" s="90">
        <f>VLOOKUP(A295,socioeconomico!I:P,8,FALSE)</f>
        <v>-0.14991139526368541</v>
      </c>
      <c r="V295" s="81">
        <v>6</v>
      </c>
      <c r="W295" s="83">
        <v>0.7745039085989176</v>
      </c>
      <c r="X295" s="83">
        <v>0.77855775366943203</v>
      </c>
      <c r="Y295" s="83">
        <v>0.76459016393442625</v>
      </c>
      <c r="Z295" s="83">
        <v>0.75890207715133529</v>
      </c>
      <c r="AA295" s="83">
        <v>0.76830985915492955</v>
      </c>
      <c r="AB295" s="83">
        <v>0.76194331983805663</v>
      </c>
      <c r="AC295" s="91">
        <v>0.75391304347826082</v>
      </c>
      <c r="AD295" s="81">
        <f t="shared" si="352"/>
        <v>0.76061604280012118</v>
      </c>
      <c r="AE295" s="82">
        <f t="shared" si="328"/>
        <v>-1.553658019165939</v>
      </c>
      <c r="AF295" s="84">
        <v>84.348864994026286</v>
      </c>
      <c r="AG295" s="84">
        <v>89.651691065118627</v>
      </c>
      <c r="AH295" s="84">
        <v>87.650444793301943</v>
      </c>
      <c r="AI295" s="84">
        <v>81.442205726405092</v>
      </c>
      <c r="AJ295" s="84">
        <v>88.780487804878049</v>
      </c>
      <c r="AK295" s="84">
        <v>90.64705882352942</v>
      </c>
      <c r="AL295" s="84">
        <v>88.681380871533676</v>
      </c>
      <c r="AM295" s="84">
        <f t="shared" si="353"/>
        <v>88.003651866609033</v>
      </c>
      <c r="AN295" s="84">
        <f t="shared" si="329"/>
        <v>-0.16692741744901057</v>
      </c>
      <c r="AO295" s="81">
        <v>4</v>
      </c>
      <c r="AP295" s="82">
        <f t="shared" si="355"/>
        <v>0.23005906138063265</v>
      </c>
      <c r="AQ295" s="81">
        <v>4</v>
      </c>
      <c r="AR295" s="82">
        <f t="shared" si="363"/>
        <v>0.1365178344157767</v>
      </c>
      <c r="AS295" s="81">
        <v>4</v>
      </c>
      <c r="AT295" s="82">
        <f t="shared" si="364"/>
        <v>-0.10476865036838212</v>
      </c>
      <c r="AU295" s="81">
        <v>4</v>
      </c>
      <c r="AV295" s="82">
        <f t="shared" si="365"/>
        <v>-0.23979404319523176</v>
      </c>
      <c r="AW295" s="81">
        <v>4</v>
      </c>
      <c r="AX295" s="82">
        <f t="shared" si="366"/>
        <v>-0.2179191660846721</v>
      </c>
      <c r="AY295" s="81">
        <v>4</v>
      </c>
      <c r="AZ295" s="82">
        <f t="shared" si="367"/>
        <v>5.8790989771929411E-2</v>
      </c>
      <c r="BA295" s="81">
        <f>(AR295*0.1)+(AT295*0.15)+(AV295*0.2)+(AX295*0.25)+(AZ295*0.3)</f>
        <v>-8.6864817342315201E-2</v>
      </c>
      <c r="BB295" s="82">
        <v>3.2566666666666673</v>
      </c>
      <c r="BC295" s="82">
        <v>3.3566666666666669</v>
      </c>
      <c r="BD295" s="82">
        <v>3.49</v>
      </c>
      <c r="BE295" s="82">
        <v>3.2149999999999999</v>
      </c>
      <c r="BF295" s="81">
        <f t="shared" si="354"/>
        <v>3.33</v>
      </c>
      <c r="BG295" s="82">
        <f t="shared" ref="BG295:BG358" si="369">((BF295-(AVERAGE(BF$2:BF$384)))/(_xlfn.STDEV.P(BF$2:BF$384)))</f>
        <v>9.170187681543783E-2</v>
      </c>
      <c r="BH295" s="82">
        <f t="shared" si="331"/>
        <v>2.4185297365613145E-3</v>
      </c>
      <c r="BI295" s="85">
        <v>0.42199999999999999</v>
      </c>
      <c r="BJ295" s="82">
        <f t="shared" si="356"/>
        <v>-0.93487875671181331</v>
      </c>
      <c r="BK295" s="92">
        <f t="shared" si="357"/>
        <v>-0.86274996494612533</v>
      </c>
      <c r="BL295" s="92">
        <f t="shared" si="358"/>
        <v>-0.96344893474059068</v>
      </c>
      <c r="BM295" s="85">
        <v>0.44677895446892885</v>
      </c>
      <c r="BN295" s="92">
        <f t="shared" si="359"/>
        <v>-0.52258615462635927</v>
      </c>
      <c r="BO295" s="92">
        <f t="shared" si="360"/>
        <v>-0.80569131569653285</v>
      </c>
      <c r="BP295" s="92">
        <f t="shared" si="361"/>
        <v>-0.48407210208280566</v>
      </c>
      <c r="BQ295" s="86">
        <v>0.60603176371645762</v>
      </c>
      <c r="BR295" s="92">
        <f>((BQ295-(AVERAGE(BQ$2:BQ$392)))/(_xlfn.STDEV.P(BQ$2:BQ$392)))</f>
        <v>0.39994780733653135</v>
      </c>
      <c r="BS295" s="92">
        <f>LN(BQ295)</f>
        <v>-0.50082287891276789</v>
      </c>
      <c r="BT295" s="92">
        <f>((BS295-(AVERAGE(BS$2:BS$392)))/(_xlfn.STDEV.P(BS$2:BS$392)))</f>
        <v>0.42364520153126833</v>
      </c>
      <c r="BU295" s="92">
        <v>0.6021413993237994</v>
      </c>
      <c r="BV295" s="92">
        <f t="shared" si="332"/>
        <v>-0.54396815277800981</v>
      </c>
      <c r="BW295" s="92">
        <f t="shared" si="333"/>
        <v>-0.50726297865624126</v>
      </c>
      <c r="BX295" s="92">
        <f t="shared" si="334"/>
        <v>-0.5452729405273824</v>
      </c>
      <c r="BY295" s="92">
        <f>(BL295*0.1)+(BP295*0.2)+(BT295*0.3)+(BX295*0.4)</f>
        <v>-0.28417492964219265</v>
      </c>
      <c r="BZ295" s="80">
        <v>0.50917387613414622</v>
      </c>
      <c r="CA295" s="80">
        <v>-0.16240639140587448</v>
      </c>
      <c r="CB295" s="80">
        <v>0.53623876633986933</v>
      </c>
      <c r="CC295" s="80">
        <v>-0.65274124701970537</v>
      </c>
      <c r="CD295" s="80">
        <v>0.49782467959110999</v>
      </c>
      <c r="CE295" s="82">
        <f t="shared" si="351"/>
        <v>5.6616077066347852E-2</v>
      </c>
      <c r="CF295" s="80">
        <f t="shared" si="362"/>
        <v>-0.19999561385391257</v>
      </c>
      <c r="CG295" s="84">
        <f t="shared" si="335"/>
        <v>-0.27438523264560122</v>
      </c>
      <c r="CH295" s="84">
        <f>VLOOKUP(A295,'CALCULO FINAL'!A:L,7,FALSE)</f>
        <v>26.098901098901102</v>
      </c>
      <c r="CI295" s="84">
        <f>VLOOKUP(A295,'CALCULO FINAL'!A:L,10,FALSE)</f>
        <v>15.789473684210526</v>
      </c>
      <c r="CJ295" s="84">
        <f>VLOOKUP(A295,'CALCULO FINAL'!A:L,8,FALSE)</f>
        <v>20</v>
      </c>
      <c r="CK295" s="84">
        <f>VLOOKUP(A295,'CALCULO FINAL'!A:L,9,FALSE)</f>
        <v>32.558139534883722</v>
      </c>
      <c r="CL295" s="84">
        <f>VLOOKUP(A295,'CALCULO FINAL'!A:L,11,FALSE)</f>
        <v>-0.91409628844073287</v>
      </c>
      <c r="CM295" s="84">
        <f>VLOOKUP(A295,'CALCULO FINAL'!A:L,12,FALSE)</f>
        <v>23.901098901098901</v>
      </c>
      <c r="CN295" s="84">
        <f t="shared" si="336"/>
        <v>22.972093695777907</v>
      </c>
      <c r="CO295" s="81">
        <v>294</v>
      </c>
      <c r="CP295" s="81">
        <v>291</v>
      </c>
      <c r="CQ295" s="81">
        <v>308</v>
      </c>
      <c r="CR295" s="81">
        <v>294</v>
      </c>
      <c r="CS295" s="81">
        <v>291</v>
      </c>
      <c r="CT295" s="81">
        <v>297</v>
      </c>
    </row>
    <row r="296" spans="1:98" ht="14.5" customHeight="1">
      <c r="A296" s="79">
        <v>111001018201</v>
      </c>
      <c r="B296" s="80" t="s">
        <v>241</v>
      </c>
      <c r="C296" s="81" t="s">
        <v>460</v>
      </c>
      <c r="D296" s="81" t="s">
        <v>6</v>
      </c>
      <c r="E296" s="81">
        <v>6</v>
      </c>
      <c r="F296" s="82" t="s">
        <v>151</v>
      </c>
      <c r="G296" s="82">
        <v>62</v>
      </c>
      <c r="H296" s="82" t="s">
        <v>151</v>
      </c>
      <c r="I296" s="81">
        <v>6</v>
      </c>
      <c r="J296" s="81">
        <v>4</v>
      </c>
      <c r="K296" s="81">
        <v>3</v>
      </c>
      <c r="L296" s="81">
        <v>2999</v>
      </c>
      <c r="M296" s="81">
        <f t="shared" si="368"/>
        <v>5</v>
      </c>
      <c r="N296" s="86">
        <f>VLOOKUP(A296,complejidad!P:V,7,FALSE)</f>
        <v>1.4521871793795478</v>
      </c>
      <c r="O296" s="81">
        <v>6</v>
      </c>
      <c r="P296" s="87">
        <v>36.138884197828709</v>
      </c>
      <c r="Q296" s="88">
        <v>0.20894303117162299</v>
      </c>
      <c r="R296" s="81">
        <v>2850</v>
      </c>
      <c r="S296" s="81">
        <v>409</v>
      </c>
      <c r="T296" s="89">
        <f t="shared" si="327"/>
        <v>0.14350877192982456</v>
      </c>
      <c r="U296" s="90">
        <f>VLOOKUP(A296,socioeconomico!I:P,8,FALSE)</f>
        <v>0.37966376971281568</v>
      </c>
      <c r="V296" s="81">
        <v>4</v>
      </c>
      <c r="W296" s="83">
        <v>0.80668896321070238</v>
      </c>
      <c r="X296" s="83">
        <v>0.80246913580246915</v>
      </c>
      <c r="Y296" s="83">
        <v>0.80066815144766146</v>
      </c>
      <c r="Z296" s="83">
        <v>0.78061224489795922</v>
      </c>
      <c r="AA296" s="83">
        <v>0.80570975416336243</v>
      </c>
      <c r="AB296" s="83">
        <v>0.78991596638655459</v>
      </c>
      <c r="AC296" s="91">
        <v>0.7831926323867997</v>
      </c>
      <c r="AD296" s="81">
        <f t="shared" si="352"/>
        <v>0.79073738402481097</v>
      </c>
      <c r="AE296" s="82">
        <f t="shared" si="328"/>
        <v>-0.95620781988600234</v>
      </c>
      <c r="AF296" s="84">
        <v>89.85507246376811</v>
      </c>
      <c r="AG296" s="84">
        <v>91.740323072234077</v>
      </c>
      <c r="AH296" s="84">
        <v>92.336103416435819</v>
      </c>
      <c r="AI296" s="84">
        <v>76.140466032162777</v>
      </c>
      <c r="AJ296" s="84">
        <v>74.806474313863475</v>
      </c>
      <c r="AK296" s="84">
        <v>78.269824922760051</v>
      </c>
      <c r="AL296" s="84">
        <v>78.220286247666465</v>
      </c>
      <c r="AM296" s="84">
        <f t="shared" si="353"/>
        <v>78.649517214230642</v>
      </c>
      <c r="AN296" s="84">
        <f t="shared" si="329"/>
        <v>-2.1859108624101427</v>
      </c>
      <c r="AO296" s="81">
        <v>4</v>
      </c>
      <c r="AP296" s="82">
        <f t="shared" si="355"/>
        <v>0.23005906138063265</v>
      </c>
      <c r="AQ296" s="81">
        <v>4</v>
      </c>
      <c r="AR296" s="82">
        <f t="shared" si="363"/>
        <v>0.1365178344157767</v>
      </c>
      <c r="AS296" s="81">
        <v>4</v>
      </c>
      <c r="AT296" s="82">
        <f t="shared" si="364"/>
        <v>-0.10476865036838212</v>
      </c>
      <c r="AU296" s="81">
        <v>4</v>
      </c>
      <c r="AV296" s="82">
        <f t="shared" si="365"/>
        <v>-0.23979404319523176</v>
      </c>
      <c r="AW296" s="81">
        <v>4</v>
      </c>
      <c r="AX296" s="82">
        <f t="shared" si="366"/>
        <v>-0.2179191660846721</v>
      </c>
      <c r="AY296" s="81">
        <v>4</v>
      </c>
      <c r="AZ296" s="82">
        <f t="shared" si="367"/>
        <v>5.8790989771929411E-2</v>
      </c>
      <c r="BA296" s="81">
        <f>(AR296*0.1)+(AT296*0.15)+(AV296*0.2)+(AX296*0.25)+(AZ296*0.3)</f>
        <v>-8.6864817342315201E-2</v>
      </c>
      <c r="BB296" s="82">
        <v>3.2650000000000006</v>
      </c>
      <c r="BC296" s="82">
        <v>3.1949999999999998</v>
      </c>
      <c r="BD296" s="82">
        <v>3.3533333333333335</v>
      </c>
      <c r="BE296" s="82">
        <v>3.2816666666666667</v>
      </c>
      <c r="BF296" s="81">
        <f t="shared" si="354"/>
        <v>3.2841666666666667</v>
      </c>
      <c r="BG296" s="82">
        <f t="shared" si="369"/>
        <v>9.4121842580749523E-4</v>
      </c>
      <c r="BH296" s="82">
        <f t="shared" si="331"/>
        <v>-4.2961799458253853E-2</v>
      </c>
      <c r="BI296" s="85">
        <v>0.48899999999999999</v>
      </c>
      <c r="BJ296" s="82">
        <f t="shared" si="356"/>
        <v>2.3161121371117806E-2</v>
      </c>
      <c r="BK296" s="92">
        <f t="shared" si="357"/>
        <v>-0.71539278950726504</v>
      </c>
      <c r="BL296" s="92">
        <f t="shared" si="358"/>
        <v>9.4627595623452174E-2</v>
      </c>
      <c r="BM296" s="85">
        <v>0.54318414817043337</v>
      </c>
      <c r="BN296" s="92">
        <f t="shared" si="359"/>
        <v>0.66063851871515822</v>
      </c>
      <c r="BO296" s="92">
        <f t="shared" si="360"/>
        <v>-0.61030688547120671</v>
      </c>
      <c r="BP296" s="92">
        <f t="shared" si="361"/>
        <v>0.73033908485923382</v>
      </c>
      <c r="BQ296" s="86">
        <v>0.59841048470661529</v>
      </c>
      <c r="BR296" s="92">
        <f>((BQ296-(AVERAGE(BQ$2:BQ$392)))/(_xlfn.STDEV.P(BQ$2:BQ$392)))</f>
        <v>0.19635077140672461</v>
      </c>
      <c r="BS296" s="92">
        <f>LN(BQ296)</f>
        <v>-0.51347833124104758</v>
      </c>
      <c r="BT296" s="92">
        <f>((BS296-(AVERAGE(BS$2:BS$392)))/(_xlfn.STDEV.P(BS$2:BS$392)))</f>
        <v>0.22534454490601794</v>
      </c>
      <c r="BU296" s="92">
        <v>0.66142188315217554</v>
      </c>
      <c r="BV296" s="92">
        <f t="shared" si="332"/>
        <v>1.2080603075880352</v>
      </c>
      <c r="BW296" s="92">
        <f t="shared" si="333"/>
        <v>-0.41336339287325724</v>
      </c>
      <c r="BX296" s="92">
        <f t="shared" si="334"/>
        <v>1.2390154252537482</v>
      </c>
      <c r="BY296" s="92">
        <f>(BL296*0.1)+(BP296*0.2)+(BT296*0.3)+(BX296*0.4)</f>
        <v>0.71874011010749661</v>
      </c>
      <c r="BZ296" s="80">
        <v>0.52989632795371999</v>
      </c>
      <c r="CA296" s="80">
        <v>0.58512925419471518</v>
      </c>
      <c r="CB296" s="80">
        <v>0.56001399499744486</v>
      </c>
      <c r="CC296" s="80">
        <v>0.1250934793264058</v>
      </c>
      <c r="CD296" s="80">
        <v>0.47867289914143901</v>
      </c>
      <c r="CE296" s="82">
        <f t="shared" si="351"/>
        <v>-0.17130615129630894</v>
      </c>
      <c r="CF296" s="80">
        <f t="shared" si="362"/>
        <v>6.8900818988710311E-2</v>
      </c>
      <c r="CG296" s="84">
        <f t="shared" si="335"/>
        <v>-0.31579061887911913</v>
      </c>
      <c r="CH296" s="84">
        <f>VLOOKUP(A296,'CALCULO FINAL'!A:L,7,FALSE)</f>
        <v>23.626373626373624</v>
      </c>
      <c r="CI296" s="84">
        <f>VLOOKUP(A296,'CALCULO FINAL'!A:L,10,FALSE)</f>
        <v>18.918918918918919</v>
      </c>
      <c r="CJ296" s="84">
        <f>VLOOKUP(A296,'CALCULO FINAL'!A:L,8,FALSE)</f>
        <v>33.333333333333329</v>
      </c>
      <c r="CK296" s="84">
        <f>VLOOKUP(A296,'CALCULO FINAL'!A:L,9,FALSE)</f>
        <v>19.17808219178082</v>
      </c>
      <c r="CL296" s="84">
        <f>VLOOKUP(A296,'CALCULO FINAL'!A:L,11,FALSE)</f>
        <v>-0.91504001418205005</v>
      </c>
      <c r="CM296" s="84">
        <f>VLOOKUP(A296,'CALCULO FINAL'!A:L,12,FALSE)</f>
        <v>23.626373626373624</v>
      </c>
      <c r="CN296" s="84">
        <f t="shared" si="336"/>
        <v>22.449509949509949</v>
      </c>
      <c r="CO296" s="81">
        <v>295</v>
      </c>
      <c r="CP296" s="81">
        <v>243</v>
      </c>
      <c r="CQ296" s="81">
        <v>207</v>
      </c>
      <c r="CR296" s="81">
        <v>211</v>
      </c>
      <c r="CS296" s="81">
        <v>191</v>
      </c>
      <c r="CT296" s="81">
        <v>115</v>
      </c>
    </row>
    <row r="297" spans="1:98" ht="14.5" customHeight="1">
      <c r="A297" s="79">
        <v>111001046957</v>
      </c>
      <c r="B297" s="80" t="s">
        <v>191</v>
      </c>
      <c r="C297" s="81" t="s">
        <v>460</v>
      </c>
      <c r="D297" s="81" t="s">
        <v>6</v>
      </c>
      <c r="E297" s="81">
        <v>1</v>
      </c>
      <c r="F297" s="82" t="s">
        <v>52</v>
      </c>
      <c r="G297" s="82">
        <v>12</v>
      </c>
      <c r="H297" s="82" t="s">
        <v>192</v>
      </c>
      <c r="I297" s="81">
        <v>1</v>
      </c>
      <c r="J297" s="81">
        <v>3</v>
      </c>
      <c r="K297" s="81">
        <v>3</v>
      </c>
      <c r="L297" s="81">
        <v>2908</v>
      </c>
      <c r="M297" s="81">
        <f t="shared" si="368"/>
        <v>5</v>
      </c>
      <c r="N297" s="86">
        <f>VLOOKUP(A297,complejidad!P:V,7,FALSE)</f>
        <v>1.4521871793795478</v>
      </c>
      <c r="O297" s="81">
        <v>6</v>
      </c>
      <c r="P297" s="87">
        <v>39.462205292702428</v>
      </c>
      <c r="Q297" s="88">
        <v>0.18579855537720599</v>
      </c>
      <c r="R297" s="81">
        <v>2687</v>
      </c>
      <c r="S297" s="81">
        <v>242</v>
      </c>
      <c r="T297" s="89">
        <f t="shared" si="327"/>
        <v>9.0063267584666915E-2</v>
      </c>
      <c r="U297" s="90">
        <f>VLOOKUP(A297,socioeconomico!I:P,8,FALSE)</f>
        <v>-0.44271422454089115</v>
      </c>
      <c r="V297" s="81">
        <v>7</v>
      </c>
      <c r="W297" s="83">
        <v>0.92414924149241495</v>
      </c>
      <c r="X297" s="83">
        <v>0.81483050847457628</v>
      </c>
      <c r="Y297" s="83">
        <v>0.82238010657193605</v>
      </c>
      <c r="Z297" s="83">
        <v>0.77722772277227725</v>
      </c>
      <c r="AA297" s="83">
        <v>0.8205007085498347</v>
      </c>
      <c r="AB297" s="83">
        <v>0.79837328767123283</v>
      </c>
      <c r="AC297" s="91">
        <v>0.77546862265688676</v>
      </c>
      <c r="AD297" s="81">
        <f t="shared" si="352"/>
        <v>0.79515621949787629</v>
      </c>
      <c r="AE297" s="82">
        <f t="shared" si="328"/>
        <v>-0.86856118707922181</v>
      </c>
      <c r="AF297" s="84">
        <v>92.007104795737121</v>
      </c>
      <c r="AG297" s="84">
        <v>90.2771855010661</v>
      </c>
      <c r="AH297" s="84">
        <v>83.493925429409302</v>
      </c>
      <c r="AI297" s="84">
        <v>85.186656076250983</v>
      </c>
      <c r="AJ297" s="84">
        <v>83.969465648854964</v>
      </c>
      <c r="AK297" s="84">
        <v>92.62256068538791</v>
      </c>
      <c r="AL297" s="84">
        <v>85.150812064965194</v>
      </c>
      <c r="AM297" s="84">
        <f t="shared" si="353"/>
        <v>86.622167874986104</v>
      </c>
      <c r="AN297" s="84">
        <f t="shared" si="329"/>
        <v>-0.46510500545885747</v>
      </c>
      <c r="AO297" s="81">
        <v>4</v>
      </c>
      <c r="AP297" s="82">
        <f t="shared" si="355"/>
        <v>0.23005906138063265</v>
      </c>
      <c r="AQ297" s="81">
        <v>4</v>
      </c>
      <c r="AR297" s="82">
        <f t="shared" si="363"/>
        <v>0.1365178344157767</v>
      </c>
      <c r="AS297" s="81">
        <v>4</v>
      </c>
      <c r="AT297" s="82">
        <f t="shared" si="364"/>
        <v>-0.10476865036838212</v>
      </c>
      <c r="AU297" s="81">
        <v>4</v>
      </c>
      <c r="AV297" s="82">
        <f t="shared" si="365"/>
        <v>-0.23979404319523176</v>
      </c>
      <c r="AW297" s="81">
        <v>4</v>
      </c>
      <c r="AX297" s="82">
        <f t="shared" si="366"/>
        <v>-0.2179191660846721</v>
      </c>
      <c r="AY297" s="81">
        <v>4</v>
      </c>
      <c r="AZ297" s="82">
        <f t="shared" si="367"/>
        <v>5.8790989771929411E-2</v>
      </c>
      <c r="BA297" s="81">
        <f>(AR297*0.1)+(AT297*0.15)+(AV297*0.2)+(AX297*0.25)+(AZ297*0.3)</f>
        <v>-8.6864817342315201E-2</v>
      </c>
      <c r="BB297" s="82">
        <v>3.4683333333333333</v>
      </c>
      <c r="BC297" s="82">
        <v>3.36</v>
      </c>
      <c r="BD297" s="82">
        <v>3.4816666666666669</v>
      </c>
      <c r="BE297" s="82">
        <v>3.41</v>
      </c>
      <c r="BF297" s="81">
        <f t="shared" si="354"/>
        <v>3.4273333333333333</v>
      </c>
      <c r="BG297" s="82">
        <f t="shared" si="369"/>
        <v>0.28444451135923426</v>
      </c>
      <c r="BH297" s="82">
        <f t="shared" si="331"/>
        <v>9.8789847008459525E-2</v>
      </c>
      <c r="BI297" s="85">
        <v>0.40899999999999997</v>
      </c>
      <c r="BJ297" s="82">
        <f t="shared" si="356"/>
        <v>-1.1207670912652179</v>
      </c>
      <c r="BK297" s="92">
        <f t="shared" si="357"/>
        <v>-0.89404012293933532</v>
      </c>
      <c r="BL297" s="92">
        <f t="shared" si="358"/>
        <v>-1.1881233132050102</v>
      </c>
      <c r="BM297" s="85">
        <v>0.39720614458801667</v>
      </c>
      <c r="BN297" s="92">
        <f t="shared" si="359"/>
        <v>-1.1310157373683114</v>
      </c>
      <c r="BO297" s="92">
        <f t="shared" si="360"/>
        <v>-0.9232998771724249</v>
      </c>
      <c r="BP297" s="92">
        <f t="shared" si="361"/>
        <v>-1.2150676710325499</v>
      </c>
      <c r="BQ297" s="86">
        <v>0.5631807198992721</v>
      </c>
      <c r="BR297" s="92">
        <f>((BQ297-(AVERAGE(BQ$2:BQ$392)))/(_xlfn.STDEV.P(BQ$2:BQ$392)))</f>
        <v>-0.74478728193265598</v>
      </c>
      <c r="BS297" s="92">
        <f>LN(BQ297)</f>
        <v>-0.5741547078576662</v>
      </c>
      <c r="BT297" s="92">
        <f>((BS297-(AVERAGE(BS$2:BS$392)))/(_xlfn.STDEV.P(BS$2:BS$392)))</f>
        <v>-0.72540498285519517</v>
      </c>
      <c r="BU297" s="92">
        <v>0.58009920069072751</v>
      </c>
      <c r="BV297" s="92">
        <f t="shared" si="332"/>
        <v>-1.1954230134702517</v>
      </c>
      <c r="BW297" s="92">
        <f t="shared" si="333"/>
        <v>-0.54455615439293714</v>
      </c>
      <c r="BX297" s="92">
        <f t="shared" si="334"/>
        <v>-1.2539212166103633</v>
      </c>
      <c r="BY297" s="92">
        <f>(BL297*0.1)+(BP297*0.2)+(BT297*0.3)+(BX297*0.4)</f>
        <v>-1.0810158470277149</v>
      </c>
      <c r="BZ297" s="80">
        <v>0.50083342396350716</v>
      </c>
      <c r="CA297" s="80">
        <v>-0.46327741536889444</v>
      </c>
      <c r="CB297" s="80">
        <v>0.55420110381317278</v>
      </c>
      <c r="CC297" s="80">
        <v>-6.5082131125917556E-2</v>
      </c>
      <c r="CD297" s="80">
        <v>0.514682388611157</v>
      </c>
      <c r="CE297" s="82">
        <f t="shared" si="351"/>
        <v>0.25723693396450559</v>
      </c>
      <c r="CF297" s="80">
        <f t="shared" si="362"/>
        <v>1.6438344570698635E-2</v>
      </c>
      <c r="CG297" s="84">
        <f t="shared" si="335"/>
        <v>-0.2503855383701572</v>
      </c>
      <c r="CH297" s="84">
        <f>VLOOKUP(A297,'CALCULO FINAL'!A:L,7,FALSE)</f>
        <v>28.571428571428569</v>
      </c>
      <c r="CI297" s="84">
        <f>VLOOKUP(A297,'CALCULO FINAL'!A:L,10,FALSE)</f>
        <v>7.8947368421052628</v>
      </c>
      <c r="CJ297" s="84">
        <f>VLOOKUP(A297,'CALCULO FINAL'!A:L,8,FALSE)</f>
        <v>25</v>
      </c>
      <c r="CK297" s="84">
        <f>VLOOKUP(A297,'CALCULO FINAL'!A:L,9,FALSE)</f>
        <v>27.397260273972602</v>
      </c>
      <c r="CL297" s="84">
        <f>VLOOKUP(A297,'CALCULO FINAL'!A:L,11,FALSE)</f>
        <v>-0.917040585918524</v>
      </c>
      <c r="CM297" s="84">
        <f>VLOOKUP(A297,'CALCULO FINAL'!A:L,12,FALSE)</f>
        <v>23.076923076923077</v>
      </c>
      <c r="CN297" s="84">
        <f t="shared" si="336"/>
        <v>22.02862926547137</v>
      </c>
      <c r="CO297" s="81">
        <v>296</v>
      </c>
      <c r="CP297" s="81">
        <v>275</v>
      </c>
      <c r="CQ297" s="81">
        <v>227</v>
      </c>
      <c r="CR297" s="81">
        <v>215</v>
      </c>
      <c r="CS297" s="81">
        <v>129</v>
      </c>
      <c r="CT297" s="81">
        <v>99</v>
      </c>
    </row>
    <row r="298" spans="1:98" ht="14.5" customHeight="1">
      <c r="A298" s="79">
        <v>111001035530</v>
      </c>
      <c r="B298" s="80" t="s">
        <v>322</v>
      </c>
      <c r="C298" s="81" t="s">
        <v>460</v>
      </c>
      <c r="D298" s="81" t="s">
        <v>6</v>
      </c>
      <c r="E298" s="81">
        <v>4</v>
      </c>
      <c r="F298" s="82" t="s">
        <v>42</v>
      </c>
      <c r="G298" s="82">
        <v>33</v>
      </c>
      <c r="H298" s="82" t="s">
        <v>221</v>
      </c>
      <c r="I298" s="81">
        <v>4</v>
      </c>
      <c r="J298" s="81">
        <v>4</v>
      </c>
      <c r="K298" s="81">
        <v>3</v>
      </c>
      <c r="L298" s="81">
        <v>3580</v>
      </c>
      <c r="M298" s="81">
        <f t="shared" si="368"/>
        <v>6</v>
      </c>
      <c r="N298" s="86">
        <f>VLOOKUP(A298,complejidad!P:V,7,FALSE)</f>
        <v>1.9668522933360815</v>
      </c>
      <c r="O298" s="81">
        <v>6</v>
      </c>
      <c r="P298" s="87">
        <v>37.084866156787626</v>
      </c>
      <c r="Q298" s="88">
        <v>0.20178504672897199</v>
      </c>
      <c r="R298" s="81">
        <v>2188</v>
      </c>
      <c r="S298" s="81">
        <v>223</v>
      </c>
      <c r="T298" s="89">
        <f t="shared" si="327"/>
        <v>0.10191956124314443</v>
      </c>
      <c r="U298" s="90">
        <f>VLOOKUP(A298,socioeconomico!I:P,8,FALSE)</f>
        <v>2.0359663862306074E-2</v>
      </c>
      <c r="V298" s="81">
        <v>5</v>
      </c>
      <c r="W298" s="83">
        <v>0.82007496876301544</v>
      </c>
      <c r="X298" s="83">
        <v>0.8227602905569007</v>
      </c>
      <c r="Y298" s="83">
        <v>0.81499513145082769</v>
      </c>
      <c r="Z298" s="83">
        <v>0.73975903614457827</v>
      </c>
      <c r="AA298" s="83">
        <v>0.75547808764940239</v>
      </c>
      <c r="AB298" s="83">
        <v>0.76648213387015607</v>
      </c>
      <c r="AC298" s="91">
        <v>0.78023080782739584</v>
      </c>
      <c r="AD298" s="81">
        <f t="shared" si="352"/>
        <v>0.76924876191240776</v>
      </c>
      <c r="AE298" s="82">
        <f t="shared" si="328"/>
        <v>-1.3824299282422936</v>
      </c>
      <c r="AF298" s="84">
        <v>73.677660236465456</v>
      </c>
      <c r="AG298" s="84">
        <v>77.305194805194816</v>
      </c>
      <c r="AH298" s="84">
        <v>79.629629629629633</v>
      </c>
      <c r="AI298" s="84">
        <v>74.878836833602577</v>
      </c>
      <c r="AJ298" s="84">
        <v>86.934673366834176</v>
      </c>
      <c r="AK298" s="84">
        <v>80.509611086276266</v>
      </c>
      <c r="AL298" s="84">
        <v>86.534749034749041</v>
      </c>
      <c r="AM298" s="84">
        <f t="shared" si="353"/>
        <v>82.669550643363962</v>
      </c>
      <c r="AN298" s="84">
        <f t="shared" si="329"/>
        <v>-1.3182324246674462</v>
      </c>
      <c r="AO298" s="81">
        <v>4</v>
      </c>
      <c r="AP298" s="82">
        <f t="shared" si="355"/>
        <v>0.23005906138063265</v>
      </c>
      <c r="AQ298" s="81"/>
      <c r="AR298" s="82"/>
      <c r="AS298" s="81" t="s">
        <v>650</v>
      </c>
      <c r="AT298" s="82"/>
      <c r="AU298" s="81"/>
      <c r="AV298" s="82"/>
      <c r="AW298" s="81">
        <v>4</v>
      </c>
      <c r="AX298" s="82">
        <f t="shared" si="366"/>
        <v>-0.2179191660846721</v>
      </c>
      <c r="AY298" s="81">
        <v>4</v>
      </c>
      <c r="AZ298" s="82">
        <f t="shared" si="367"/>
        <v>5.8790989771929411E-2</v>
      </c>
      <c r="BA298" s="81">
        <f>(AX298*0.4)+(AZ298*0.6)</f>
        <v>-5.1893072570711206E-2</v>
      </c>
      <c r="BB298" s="82">
        <v>3.3283333333333331</v>
      </c>
      <c r="BC298" s="82">
        <v>3.3066666666666666</v>
      </c>
      <c r="BD298" s="82">
        <v>3.4583333333333335</v>
      </c>
      <c r="BE298" s="82">
        <v>3.4416666666666664</v>
      </c>
      <c r="BF298" s="81">
        <f t="shared" si="354"/>
        <v>3.4083333333333332</v>
      </c>
      <c r="BG298" s="82">
        <f t="shared" si="369"/>
        <v>0.24682009297226001</v>
      </c>
      <c r="BH298" s="82">
        <f t="shared" si="331"/>
        <v>9.74635102007744E-2</v>
      </c>
      <c r="BI298" s="85">
        <v>0.48499999999999999</v>
      </c>
      <c r="BJ298" s="82">
        <f t="shared" si="356"/>
        <v>-3.4035289260699021E-2</v>
      </c>
      <c r="BK298" s="92">
        <f t="shared" si="357"/>
        <v>-0.72360638804465394</v>
      </c>
      <c r="BL298" s="92">
        <f t="shared" si="358"/>
        <v>3.565105907977071E-2</v>
      </c>
      <c r="BM298" s="85"/>
      <c r="BN298" s="92"/>
      <c r="BO298" s="92"/>
      <c r="BP298" s="92"/>
      <c r="BQ298" s="86"/>
      <c r="BR298" s="86"/>
      <c r="BS298" s="92"/>
      <c r="BT298" s="92"/>
      <c r="BU298" s="92">
        <v>0.61181765852064307</v>
      </c>
      <c r="BV298" s="92">
        <f t="shared" si="332"/>
        <v>-0.25798733062699736</v>
      </c>
      <c r="BW298" s="92">
        <f t="shared" si="333"/>
        <v>-0.49132098445754213</v>
      </c>
      <c r="BX298" s="92">
        <f t="shared" si="334"/>
        <v>-0.24234173440012591</v>
      </c>
      <c r="BY298" s="86">
        <f>(BL298*0.4)+(BX298*0.6)</f>
        <v>-0.13114461700816726</v>
      </c>
      <c r="BZ298" s="80">
        <v>0.49337114230191614</v>
      </c>
      <c r="CA298" s="80">
        <v>-0.73246957410185753</v>
      </c>
      <c r="CB298" s="80">
        <v>0.55140956373336159</v>
      </c>
      <c r="CC298" s="80">
        <v>-0.1564106666086785</v>
      </c>
      <c r="CD298" s="80">
        <v>0.48187519861225803</v>
      </c>
      <c r="CE298" s="82">
        <f t="shared" si="351"/>
        <v>-0.13319610543442847</v>
      </c>
      <c r="CF298" s="80">
        <f t="shared" si="362"/>
        <v>-0.26001516752018933</v>
      </c>
      <c r="CG298" s="84">
        <f t="shared" si="335"/>
        <v>-0.33774601207937482</v>
      </c>
      <c r="CH298" s="84">
        <f>VLOOKUP(A298,'CALCULO FINAL'!A:L,7,FALSE)</f>
        <v>22.252747252747252</v>
      </c>
      <c r="CI298" s="84">
        <f>VLOOKUP(A298,'CALCULO FINAL'!A:L,10,FALSE)</f>
        <v>15.789473684210526</v>
      </c>
      <c r="CJ298" s="84">
        <f>VLOOKUP(A298,'CALCULO FINAL'!A:L,8,FALSE)</f>
        <v>40</v>
      </c>
      <c r="CK298" s="84">
        <f>VLOOKUP(A298,'CALCULO FINAL'!A:L,9,FALSE)</f>
        <v>17.80821917808219</v>
      </c>
      <c r="CL298" s="84">
        <f>VLOOKUP(A298,'CALCULO FINAL'!A:L,11,FALSE)</f>
        <v>-0.81937924277690455</v>
      </c>
      <c r="CM298" s="84">
        <f>VLOOKUP(A298,'CALCULO FINAL'!A:L,12,FALSE)</f>
        <v>27.197802197802197</v>
      </c>
      <c r="CN298" s="84">
        <f t="shared" si="336"/>
        <v>21.873192596876805</v>
      </c>
      <c r="CO298" s="81">
        <v>297</v>
      </c>
      <c r="CP298" s="81">
        <v>292</v>
      </c>
      <c r="CQ298" s="81">
        <v>268</v>
      </c>
      <c r="CR298" s="81">
        <v>289</v>
      </c>
      <c r="CS298" s="81">
        <v>287</v>
      </c>
      <c r="CT298" s="81">
        <v>304</v>
      </c>
    </row>
    <row r="299" spans="1:98" ht="14.5" customHeight="1">
      <c r="A299" s="79">
        <v>111001016250</v>
      </c>
      <c r="B299" s="80" t="s">
        <v>298</v>
      </c>
      <c r="C299" s="81" t="s">
        <v>460</v>
      </c>
      <c r="D299" s="81" t="s">
        <v>6</v>
      </c>
      <c r="E299" s="81">
        <v>14</v>
      </c>
      <c r="F299" s="82" t="s">
        <v>13</v>
      </c>
      <c r="G299" s="82">
        <v>102</v>
      </c>
      <c r="H299" s="82" t="s">
        <v>88</v>
      </c>
      <c r="I299" s="81">
        <v>14</v>
      </c>
      <c r="J299" s="81">
        <v>2</v>
      </c>
      <c r="K299" s="81">
        <v>2</v>
      </c>
      <c r="L299" s="81">
        <v>1003</v>
      </c>
      <c r="M299" s="81">
        <f t="shared" si="368"/>
        <v>2</v>
      </c>
      <c r="N299" s="86">
        <f>VLOOKUP(A299,complejidad!P:V,7,FALSE)</f>
        <v>-0.28055686710520772</v>
      </c>
      <c r="O299" s="81">
        <v>3</v>
      </c>
      <c r="P299" s="87">
        <v>30.921724999999945</v>
      </c>
      <c r="Q299" s="88">
        <v>0.24749045801526701</v>
      </c>
      <c r="R299" s="81">
        <v>1003</v>
      </c>
      <c r="S299" s="81">
        <v>372</v>
      </c>
      <c r="T299" s="89">
        <f t="shared" si="327"/>
        <v>0.3708873379860419</v>
      </c>
      <c r="U299" s="90">
        <f>VLOOKUP(A299,socioeconomico!I:P,8,FALSE)</f>
        <v>2.3430704307087407</v>
      </c>
      <c r="V299" s="81">
        <v>1</v>
      </c>
      <c r="W299" s="83">
        <v>0.84032753326509724</v>
      </c>
      <c r="X299" s="83">
        <v>0.83991462113127002</v>
      </c>
      <c r="Y299" s="83">
        <v>0.86310160427807492</v>
      </c>
      <c r="Z299" s="83">
        <v>0.84051724137931039</v>
      </c>
      <c r="AA299" s="83">
        <v>0.76710929519918281</v>
      </c>
      <c r="AB299" s="83">
        <v>0.7551652892561983</v>
      </c>
      <c r="AC299" s="91">
        <v>0.74372384937238489</v>
      </c>
      <c r="AD299" s="81">
        <f t="shared" si="352"/>
        <v>0.77771808280030563</v>
      </c>
      <c r="AE299" s="82">
        <f t="shared" si="328"/>
        <v>-1.2144428052753804</v>
      </c>
      <c r="AF299" s="84">
        <v>81.376146788990823</v>
      </c>
      <c r="AG299" s="84">
        <v>85.142857142857139</v>
      </c>
      <c r="AH299" s="84">
        <v>85.77235772357723</v>
      </c>
      <c r="AI299" s="84">
        <v>82.912032355915073</v>
      </c>
      <c r="AJ299" s="84">
        <v>86.087866108786613</v>
      </c>
      <c r="AK299" s="84">
        <v>76.288659793814432</v>
      </c>
      <c r="AL299" s="84">
        <v>84.772065955383127</v>
      </c>
      <c r="AM299" s="84">
        <f t="shared" si="353"/>
        <v>82.735398582570838</v>
      </c>
      <c r="AN299" s="84">
        <f t="shared" si="329"/>
        <v>-1.3040198968298566</v>
      </c>
      <c r="AO299" s="81">
        <v>4</v>
      </c>
      <c r="AP299" s="82">
        <f t="shared" si="355"/>
        <v>0.23005906138063265</v>
      </c>
      <c r="AQ299" s="81">
        <v>4</v>
      </c>
      <c r="AR299" s="82">
        <f t="shared" ref="AR299:AR311" si="370">((AQ299-(AVERAGE(AQ$2:AQ$384)))/(_xlfn.STDEV.P(AQ$2:AQ$384)))</f>
        <v>0.1365178344157767</v>
      </c>
      <c r="AS299" s="81">
        <v>4</v>
      </c>
      <c r="AT299" s="82">
        <f t="shared" ref="AT299:AT311" si="371">((AS299-(AVERAGE(AS$2:AS$384)))/(_xlfn.STDEV.P(AS$2:AS$384)))</f>
        <v>-0.10476865036838212</v>
      </c>
      <c r="AU299" s="81">
        <v>4</v>
      </c>
      <c r="AV299" s="82">
        <f t="shared" ref="AV299:AV337" si="372">((AU299-(AVERAGE(AU$2:AU$384)))/(_xlfn.STDEV.P(AU$2:AU$384)))</f>
        <v>-0.23979404319523176</v>
      </c>
      <c r="AW299" s="81">
        <v>3.5</v>
      </c>
      <c r="AX299" s="82">
        <f t="shared" si="366"/>
        <v>-1.5698251038321778</v>
      </c>
      <c r="AY299" s="81">
        <v>3.5</v>
      </c>
      <c r="AZ299" s="82">
        <f t="shared" si="367"/>
        <v>-1.2816435770280501</v>
      </c>
      <c r="BA299" s="81">
        <f t="shared" ref="BA299:BA311" si="373">(AR299*0.1)+(AT299*0.15)+(AV299*0.2)+(AX299*0.25)+(AZ299*0.3)</f>
        <v>-0.82697167181918552</v>
      </c>
      <c r="BB299" s="82">
        <v>3.2983333333333333</v>
      </c>
      <c r="BC299" s="82">
        <v>3.2166666666666672</v>
      </c>
      <c r="BD299" s="82">
        <v>3.3066666666666671</v>
      </c>
      <c r="BE299" s="82">
        <v>3.0749999999999997</v>
      </c>
      <c r="BF299" s="81">
        <f t="shared" si="354"/>
        <v>3.1951666666666672</v>
      </c>
      <c r="BG299" s="82">
        <f t="shared" si="369"/>
        <v>-0.17529947822896444</v>
      </c>
      <c r="BH299" s="82">
        <f t="shared" si="331"/>
        <v>-0.50113557502407502</v>
      </c>
      <c r="BI299" s="85">
        <v>0.52</v>
      </c>
      <c r="BJ299" s="82">
        <f t="shared" si="356"/>
        <v>0.46643330376769826</v>
      </c>
      <c r="BK299" s="92">
        <f t="shared" si="357"/>
        <v>-0.65392646740666394</v>
      </c>
      <c r="BL299" s="92">
        <f t="shared" si="358"/>
        <v>0.53597748326042516</v>
      </c>
      <c r="BM299" s="85">
        <v>0.52032399456770573</v>
      </c>
      <c r="BN299" s="92">
        <f t="shared" ref="BN299:BN305" si="374">((BM299-(AVERAGE(BM$2:BM$392)))/(_xlfn.STDEV.P(BM$2:BM$392)))</f>
        <v>0.38006548379264038</v>
      </c>
      <c r="BO299" s="92">
        <f t="shared" ref="BO299:BO305" si="375">LN(BM299)</f>
        <v>-0.65330359495563417</v>
      </c>
      <c r="BP299" s="92">
        <f t="shared" ref="BP299:BP305" si="376">((BO299-(AVERAGE(BO$2:BO$392)))/(_xlfn.STDEV.P(BO$2:BO$392)))</f>
        <v>0.46309319971184459</v>
      </c>
      <c r="BQ299" s="86"/>
      <c r="BR299" s="86"/>
      <c r="BS299" s="92"/>
      <c r="BT299" s="92"/>
      <c r="BU299" s="92">
        <v>0.60112559681405453</v>
      </c>
      <c r="BV299" s="92">
        <f t="shared" si="332"/>
        <v>-0.57399008904183557</v>
      </c>
      <c r="BW299" s="92">
        <f t="shared" si="333"/>
        <v>-0.50895138655626582</v>
      </c>
      <c r="BX299" s="92">
        <f t="shared" si="334"/>
        <v>-0.57735621914449309</v>
      </c>
      <c r="BY299" s="86">
        <f>(BL299*0.2)+(BP299*0.3)+(BX299*0.5)</f>
        <v>-4.2554653006608156E-2</v>
      </c>
      <c r="BZ299" s="80">
        <v>0.50815045132880343</v>
      </c>
      <c r="CA299" s="80">
        <v>-0.19932511749324508</v>
      </c>
      <c r="CB299" s="80">
        <v>0.52888264848950328</v>
      </c>
      <c r="CC299" s="80">
        <v>-0.89340534314759112</v>
      </c>
      <c r="CD299" s="80"/>
      <c r="CE299" s="82"/>
      <c r="CF299" s="80">
        <f>(CA299*0.4)+(CC299*0.6)</f>
        <v>-0.61577325288585272</v>
      </c>
      <c r="CG299" s="84">
        <f t="shared" si="335"/>
        <v>-0.6476666135117497</v>
      </c>
      <c r="CH299" s="84">
        <f>VLOOKUP(A299,'CALCULO FINAL'!A:L,7,FALSE)</f>
        <v>7.6923076923076925</v>
      </c>
      <c r="CI299" s="84">
        <f>VLOOKUP(A299,'CALCULO FINAL'!A:L,10,FALSE)</f>
        <v>50</v>
      </c>
      <c r="CJ299" s="84">
        <f>VLOOKUP(A299,'CALCULO FINAL'!A:L,8,FALSE)</f>
        <v>37.5</v>
      </c>
      <c r="CK299" s="84">
        <f>VLOOKUP(A299,'CALCULO FINAL'!A:L,9,FALSE)</f>
        <v>12.698412698412698</v>
      </c>
      <c r="CL299" s="84">
        <f>VLOOKUP(A299,'CALCULO FINAL'!A:L,11,FALSE)</f>
        <v>-0.95686585290754855</v>
      </c>
      <c r="CM299" s="84">
        <f>VLOOKUP(A299,'CALCULO FINAL'!A:L,12,FALSE)</f>
        <v>21.153846153846153</v>
      </c>
      <c r="CN299" s="84">
        <f t="shared" si="336"/>
        <v>21.634615384615387</v>
      </c>
      <c r="CO299" s="81">
        <v>298</v>
      </c>
      <c r="CP299" s="81">
        <v>260</v>
      </c>
      <c r="CQ299" s="81">
        <v>173</v>
      </c>
      <c r="CR299" s="81">
        <v>180</v>
      </c>
      <c r="CS299" s="81">
        <v>213</v>
      </c>
      <c r="CT299" s="81">
        <v>172</v>
      </c>
    </row>
    <row r="300" spans="1:98" ht="14.5" customHeight="1">
      <c r="A300" s="79">
        <v>111001024830</v>
      </c>
      <c r="B300" s="80" t="s">
        <v>652</v>
      </c>
      <c r="C300" s="81" t="s">
        <v>460</v>
      </c>
      <c r="D300" s="81" t="s">
        <v>6</v>
      </c>
      <c r="E300" s="81">
        <v>12</v>
      </c>
      <c r="F300" s="82" t="s">
        <v>10</v>
      </c>
      <c r="G300" s="82">
        <v>98</v>
      </c>
      <c r="H300" s="82" t="s">
        <v>11</v>
      </c>
      <c r="I300" s="81">
        <v>12</v>
      </c>
      <c r="J300" s="81">
        <v>3</v>
      </c>
      <c r="K300" s="81">
        <v>3</v>
      </c>
      <c r="L300" s="81">
        <v>1348</v>
      </c>
      <c r="M300" s="81">
        <f t="shared" si="368"/>
        <v>2</v>
      </c>
      <c r="N300" s="86">
        <f>VLOOKUP(A300,complejidad!P:V,7,FALSE)</f>
        <v>0.51585112090595309</v>
      </c>
      <c r="O300" s="81">
        <v>5</v>
      </c>
      <c r="P300" s="87">
        <v>36.815201288244708</v>
      </c>
      <c r="Q300" s="88">
        <v>0.24132758620689601</v>
      </c>
      <c r="R300" s="81">
        <v>1002</v>
      </c>
      <c r="S300" s="81">
        <v>159</v>
      </c>
      <c r="T300" s="89">
        <f t="shared" si="327"/>
        <v>0.15868263473053892</v>
      </c>
      <c r="U300" s="90">
        <f>VLOOKUP(A300,socioeconomico!I:P,8,FALSE)</f>
        <v>0.69615644396074006</v>
      </c>
      <c r="V300" s="81">
        <v>3</v>
      </c>
      <c r="W300" s="83">
        <v>0.83765347885402452</v>
      </c>
      <c r="X300" s="83">
        <v>0.79827089337175794</v>
      </c>
      <c r="Y300" s="83">
        <v>0.7039106145251397</v>
      </c>
      <c r="Z300" s="83">
        <v>0.62100456621004563</v>
      </c>
      <c r="AA300" s="83">
        <v>0.73067331670822944</v>
      </c>
      <c r="AB300" s="83">
        <v>0.74632352941176472</v>
      </c>
      <c r="AC300" s="91">
        <v>0.76022099447513813</v>
      </c>
      <c r="AD300" s="81">
        <f t="shared" si="352"/>
        <v>0.72432359042114935</v>
      </c>
      <c r="AE300" s="82">
        <f t="shared" si="328"/>
        <v>-2.2735108552143326</v>
      </c>
      <c r="AF300" s="84">
        <v>83.976992604765826</v>
      </c>
      <c r="AG300" s="84">
        <v>83.447098976109217</v>
      </c>
      <c r="AH300" s="84">
        <v>81.043129388164488</v>
      </c>
      <c r="AI300" s="84">
        <v>83.177570093457945</v>
      </c>
      <c r="AJ300" s="84">
        <v>81.136120042872449</v>
      </c>
      <c r="AK300" s="84">
        <v>84.139264990328826</v>
      </c>
      <c r="AL300" s="84">
        <v>82.007822685788796</v>
      </c>
      <c r="AM300" s="84">
        <f t="shared" si="353"/>
        <v>82.44533551472847</v>
      </c>
      <c r="AN300" s="84">
        <f t="shared" si="329"/>
        <v>-1.3666267069445126</v>
      </c>
      <c r="AO300" s="81">
        <v>4</v>
      </c>
      <c r="AP300" s="82">
        <f t="shared" si="355"/>
        <v>0.23005906138063265</v>
      </c>
      <c r="AQ300" s="81">
        <v>4</v>
      </c>
      <c r="AR300" s="82">
        <f t="shared" si="370"/>
        <v>0.1365178344157767</v>
      </c>
      <c r="AS300" s="81">
        <v>4</v>
      </c>
      <c r="AT300" s="82">
        <f t="shared" si="371"/>
        <v>-0.10476865036838212</v>
      </c>
      <c r="AU300" s="81">
        <v>4</v>
      </c>
      <c r="AV300" s="82">
        <f t="shared" si="372"/>
        <v>-0.23979404319523176</v>
      </c>
      <c r="AW300" s="81">
        <v>4</v>
      </c>
      <c r="AX300" s="82">
        <f t="shared" si="366"/>
        <v>-0.2179191660846721</v>
      </c>
      <c r="AY300" s="81">
        <v>4</v>
      </c>
      <c r="AZ300" s="82">
        <f t="shared" si="367"/>
        <v>5.8790989771929411E-2</v>
      </c>
      <c r="BA300" s="81">
        <f t="shared" si="373"/>
        <v>-8.6864817342315201E-2</v>
      </c>
      <c r="BB300" s="82">
        <v>3.3916666666666671</v>
      </c>
      <c r="BC300" s="82"/>
      <c r="BD300" s="82">
        <v>3.4816666666666669</v>
      </c>
      <c r="BE300" s="82">
        <v>3.3466666666666671</v>
      </c>
      <c r="BF300" s="81">
        <f>(BB300*0.2)+(BD300*0.3)+(BE300*0.5)</f>
        <v>3.3961666666666668</v>
      </c>
      <c r="BG300" s="82">
        <f t="shared" si="369"/>
        <v>0.22272726365428591</v>
      </c>
      <c r="BH300" s="82">
        <f t="shared" si="331"/>
        <v>6.7931223155985349E-2</v>
      </c>
      <c r="BI300" s="85">
        <v>0.41499999999999998</v>
      </c>
      <c r="BJ300" s="82">
        <f t="shared" si="356"/>
        <v>-1.0349724753174927</v>
      </c>
      <c r="BK300" s="92">
        <f t="shared" si="357"/>
        <v>-0.87947675875143883</v>
      </c>
      <c r="BL300" s="92">
        <f t="shared" si="358"/>
        <v>-1.0835532180978951</v>
      </c>
      <c r="BM300" s="85">
        <v>0.4424584960747186</v>
      </c>
      <c r="BN300" s="92">
        <f t="shared" si="374"/>
        <v>-0.57561310033224455</v>
      </c>
      <c r="BO300" s="92">
        <f t="shared" si="375"/>
        <v>-0.81540861311452906</v>
      </c>
      <c r="BP300" s="92">
        <f t="shared" si="376"/>
        <v>-0.54446992742461198</v>
      </c>
      <c r="BQ300" s="86">
        <v>0.58279621418231642</v>
      </c>
      <c r="BR300" s="92">
        <f>((BQ300-(AVERAGE(BQ$2:BQ$392)))/(_xlfn.STDEV.P(BQ$2:BQ$392)))</f>
        <v>-0.22077333503891608</v>
      </c>
      <c r="BS300" s="92">
        <f>LN(BQ300)</f>
        <v>-0.53991770059447752</v>
      </c>
      <c r="BT300" s="92">
        <f>((BS300-(AVERAGE(BS$2:BS$392)))/(_xlfn.STDEV.P(BS$2:BS$392)))</f>
        <v>-0.18893889337353464</v>
      </c>
      <c r="BU300" s="92">
        <v>0.67109311835222718</v>
      </c>
      <c r="BV300" s="92">
        <f t="shared" si="332"/>
        <v>1.4938926460426272</v>
      </c>
      <c r="BW300" s="92">
        <f t="shared" si="333"/>
        <v>-0.39884737615121157</v>
      </c>
      <c r="BX300" s="92">
        <f t="shared" si="334"/>
        <v>1.5148500792477602</v>
      </c>
      <c r="BY300" s="92">
        <f>(BL300*0.1)+(BP300*0.2)+(BT300*0.3)+(BX300*0.4)</f>
        <v>0.33200905639233186</v>
      </c>
      <c r="BZ300" s="80">
        <v>0.50519644017690635</v>
      </c>
      <c r="CA300" s="80">
        <v>-0.30588724888442081</v>
      </c>
      <c r="CB300" s="80">
        <v>0.55446296296296294</v>
      </c>
      <c r="CC300" s="80">
        <v>-5.6515099319333809E-2</v>
      </c>
      <c r="CD300" s="80"/>
      <c r="CE300" s="82"/>
      <c r="CF300" s="80">
        <f>(CA300*0.4)+(CC300*0.6)</f>
        <v>-0.15626395914536861</v>
      </c>
      <c r="CG300" s="84">
        <f t="shared" si="335"/>
        <v>-0.39908344653599259</v>
      </c>
      <c r="CH300" s="84">
        <f>VLOOKUP(A300,'CALCULO FINAL'!A:L,7,FALSE)</f>
        <v>18.406593406593409</v>
      </c>
      <c r="CI300" s="84">
        <f>VLOOKUP(A300,'CALCULO FINAL'!A:L,10,FALSE)</f>
        <v>33.333333333333329</v>
      </c>
      <c r="CJ300" s="84">
        <f>VLOOKUP(A300,'CALCULO FINAL'!A:L,8,FALSE)</f>
        <v>11.111111111111111</v>
      </c>
      <c r="CK300" s="84">
        <f>VLOOKUP(A300,'CALCULO FINAL'!A:L,9,FALSE)</f>
        <v>25.581395348837212</v>
      </c>
      <c r="CL300" s="84">
        <f>VLOOKUP(A300,'CALCULO FINAL'!A:L,11,FALSE)</f>
        <v>-1.2007137517406901</v>
      </c>
      <c r="CM300" s="84">
        <f>VLOOKUP(A300,'CALCULO FINAL'!A:L,12,FALSE)</f>
        <v>14.835164835164836</v>
      </c>
      <c r="CN300" s="84">
        <f t="shared" si="336"/>
        <v>21.245421245421245</v>
      </c>
      <c r="CO300" s="81">
        <v>299</v>
      </c>
      <c r="CP300" s="81">
        <v>296</v>
      </c>
      <c r="CQ300" s="81">
        <v>290</v>
      </c>
      <c r="CR300" s="81">
        <v>307</v>
      </c>
      <c r="CS300" s="81">
        <v>209</v>
      </c>
      <c r="CT300" s="81">
        <v>205</v>
      </c>
    </row>
    <row r="301" spans="1:98" ht="14.5" customHeight="1">
      <c r="A301" s="79">
        <v>111001027332</v>
      </c>
      <c r="B301" s="80" t="s">
        <v>330</v>
      </c>
      <c r="C301" s="81" t="s">
        <v>460</v>
      </c>
      <c r="D301" s="81" t="s">
        <v>6</v>
      </c>
      <c r="E301" s="81">
        <v>18</v>
      </c>
      <c r="F301" s="82" t="s">
        <v>38</v>
      </c>
      <c r="G301" s="82">
        <v>36</v>
      </c>
      <c r="H301" s="82" t="s">
        <v>39</v>
      </c>
      <c r="I301" s="81">
        <v>18</v>
      </c>
      <c r="J301" s="81">
        <v>3</v>
      </c>
      <c r="K301" s="81">
        <v>3</v>
      </c>
      <c r="L301" s="81">
        <v>2365</v>
      </c>
      <c r="M301" s="81">
        <f t="shared" si="368"/>
        <v>4</v>
      </c>
      <c r="N301" s="86">
        <f>VLOOKUP(A301,complejidad!P:V,7,FALSE)</f>
        <v>1.2775233775929495</v>
      </c>
      <c r="O301" s="81">
        <v>6</v>
      </c>
      <c r="P301" s="87">
        <v>36.385670103092743</v>
      </c>
      <c r="Q301" s="88">
        <v>0.19246781115879699</v>
      </c>
      <c r="R301" s="81">
        <v>2286</v>
      </c>
      <c r="S301" s="81">
        <v>912</v>
      </c>
      <c r="T301" s="89">
        <f t="shared" si="327"/>
        <v>0.39895013123359579</v>
      </c>
      <c r="U301" s="90">
        <f>VLOOKUP(A301,socioeconomico!I:P,8,FALSE)</f>
        <v>1.3493360851004592</v>
      </c>
      <c r="V301" s="81">
        <v>1</v>
      </c>
      <c r="W301" s="83">
        <v>0.79668674698795183</v>
      </c>
      <c r="X301" s="83">
        <v>0.77230432402846194</v>
      </c>
      <c r="Y301" s="83">
        <v>0.73784615384615382</v>
      </c>
      <c r="Z301" s="83">
        <v>0.82297991592713682</v>
      </c>
      <c r="AA301" s="83">
        <v>0.80164092664092668</v>
      </c>
      <c r="AB301" s="83">
        <v>0.79639297579496915</v>
      </c>
      <c r="AC301" s="91">
        <v>0.8011152416356877</v>
      </c>
      <c r="AD301" s="81">
        <f t="shared" si="352"/>
        <v>0.79699260454131993</v>
      </c>
      <c r="AE301" s="82">
        <f t="shared" si="328"/>
        <v>-0.83213689235821564</v>
      </c>
      <c r="AF301" s="84">
        <v>85.964125560538122</v>
      </c>
      <c r="AG301" s="84">
        <v>79.051640142903551</v>
      </c>
      <c r="AH301" s="84">
        <v>79.139072847682129</v>
      </c>
      <c r="AI301" s="84">
        <v>76.648976497346482</v>
      </c>
      <c r="AJ301" s="84">
        <v>81.339712918660297</v>
      </c>
      <c r="AK301" s="84">
        <v>82.986111111111114</v>
      </c>
      <c r="AL301" s="84">
        <v>79.106280193236714</v>
      </c>
      <c r="AM301" s="84">
        <f t="shared" si="353"/>
        <v>80.157608178851035</v>
      </c>
      <c r="AN301" s="84">
        <f t="shared" si="329"/>
        <v>-1.8604066010095583</v>
      </c>
      <c r="AO301" s="81">
        <v>4</v>
      </c>
      <c r="AP301" s="82">
        <f t="shared" si="355"/>
        <v>0.23005906138063265</v>
      </c>
      <c r="AQ301" s="81">
        <v>4</v>
      </c>
      <c r="AR301" s="82">
        <f t="shared" si="370"/>
        <v>0.1365178344157767</v>
      </c>
      <c r="AS301" s="81">
        <v>4</v>
      </c>
      <c r="AT301" s="82">
        <f t="shared" si="371"/>
        <v>-0.10476865036838212</v>
      </c>
      <c r="AU301" s="81">
        <v>4</v>
      </c>
      <c r="AV301" s="82">
        <f t="shared" si="372"/>
        <v>-0.23979404319523176</v>
      </c>
      <c r="AW301" s="81">
        <v>4</v>
      </c>
      <c r="AX301" s="82">
        <f t="shared" si="366"/>
        <v>-0.2179191660846721</v>
      </c>
      <c r="AY301" s="81">
        <v>4</v>
      </c>
      <c r="AZ301" s="82">
        <f t="shared" si="367"/>
        <v>5.8790989771929411E-2</v>
      </c>
      <c r="BA301" s="81">
        <f t="shared" si="373"/>
        <v>-8.6864817342315201E-2</v>
      </c>
      <c r="BB301" s="82">
        <v>3.2949999999999995</v>
      </c>
      <c r="BC301" s="82">
        <v>3.3366666666666664</v>
      </c>
      <c r="BD301" s="82">
        <v>3.3183333333333334</v>
      </c>
      <c r="BE301" s="82">
        <v>3.2349999999999999</v>
      </c>
      <c r="BF301" s="81">
        <f>(BB301*0.1)+(BC301*0.2)+(BD301*0.3)+(BE301*0.4)</f>
        <v>3.2863333333333333</v>
      </c>
      <c r="BG301" s="82">
        <f t="shared" si="369"/>
        <v>5.2317222769536183E-3</v>
      </c>
      <c r="BH301" s="82">
        <f t="shared" si="331"/>
        <v>-4.081654753268079E-2</v>
      </c>
      <c r="BI301" s="85">
        <v>0.38500000000000001</v>
      </c>
      <c r="BJ301" s="82">
        <f t="shared" si="356"/>
        <v>-1.4639455550561182</v>
      </c>
      <c r="BK301" s="92">
        <f t="shared" si="357"/>
        <v>-0.95451194469435285</v>
      </c>
      <c r="BL301" s="92">
        <f t="shared" si="358"/>
        <v>-1.6223323373450611</v>
      </c>
      <c r="BM301" s="85">
        <v>0.37799066780195162</v>
      </c>
      <c r="BN301" s="92">
        <f t="shared" si="374"/>
        <v>-1.3668560004322556</v>
      </c>
      <c r="BO301" s="92">
        <f t="shared" si="375"/>
        <v>-0.97288577202193716</v>
      </c>
      <c r="BP301" s="92">
        <f t="shared" si="376"/>
        <v>-1.523268612890269</v>
      </c>
      <c r="BQ301" s="86"/>
      <c r="BR301" s="86"/>
      <c r="BS301" s="92"/>
      <c r="BT301" s="92"/>
      <c r="BU301" s="92">
        <v>0.58627531271257649</v>
      </c>
      <c r="BV301" s="92">
        <f t="shared" si="332"/>
        <v>-1.0128886726909905</v>
      </c>
      <c r="BW301" s="92">
        <f t="shared" si="333"/>
        <v>-0.53396578281887697</v>
      </c>
      <c r="BX301" s="92">
        <f t="shared" si="334"/>
        <v>-1.0526820244315298</v>
      </c>
      <c r="BY301" s="86">
        <f>(BL301*0.2)+(BP301*0.3)+(BX301*0.5)</f>
        <v>-1.3077880635518579</v>
      </c>
      <c r="BZ301" s="80">
        <v>0.49974122603158788</v>
      </c>
      <c r="CA301" s="80">
        <v>-0.50267704304179894</v>
      </c>
      <c r="CB301" s="80">
        <v>0.51927142384731706</v>
      </c>
      <c r="CC301" s="80">
        <v>-1.2078479252602072</v>
      </c>
      <c r="CD301" s="80">
        <v>0.51029957194194897</v>
      </c>
      <c r="CE301" s="82">
        <f>((CD301-(AVERAGE(CD$2:CD$392)))/(_xlfn.STDEV.P(CD$2:CD$392)))</f>
        <v>0.20507774467262677</v>
      </c>
      <c r="CF301" s="80">
        <f>(CA301*0.2)+(CC301*0.3)+(CE301*0.5)</f>
        <v>-0.36035091385010859</v>
      </c>
      <c r="CG301" s="84">
        <f t="shared" si="335"/>
        <v>-0.565493582612558</v>
      </c>
      <c r="CH301" s="84">
        <f>VLOOKUP(A301,'CALCULO FINAL'!A:L,7,FALSE)</f>
        <v>9.8901098901098905</v>
      </c>
      <c r="CI301" s="84">
        <f>VLOOKUP(A301,'CALCULO FINAL'!A:L,10,FALSE)</f>
        <v>57.142857142857139</v>
      </c>
      <c r="CJ301" s="84">
        <f>VLOOKUP(A301,'CALCULO FINAL'!A:L,8,FALSE)</f>
        <v>11.538461538461538</v>
      </c>
      <c r="CK301" s="84">
        <f>VLOOKUP(A301,'CALCULO FINAL'!A:L,9,FALSE)</f>
        <v>8.2191780821917799</v>
      </c>
      <c r="CL301" s="84">
        <f>VLOOKUP(A301,'CALCULO FINAL'!A:L,11,FALSE)</f>
        <v>-1.5067212001186898</v>
      </c>
      <c r="CM301" s="84">
        <f>VLOOKUP(A301,'CALCULO FINAL'!A:L,12,FALSE)</f>
        <v>7.1428571428571423</v>
      </c>
      <c r="CN301" s="84">
        <f t="shared" si="336"/>
        <v>21.016483516483515</v>
      </c>
      <c r="CO301" s="81">
        <v>300</v>
      </c>
      <c r="CP301" s="81">
        <v>301</v>
      </c>
      <c r="CQ301" s="81">
        <v>274</v>
      </c>
      <c r="CR301" s="81">
        <v>261</v>
      </c>
      <c r="CS301" s="81">
        <v>264</v>
      </c>
      <c r="CT301" s="81">
        <v>188</v>
      </c>
    </row>
    <row r="302" spans="1:98" ht="14.5" customHeight="1">
      <c r="A302" s="79">
        <v>111001014826</v>
      </c>
      <c r="B302" s="80" t="s">
        <v>245</v>
      </c>
      <c r="C302" s="81" t="s">
        <v>460</v>
      </c>
      <c r="D302" s="81" t="s">
        <v>6</v>
      </c>
      <c r="E302" s="81">
        <v>16</v>
      </c>
      <c r="F302" s="82" t="s">
        <v>23</v>
      </c>
      <c r="G302" s="82">
        <v>40</v>
      </c>
      <c r="H302" s="82" t="s">
        <v>29</v>
      </c>
      <c r="I302" s="81">
        <v>16</v>
      </c>
      <c r="J302" s="81">
        <v>3</v>
      </c>
      <c r="K302" s="81">
        <v>3</v>
      </c>
      <c r="L302" s="81">
        <v>1189</v>
      </c>
      <c r="M302" s="81">
        <f t="shared" si="368"/>
        <v>2</v>
      </c>
      <c r="N302" s="86">
        <f>VLOOKUP(A302,complejidad!P:V,7,FALSE)</f>
        <v>0.51585112090595309</v>
      </c>
      <c r="O302" s="81">
        <v>5</v>
      </c>
      <c r="P302" s="87">
        <v>41.353448275861965</v>
      </c>
      <c r="Q302" s="88">
        <v>0.15291887793783099</v>
      </c>
      <c r="R302" s="81">
        <v>960</v>
      </c>
      <c r="S302" s="81">
        <v>104</v>
      </c>
      <c r="T302" s="89">
        <f t="shared" si="327"/>
        <v>0.10833333333333334</v>
      </c>
      <c r="U302" s="90">
        <f>VLOOKUP(A302,socioeconomico!I:P,8,FALSE)</f>
        <v>-0.88428062231748139</v>
      </c>
      <c r="V302" s="81">
        <v>9</v>
      </c>
      <c r="W302" s="83">
        <v>0.85516739446870449</v>
      </c>
      <c r="X302" s="83">
        <v>0.85173247381144235</v>
      </c>
      <c r="Y302" s="83">
        <v>0.83018867924528306</v>
      </c>
      <c r="Z302" s="83">
        <v>0.77949183303085301</v>
      </c>
      <c r="AA302" s="83">
        <v>0.75050100200400804</v>
      </c>
      <c r="AB302" s="83">
        <v>0.73856209150326801</v>
      </c>
      <c r="AC302" s="91">
        <v>0.7979910714285714</v>
      </c>
      <c r="AD302" s="81">
        <f t="shared" si="352"/>
        <v>0.77408068758434623</v>
      </c>
      <c r="AE302" s="82">
        <f t="shared" si="328"/>
        <v>-1.2865897419082533</v>
      </c>
      <c r="AF302" s="84">
        <v>85.783003741314801</v>
      </c>
      <c r="AG302" s="84">
        <v>88.534641324340896</v>
      </c>
      <c r="AH302" s="84">
        <v>85.961443400889763</v>
      </c>
      <c r="AI302" s="84">
        <v>79.795597484276726</v>
      </c>
      <c r="AJ302" s="84">
        <v>84.683239775461104</v>
      </c>
      <c r="AK302" s="84">
        <v>89.347408829174668</v>
      </c>
      <c r="AL302" s="84">
        <v>91.084854994629424</v>
      </c>
      <c r="AM302" s="84">
        <f t="shared" si="353"/>
        <v>87.1644406235052</v>
      </c>
      <c r="AN302" s="84">
        <f t="shared" si="329"/>
        <v>-0.34806160779563794</v>
      </c>
      <c r="AO302" s="81">
        <v>4</v>
      </c>
      <c r="AP302" s="82">
        <f t="shared" si="355"/>
        <v>0.23005906138063265</v>
      </c>
      <c r="AQ302" s="81">
        <v>4</v>
      </c>
      <c r="AR302" s="82">
        <f t="shared" si="370"/>
        <v>0.1365178344157767</v>
      </c>
      <c r="AS302" s="81">
        <v>4</v>
      </c>
      <c r="AT302" s="82">
        <f t="shared" si="371"/>
        <v>-0.10476865036838212</v>
      </c>
      <c r="AU302" s="81">
        <v>4</v>
      </c>
      <c r="AV302" s="82">
        <f t="shared" si="372"/>
        <v>-0.23979404319523176</v>
      </c>
      <c r="AW302" s="81">
        <v>4</v>
      </c>
      <c r="AX302" s="82">
        <f t="shared" si="366"/>
        <v>-0.2179191660846721</v>
      </c>
      <c r="AY302" s="81">
        <v>4</v>
      </c>
      <c r="AZ302" s="82">
        <f t="shared" si="367"/>
        <v>5.8790989771929411E-2</v>
      </c>
      <c r="BA302" s="81">
        <f t="shared" si="373"/>
        <v>-8.6864817342315201E-2</v>
      </c>
      <c r="BB302" s="82">
        <v>3.311666666666667</v>
      </c>
      <c r="BC302" s="82">
        <v>3.72</v>
      </c>
      <c r="BD302" s="82">
        <v>3.61</v>
      </c>
      <c r="BE302" s="82">
        <v>3.4500000000000006</v>
      </c>
      <c r="BF302" s="81">
        <f>(BB302*0.1)+(BC302*0.2)+(BD302*0.3)+(BE302*0.4)</f>
        <v>3.5381666666666671</v>
      </c>
      <c r="BG302" s="82">
        <f t="shared" si="369"/>
        <v>0.50392028528325006</v>
      </c>
      <c r="BH302" s="82">
        <f t="shared" si="331"/>
        <v>0.20852773397046742</v>
      </c>
      <c r="BI302" s="85">
        <v>0.48099999999999998</v>
      </c>
      <c r="BJ302" s="82">
        <f t="shared" si="356"/>
        <v>-9.1231699892515852E-2</v>
      </c>
      <c r="BK302" s="92">
        <f t="shared" si="357"/>
        <v>-0.73188800887637595</v>
      </c>
      <c r="BL302" s="92">
        <f t="shared" si="358"/>
        <v>-2.3813901546151973E-2</v>
      </c>
      <c r="BM302" s="85">
        <v>0.3945715419834922</v>
      </c>
      <c r="BN302" s="92">
        <f t="shared" si="374"/>
        <v>-1.163351410234394</v>
      </c>
      <c r="BO302" s="92">
        <f t="shared" si="375"/>
        <v>-0.92995480663724572</v>
      </c>
      <c r="BP302" s="92">
        <f t="shared" si="376"/>
        <v>-1.2564313599460846</v>
      </c>
      <c r="BQ302" s="86">
        <v>0.5820993025594976</v>
      </c>
      <c r="BR302" s="92">
        <f>((BQ302-(AVERAGE(BQ$2:BQ$392)))/(_xlfn.STDEV.P(BQ$2:BQ$392)))</f>
        <v>-0.23939083225004082</v>
      </c>
      <c r="BS302" s="92">
        <f>LN(BQ302)</f>
        <v>-0.54111422285067678</v>
      </c>
      <c r="BT302" s="92">
        <f>((BS302-(AVERAGE(BS$2:BS$392)))/(_xlfn.STDEV.P(BS$2:BS$392)))</f>
        <v>-0.20768742506693266</v>
      </c>
      <c r="BU302" s="92">
        <v>0.6143430420094188</v>
      </c>
      <c r="BV302" s="92">
        <f t="shared" si="332"/>
        <v>-0.18334988740903804</v>
      </c>
      <c r="BW302" s="92">
        <f t="shared" si="333"/>
        <v>-0.48720180650884948</v>
      </c>
      <c r="BX302" s="92">
        <f t="shared" si="334"/>
        <v>-0.16406874491728649</v>
      </c>
      <c r="BY302" s="92">
        <f>(BL302*0.1)+(BP302*0.2)+(BT302*0.3)+(BX302*0.4)</f>
        <v>-0.38160138763082652</v>
      </c>
      <c r="BZ302" s="80">
        <v>0.48763091147291804</v>
      </c>
      <c r="CA302" s="80">
        <v>-0.93954097646353851</v>
      </c>
      <c r="CB302" s="80">
        <v>0.5418261546516755</v>
      </c>
      <c r="CC302" s="80">
        <v>-0.46994322975990438</v>
      </c>
      <c r="CD302" s="80">
        <v>0.38537104896822999</v>
      </c>
      <c r="CE302" s="82">
        <f>((CD302-(AVERAGE(CD$2:CD$392)))/(_xlfn.STDEV.P(CD$2:CD$392)))</f>
        <v>-1.2816763154552175</v>
      </c>
      <c r="CF302" s="80">
        <f>(CA302*0.2)+(CC302*0.3)+(CE302*0.5)</f>
        <v>-0.96972932194828776</v>
      </c>
      <c r="CG302" s="84">
        <f t="shared" si="335"/>
        <v>-0.26898389042514198</v>
      </c>
      <c r="CH302" s="84">
        <f>VLOOKUP(A302,'CALCULO FINAL'!A:L,7,FALSE)</f>
        <v>26.373626373626376</v>
      </c>
      <c r="CI302" s="84">
        <f>VLOOKUP(A302,'CALCULO FINAL'!A:L,10,FALSE)</f>
        <v>5.2631578947368416</v>
      </c>
      <c r="CJ302" s="84">
        <f>VLOOKUP(A302,'CALCULO FINAL'!A:L,8,FALSE)</f>
        <v>20</v>
      </c>
      <c r="CK302" s="84">
        <f>VLOOKUP(A302,'CALCULO FINAL'!A:L,9,FALSE)</f>
        <v>34.883720930232556</v>
      </c>
      <c r="CL302" s="84">
        <f>VLOOKUP(A302,'CALCULO FINAL'!A:L,11,FALSE)</f>
        <v>-0.87207423872735756</v>
      </c>
      <c r="CM302" s="84">
        <f>VLOOKUP(A302,'CALCULO FINAL'!A:L,12,FALSE)</f>
        <v>24.725274725274726</v>
      </c>
      <c r="CN302" s="84">
        <f t="shared" si="336"/>
        <v>20.683921341816077</v>
      </c>
      <c r="CO302" s="81">
        <v>301</v>
      </c>
      <c r="CP302" s="81">
        <v>282</v>
      </c>
      <c r="CQ302" s="81">
        <v>249</v>
      </c>
      <c r="CR302" s="81">
        <v>237</v>
      </c>
      <c r="CS302" s="81">
        <v>226</v>
      </c>
      <c r="CT302" s="81">
        <v>178</v>
      </c>
    </row>
    <row r="303" spans="1:98" ht="14.5" customHeight="1">
      <c r="A303" s="79">
        <v>111001045225</v>
      </c>
      <c r="B303" s="80" t="s">
        <v>314</v>
      </c>
      <c r="C303" s="81" t="s">
        <v>460</v>
      </c>
      <c r="D303" s="81" t="s">
        <v>6</v>
      </c>
      <c r="E303" s="81">
        <v>11</v>
      </c>
      <c r="F303" s="82" t="s">
        <v>44</v>
      </c>
      <c r="G303" s="82">
        <v>71</v>
      </c>
      <c r="H303" s="82" t="s">
        <v>45</v>
      </c>
      <c r="I303" s="81">
        <v>11</v>
      </c>
      <c r="J303" s="81">
        <v>3</v>
      </c>
      <c r="K303" s="81">
        <v>3</v>
      </c>
      <c r="L303" s="81">
        <v>4120</v>
      </c>
      <c r="M303" s="81">
        <f t="shared" si="368"/>
        <v>6</v>
      </c>
      <c r="N303" s="86">
        <f>VLOOKUP(A303,complejidad!P:V,7,FALSE)</f>
        <v>1.9668522933360815</v>
      </c>
      <c r="O303" s="81">
        <v>6</v>
      </c>
      <c r="P303" s="87">
        <v>40.908284845853174</v>
      </c>
      <c r="Q303" s="88">
        <v>0.24390546006066799</v>
      </c>
      <c r="R303" s="81">
        <v>3928</v>
      </c>
      <c r="S303" s="81">
        <v>547</v>
      </c>
      <c r="T303" s="89">
        <f t="shared" si="327"/>
        <v>0.13925661914460286</v>
      </c>
      <c r="U303" s="90">
        <f>VLOOKUP(A303,socioeconomico!I:P,8,FALSE)</f>
        <v>0.20014295896028103</v>
      </c>
      <c r="V303" s="81">
        <v>4</v>
      </c>
      <c r="W303" s="83">
        <v>0.90513595166163141</v>
      </c>
      <c r="X303" s="83">
        <v>0.84359400998336109</v>
      </c>
      <c r="Y303" s="83">
        <v>0.85199664898073169</v>
      </c>
      <c r="Z303" s="83">
        <v>0.81478235465965532</v>
      </c>
      <c r="AA303" s="83">
        <v>0.81028220173232746</v>
      </c>
      <c r="AB303" s="83">
        <v>0.8112272977435333</v>
      </c>
      <c r="AC303" s="91">
        <v>0.85180055401662047</v>
      </c>
      <c r="AD303" s="81">
        <f t="shared" si="352"/>
        <v>0.82782044908435637</v>
      </c>
      <c r="AE303" s="82">
        <f t="shared" si="328"/>
        <v>-0.2206733546552157</v>
      </c>
      <c r="AF303" s="84">
        <v>85.392106611993839</v>
      </c>
      <c r="AG303" s="84">
        <v>84.416299559471369</v>
      </c>
      <c r="AH303" s="84">
        <v>78.960055096418742</v>
      </c>
      <c r="AI303" s="84">
        <v>90.182522123893804</v>
      </c>
      <c r="AJ303" s="84">
        <v>85.147453083109909</v>
      </c>
      <c r="AK303" s="84">
        <v>77.047872340425528</v>
      </c>
      <c r="AL303" s="84">
        <v>87.69832145320764</v>
      </c>
      <c r="AM303" s="84">
        <f t="shared" si="353"/>
        <v>84.024338965916598</v>
      </c>
      <c r="AN303" s="84">
        <f t="shared" si="329"/>
        <v>-1.0258167928307849</v>
      </c>
      <c r="AO303" s="81">
        <v>4</v>
      </c>
      <c r="AP303" s="82">
        <f t="shared" si="355"/>
        <v>0.23005906138063265</v>
      </c>
      <c r="AQ303" s="81">
        <v>4</v>
      </c>
      <c r="AR303" s="82">
        <f t="shared" si="370"/>
        <v>0.1365178344157767</v>
      </c>
      <c r="AS303" s="81">
        <v>4</v>
      </c>
      <c r="AT303" s="82">
        <f t="shared" si="371"/>
        <v>-0.10476865036838212</v>
      </c>
      <c r="AU303" s="81">
        <v>4</v>
      </c>
      <c r="AV303" s="82">
        <f t="shared" si="372"/>
        <v>-0.23979404319523176</v>
      </c>
      <c r="AW303" s="81">
        <v>4</v>
      </c>
      <c r="AX303" s="82">
        <f t="shared" si="366"/>
        <v>-0.2179191660846721</v>
      </c>
      <c r="AY303" s="81">
        <v>4</v>
      </c>
      <c r="AZ303" s="82">
        <f t="shared" si="367"/>
        <v>5.8790989771929411E-2</v>
      </c>
      <c r="BA303" s="81">
        <f t="shared" si="373"/>
        <v>-8.6864817342315201E-2</v>
      </c>
      <c r="BB303" s="82">
        <v>3.2749999999999999</v>
      </c>
      <c r="BC303" s="82">
        <v>3.22</v>
      </c>
      <c r="BD303" s="82">
        <v>3.3699999999999997</v>
      </c>
      <c r="BE303" s="82">
        <v>3.1983333333333328</v>
      </c>
      <c r="BF303" s="81">
        <f>(BB303*0.1)+(BC303*0.2)+(BD303*0.3)+(BE303*0.4)</f>
        <v>3.2618333333333331</v>
      </c>
      <c r="BG303" s="82">
        <f t="shared" si="369"/>
        <v>-4.3283975116776362E-2</v>
      </c>
      <c r="BH303" s="82">
        <f t="shared" si="331"/>
        <v>-6.5074396229545778E-2</v>
      </c>
      <c r="BI303" s="85">
        <v>0.41799999999999998</v>
      </c>
      <c r="BJ303" s="82">
        <f t="shared" si="356"/>
        <v>-0.9920751673436301</v>
      </c>
      <c r="BK303" s="92">
        <f t="shared" si="357"/>
        <v>-0.87227384645738082</v>
      </c>
      <c r="BL303" s="92">
        <f t="shared" si="358"/>
        <v>-1.0318337655098837</v>
      </c>
      <c r="BM303" s="85">
        <v>0.36529572087129164</v>
      </c>
      <c r="BN303" s="92">
        <f t="shared" si="374"/>
        <v>-1.5226668427570673</v>
      </c>
      <c r="BO303" s="92">
        <f t="shared" si="375"/>
        <v>-1.0070480592618514</v>
      </c>
      <c r="BP303" s="92">
        <f t="shared" si="376"/>
        <v>-1.7356041799967901</v>
      </c>
      <c r="BQ303" s="86">
        <v>0.6050357752078418</v>
      </c>
      <c r="BR303" s="92">
        <f>((BQ303-(AVERAGE(BQ$2:BQ$392)))/(_xlfn.STDEV.P(BQ$2:BQ$392)))</f>
        <v>0.37334068431788142</v>
      </c>
      <c r="BS303" s="92">
        <f>LN(BQ303)</f>
        <v>-0.50246769012461223</v>
      </c>
      <c r="BT303" s="92">
        <f>((BS303-(AVERAGE(BS$2:BS$392)))/(_xlfn.STDEV.P(BS$2:BS$392)))</f>
        <v>0.39787234609531852</v>
      </c>
      <c r="BU303" s="92">
        <v>0.59918486039171437</v>
      </c>
      <c r="BV303" s="92">
        <f t="shared" si="332"/>
        <v>-0.63134834974451448</v>
      </c>
      <c r="BW303" s="92">
        <f t="shared" si="333"/>
        <v>-0.51218511346729545</v>
      </c>
      <c r="BX303" s="92">
        <f t="shared" si="334"/>
        <v>-0.63880378845325059</v>
      </c>
      <c r="BY303" s="92">
        <f>(BL303*0.1)+(BP303*0.2)+(BT303*0.3)+(BX303*0.4)</f>
        <v>-0.5864640241030511</v>
      </c>
      <c r="BZ303" s="80">
        <v>0.50329137119508327</v>
      </c>
      <c r="CA303" s="80">
        <v>-0.37461014826139538</v>
      </c>
      <c r="CB303" s="80">
        <v>0.52307520862907042</v>
      </c>
      <c r="CC303" s="80">
        <v>-1.0834026070928093</v>
      </c>
      <c r="CD303" s="80">
        <v>0.49515829120169602</v>
      </c>
      <c r="CE303" s="82">
        <f>((CD303-(AVERAGE(CD$2:CD$392)))/(_xlfn.STDEV.P(CD$2:CD$392)))</f>
        <v>2.4883821937765949E-2</v>
      </c>
      <c r="CF303" s="80">
        <f>(CA303*0.2)+(CC303*0.3)+(CE303*0.5)</f>
        <v>-0.38750090081123889</v>
      </c>
      <c r="CG303" s="84">
        <f t="shared" si="335"/>
        <v>-0.31009408216480916</v>
      </c>
      <c r="CH303" s="84">
        <f>VLOOKUP(A303,'CALCULO FINAL'!A:L,7,FALSE)</f>
        <v>24.450549450549449</v>
      </c>
      <c r="CI303" s="84">
        <f>VLOOKUP(A303,'CALCULO FINAL'!A:L,10,FALSE)</f>
        <v>21.621621621621621</v>
      </c>
      <c r="CJ303" s="84">
        <f>VLOOKUP(A303,'CALCULO FINAL'!A:L,8,FALSE)</f>
        <v>6.8965517241379306</v>
      </c>
      <c r="CK303" s="84">
        <f>VLOOKUP(A303,'CALCULO FINAL'!A:L,9,FALSE)</f>
        <v>21.917808219178081</v>
      </c>
      <c r="CL303" s="84">
        <f>VLOOKUP(A303,'CALCULO FINAL'!A:L,11,FALSE)</f>
        <v>-1.3430363390727815</v>
      </c>
      <c r="CM303" s="84">
        <f>VLOOKUP(A303,'CALCULO FINAL'!A:L,12,FALSE)</f>
        <v>10.43956043956044</v>
      </c>
      <c r="CN303" s="84">
        <f t="shared" si="336"/>
        <v>20.240570240570239</v>
      </c>
      <c r="CO303" s="81">
        <v>302</v>
      </c>
      <c r="CP303" s="81">
        <v>297</v>
      </c>
      <c r="CQ303" s="81">
        <v>269</v>
      </c>
      <c r="CR303" s="81">
        <v>267</v>
      </c>
      <c r="CS303" s="81">
        <v>292</v>
      </c>
      <c r="CT303" s="81">
        <v>257</v>
      </c>
    </row>
    <row r="304" spans="1:98" ht="14.5" customHeight="1">
      <c r="A304" s="79">
        <v>111001109304</v>
      </c>
      <c r="B304" s="80" t="s">
        <v>633</v>
      </c>
      <c r="C304" s="81" t="s">
        <v>460</v>
      </c>
      <c r="D304" s="81" t="s">
        <v>6</v>
      </c>
      <c r="E304" s="81">
        <v>19</v>
      </c>
      <c r="F304" s="82" t="s">
        <v>20</v>
      </c>
      <c r="G304" s="82">
        <v>67</v>
      </c>
      <c r="H304" s="82" t="s">
        <v>223</v>
      </c>
      <c r="I304" s="81">
        <v>19</v>
      </c>
      <c r="J304" s="81">
        <v>1</v>
      </c>
      <c r="K304" s="81">
        <v>1</v>
      </c>
      <c r="L304" s="81">
        <v>1827</v>
      </c>
      <c r="M304" s="81">
        <f t="shared" si="368"/>
        <v>3</v>
      </c>
      <c r="N304" s="86">
        <f>VLOOKUP(A304,complejidad!P:V,7,FALSE)</f>
        <v>-0.61529770207629253</v>
      </c>
      <c r="O304" s="81">
        <v>2</v>
      </c>
      <c r="P304" s="87">
        <v>33.613253846153746</v>
      </c>
      <c r="Q304" s="88">
        <v>0.26408934707903697</v>
      </c>
      <c r="R304" s="81">
        <v>1749</v>
      </c>
      <c r="S304" s="81">
        <v>295</v>
      </c>
      <c r="T304" s="89">
        <f t="shared" si="327"/>
        <v>0.16866781017724414</v>
      </c>
      <c r="U304" s="90">
        <f>VLOOKUP(A304,socioeconomico!I:P,8,FALSE)</f>
        <v>1.3048505207593755</v>
      </c>
      <c r="V304" s="81">
        <v>1</v>
      </c>
      <c r="W304" s="83">
        <v>0.87890625</v>
      </c>
      <c r="X304" s="83">
        <v>0.8989260897030954</v>
      </c>
      <c r="Y304" s="83">
        <v>0.84338817794028031</v>
      </c>
      <c r="Z304" s="83">
        <v>0.81089168162776781</v>
      </c>
      <c r="AA304" s="83">
        <v>0.80643086816720255</v>
      </c>
      <c r="AB304" s="83">
        <v>0.84650555192684518</v>
      </c>
      <c r="AC304" s="91">
        <v>0.82439024390243898</v>
      </c>
      <c r="AD304" s="81">
        <f t="shared" si="352"/>
        <v>0.82620220482407669</v>
      </c>
      <c r="AE304" s="82">
        <f t="shared" si="328"/>
        <v>-0.25277087476813903</v>
      </c>
      <c r="AF304" s="84">
        <v>95.404530744336569</v>
      </c>
      <c r="AG304" s="84">
        <v>84.366391184573004</v>
      </c>
      <c r="AH304" s="84">
        <v>95.94894561598224</v>
      </c>
      <c r="AI304" s="84">
        <v>95.816618911174785</v>
      </c>
      <c r="AJ304" s="84">
        <v>100</v>
      </c>
      <c r="AK304" s="84">
        <v>90.35563592525618</v>
      </c>
      <c r="AL304" s="84">
        <v>88.985687616677041</v>
      </c>
      <c r="AM304" s="84">
        <f t="shared" si="353"/>
        <v>93.2520026645916</v>
      </c>
      <c r="AN304" s="84">
        <f t="shared" si="329"/>
        <v>0.96586933695532295</v>
      </c>
      <c r="AO304" s="81">
        <v>3.5</v>
      </c>
      <c r="AP304" s="82">
        <f t="shared" si="355"/>
        <v>-1.3577995583445217</v>
      </c>
      <c r="AQ304" s="81">
        <v>3.5</v>
      </c>
      <c r="AR304" s="82">
        <f t="shared" si="370"/>
        <v>-1.3981309248788139</v>
      </c>
      <c r="AS304" s="81">
        <v>3.5</v>
      </c>
      <c r="AT304" s="82">
        <f t="shared" si="371"/>
        <v>-1.594305549084083</v>
      </c>
      <c r="AU304" s="81">
        <v>3.5</v>
      </c>
      <c r="AV304" s="82">
        <f t="shared" si="372"/>
        <v>-1.6918801936552432</v>
      </c>
      <c r="AW304" s="81">
        <v>3.5</v>
      </c>
      <c r="AX304" s="82">
        <f t="shared" si="366"/>
        <v>-1.5698251038321778</v>
      </c>
      <c r="AY304" s="81">
        <v>3</v>
      </c>
      <c r="AZ304" s="82">
        <f t="shared" si="367"/>
        <v>-2.6220781438280296</v>
      </c>
      <c r="BA304" s="81">
        <f t="shared" si="373"/>
        <v>-1.8964146826879955</v>
      </c>
      <c r="BB304" s="82">
        <v>3.0649999999999999</v>
      </c>
      <c r="BC304" s="82">
        <v>3.1033333333333331</v>
      </c>
      <c r="BD304" s="82"/>
      <c r="BE304" s="82">
        <v>2.9949999999999997</v>
      </c>
      <c r="BF304" s="81">
        <f>(BB304*0.2)+(BC304*0.3)+(BE304*0.5)</f>
        <v>3.0414999999999996</v>
      </c>
      <c r="BG304" s="82">
        <f t="shared" si="369"/>
        <v>-0.47959521290256268</v>
      </c>
      <c r="BH304" s="82">
        <f t="shared" si="331"/>
        <v>-1.188004947795279</v>
      </c>
      <c r="BI304" s="85">
        <v>0.52600000000000002</v>
      </c>
      <c r="BJ304" s="82">
        <f t="shared" si="356"/>
        <v>0.55222791971542351</v>
      </c>
      <c r="BK304" s="92">
        <f t="shared" si="357"/>
        <v>-0.64245406624442714</v>
      </c>
      <c r="BL304" s="92">
        <f t="shared" si="358"/>
        <v>0.61835337286697067</v>
      </c>
      <c r="BM304" s="85">
        <v>0.45270527169812691</v>
      </c>
      <c r="BN304" s="92">
        <f t="shared" si="374"/>
        <v>-0.44984977499366474</v>
      </c>
      <c r="BO304" s="92">
        <f t="shared" si="375"/>
        <v>-0.79251397959338821</v>
      </c>
      <c r="BP304" s="92">
        <f t="shared" si="376"/>
        <v>-0.40216841938250536</v>
      </c>
      <c r="BQ304" s="86">
        <v>0.61387893361635248</v>
      </c>
      <c r="BR304" s="92">
        <f>((BQ304-(AVERAGE(BQ$2:BQ$392)))/(_xlfn.STDEV.P(BQ$2:BQ$392)))</f>
        <v>0.60957935736808522</v>
      </c>
      <c r="BS304" s="92">
        <f>LN(BQ304)</f>
        <v>-0.48795754679743897</v>
      </c>
      <c r="BT304" s="92">
        <f>((BS304-(AVERAGE(BS$2:BS$392)))/(_xlfn.STDEV.P(BS$2:BS$392)))</f>
        <v>0.62523450391208979</v>
      </c>
      <c r="BU304" s="92">
        <v>0.61194618387165678</v>
      </c>
      <c r="BV304" s="92">
        <f t="shared" si="332"/>
        <v>-0.25418877740488677</v>
      </c>
      <c r="BW304" s="92">
        <f t="shared" si="333"/>
        <v>-0.49111093518654059</v>
      </c>
      <c r="BX304" s="92">
        <f t="shared" si="334"/>
        <v>-0.23835035927995171</v>
      </c>
      <c r="BY304" s="92">
        <f>(BL304*0.1)+(BP304*0.2)+(BT304*0.3)+(BX304*0.4)</f>
        <v>7.3631860871842258E-2</v>
      </c>
      <c r="BZ304" s="80">
        <v>0.50432490058937818</v>
      </c>
      <c r="CA304" s="80">
        <v>-0.33732691219752109</v>
      </c>
      <c r="CB304" s="80">
        <v>0.53441654010712647</v>
      </c>
      <c r="CC304" s="80">
        <v>-0.71235753351269038</v>
      </c>
      <c r="CD304" s="80">
        <v>0.36738583940128</v>
      </c>
      <c r="CE304" s="82">
        <f>((CD304-(AVERAGE(CD$2:CD$392)))/(_xlfn.STDEV.P(CD$2:CD$392)))</f>
        <v>-1.4957153732253812</v>
      </c>
      <c r="CF304" s="80">
        <f>(CA304*0.2)+(CC304*0.3)+(CE304*0.5)</f>
        <v>-1.0290303291060019</v>
      </c>
      <c r="CG304" s="84">
        <f t="shared" si="335"/>
        <v>-0.62428997465351144</v>
      </c>
      <c r="CH304" s="84">
        <f>VLOOKUP(A304,'CALCULO FINAL'!A:L,7,FALSE)</f>
        <v>8.791208791208792</v>
      </c>
      <c r="CI304" s="84">
        <f>VLOOKUP(A304,'CALCULO FINAL'!A:L,10,FALSE)</f>
        <v>53.571428571428569</v>
      </c>
      <c r="CJ304" s="84">
        <f>VLOOKUP(A304,'CALCULO FINAL'!A:L,8,FALSE)</f>
        <v>17.073170731707318</v>
      </c>
      <c r="CK304" s="84">
        <f>VLOOKUP(A304,'CALCULO FINAL'!A:L,9,FALSE)</f>
        <v>10.256410256410255</v>
      </c>
      <c r="CL304" s="84">
        <f>VLOOKUP(A304,'CALCULO FINAL'!A:L,11,FALSE)</f>
        <v>-1.3699414274088682</v>
      </c>
      <c r="CM304" s="84">
        <f>VLOOKUP(A304,'CALCULO FINAL'!A:L,12,FALSE)</f>
        <v>9.6153846153846168</v>
      </c>
      <c r="CN304" s="84">
        <f t="shared" si="336"/>
        <v>20.192307692307693</v>
      </c>
      <c r="CO304" s="81">
        <v>303</v>
      </c>
      <c r="CP304" s="81">
        <v>262</v>
      </c>
      <c r="CQ304" s="81">
        <v>278</v>
      </c>
      <c r="CR304" s="81">
        <v>253</v>
      </c>
      <c r="CS304" s="81">
        <v>265</v>
      </c>
      <c r="CT304" s="81">
        <v>132</v>
      </c>
    </row>
    <row r="305" spans="1:98" ht="14.5" customHeight="1">
      <c r="A305" s="79">
        <v>111001012335</v>
      </c>
      <c r="B305" s="80" t="s">
        <v>331</v>
      </c>
      <c r="C305" s="81" t="s">
        <v>460</v>
      </c>
      <c r="D305" s="81" t="s">
        <v>6</v>
      </c>
      <c r="E305" s="81">
        <v>4</v>
      </c>
      <c r="F305" s="82" t="s">
        <v>42</v>
      </c>
      <c r="G305" s="82">
        <v>51</v>
      </c>
      <c r="H305" s="82" t="s">
        <v>65</v>
      </c>
      <c r="I305" s="81">
        <v>4</v>
      </c>
      <c r="J305" s="81">
        <v>3</v>
      </c>
      <c r="K305" s="81">
        <v>3</v>
      </c>
      <c r="L305" s="81">
        <v>2287</v>
      </c>
      <c r="M305" s="81">
        <f t="shared" si="368"/>
        <v>4</v>
      </c>
      <c r="N305" s="86">
        <f>VLOOKUP(A305,complejidad!P:V,7,FALSE)</f>
        <v>1.2775233775929495</v>
      </c>
      <c r="O305" s="81">
        <v>6</v>
      </c>
      <c r="P305" s="87">
        <v>37.558494694960189</v>
      </c>
      <c r="Q305" s="88">
        <v>0.22734521575984901</v>
      </c>
      <c r="R305" s="81">
        <v>2155</v>
      </c>
      <c r="S305" s="81">
        <v>200</v>
      </c>
      <c r="T305" s="89">
        <f t="shared" si="327"/>
        <v>9.2807424593967514E-2</v>
      </c>
      <c r="U305" s="90">
        <f>VLOOKUP(A305,socioeconomico!I:P,8,FALSE)</f>
        <v>0.18090784417750136</v>
      </c>
      <c r="V305" s="81">
        <v>4</v>
      </c>
      <c r="W305" s="83">
        <v>0.83810270482163862</v>
      </c>
      <c r="X305" s="83">
        <v>0.88088296543107036</v>
      </c>
      <c r="Y305" s="83">
        <v>0.8042142230026339</v>
      </c>
      <c r="Z305" s="83">
        <v>0.80682388359257395</v>
      </c>
      <c r="AA305" s="83">
        <v>0.8578149503397805</v>
      </c>
      <c r="AB305" s="83">
        <v>0.8559063136456212</v>
      </c>
      <c r="AC305" s="91">
        <v>0.82807017543859651</v>
      </c>
      <c r="AD305" s="81">
        <f t="shared" si="352"/>
        <v>0.83540562595008971</v>
      </c>
      <c r="AE305" s="82">
        <f t="shared" si="328"/>
        <v>-7.0223034525002975E-2</v>
      </c>
      <c r="AF305" s="84">
        <v>88.312636961285605</v>
      </c>
      <c r="AG305" s="84">
        <v>89.291101055806948</v>
      </c>
      <c r="AH305" s="84">
        <v>91.835921943448824</v>
      </c>
      <c r="AI305" s="84">
        <v>85.476815398075246</v>
      </c>
      <c r="AJ305" s="84">
        <v>86.107091172214183</v>
      </c>
      <c r="AK305" s="84">
        <v>93.445121951219505</v>
      </c>
      <c r="AL305" s="84">
        <v>91.819941916747339</v>
      </c>
      <c r="AM305" s="84">
        <f t="shared" si="353"/>
        <v>90.133795801328077</v>
      </c>
      <c r="AN305" s="84">
        <f t="shared" si="329"/>
        <v>0.29283989394933557</v>
      </c>
      <c r="AO305" s="81">
        <v>4</v>
      </c>
      <c r="AP305" s="82">
        <f t="shared" si="355"/>
        <v>0.23005906138063265</v>
      </c>
      <c r="AQ305" s="81">
        <v>4</v>
      </c>
      <c r="AR305" s="82">
        <f t="shared" si="370"/>
        <v>0.1365178344157767</v>
      </c>
      <c r="AS305" s="81">
        <v>4</v>
      </c>
      <c r="AT305" s="82">
        <f t="shared" si="371"/>
        <v>-0.10476865036838212</v>
      </c>
      <c r="AU305" s="81">
        <v>4</v>
      </c>
      <c r="AV305" s="82">
        <f t="shared" si="372"/>
        <v>-0.23979404319523176</v>
      </c>
      <c r="AW305" s="81">
        <v>4</v>
      </c>
      <c r="AX305" s="82">
        <f t="shared" si="366"/>
        <v>-0.2179191660846721</v>
      </c>
      <c r="AY305" s="81">
        <v>3.5</v>
      </c>
      <c r="AZ305" s="82">
        <f t="shared" si="367"/>
        <v>-1.2816435770280501</v>
      </c>
      <c r="BA305" s="81">
        <f t="shared" si="373"/>
        <v>-0.48899518738230907</v>
      </c>
      <c r="BB305" s="82">
        <v>3.2099999999999995</v>
      </c>
      <c r="BC305" s="82">
        <v>3.1466666666666665</v>
      </c>
      <c r="BD305" s="82">
        <v>3.2516666666666665</v>
      </c>
      <c r="BE305" s="82">
        <v>3.1533333333333329</v>
      </c>
      <c r="BF305" s="81">
        <f t="shared" ref="BF305:BF310" si="377">(BB305*0.1)+(BC305*0.2)+(BD305*0.3)+(BE305*0.4)</f>
        <v>3.1871666666666663</v>
      </c>
      <c r="BG305" s="82">
        <f t="shared" si="369"/>
        <v>-0.19114133860242893</v>
      </c>
      <c r="BH305" s="82">
        <f t="shared" si="331"/>
        <v>-0.34006826299236903</v>
      </c>
      <c r="BI305" s="85">
        <v>0.41399999999999998</v>
      </c>
      <c r="BJ305" s="82">
        <f t="shared" si="356"/>
        <v>-1.0492715779754469</v>
      </c>
      <c r="BK305" s="92">
        <f t="shared" si="357"/>
        <v>-0.88188930515682273</v>
      </c>
      <c r="BL305" s="92">
        <f t="shared" si="358"/>
        <v>-1.1008761528131439</v>
      </c>
      <c r="BM305" s="85">
        <v>0.33116222417152696</v>
      </c>
      <c r="BN305" s="92">
        <f t="shared" si="374"/>
        <v>-1.9416027312905555</v>
      </c>
      <c r="BO305" s="92">
        <f t="shared" si="375"/>
        <v>-1.1051469204291975</v>
      </c>
      <c r="BP305" s="92">
        <f t="shared" si="376"/>
        <v>-2.3453372804823833</v>
      </c>
      <c r="BQ305" s="86">
        <v>0.59124917295664814</v>
      </c>
      <c r="BR305" s="92">
        <f>((BQ305-(AVERAGE(BQ$2:BQ$392)))/(_xlfn.STDEV.P(BQ$2:BQ$392)))</f>
        <v>5.0414329374625548E-3</v>
      </c>
      <c r="BS305" s="92">
        <f>LN(BQ305)</f>
        <v>-0.52551773798179613</v>
      </c>
      <c r="BT305" s="92">
        <f>((BS305-(AVERAGE(BS$2:BS$392)))/(_xlfn.STDEV.P(BS$2:BS$392)))</f>
        <v>3.6696822158565956E-2</v>
      </c>
      <c r="BU305" s="92">
        <v>0.6244398030924736</v>
      </c>
      <c r="BV305" s="92">
        <f t="shared" si="332"/>
        <v>0.11505882373175405</v>
      </c>
      <c r="BW305" s="92">
        <f t="shared" si="333"/>
        <v>-0.4709003462283029</v>
      </c>
      <c r="BX305" s="92">
        <f t="shared" si="334"/>
        <v>0.14569306799470788</v>
      </c>
      <c r="BY305" s="92">
        <f>(BL305*0.1)+(BP305*0.2)+(BT305*0.3)+(BX305*0.4)</f>
        <v>-0.50986879753233816</v>
      </c>
      <c r="BZ305" s="80">
        <v>0.47080054445970954</v>
      </c>
      <c r="CA305" s="80">
        <v>-1.5466746969545562</v>
      </c>
      <c r="CB305" s="80">
        <v>0.52951399695680734</v>
      </c>
      <c r="CC305" s="80">
        <v>-0.87275003129476414</v>
      </c>
      <c r="CD305" s="80"/>
      <c r="CE305" s="82"/>
      <c r="CF305" s="80">
        <f>(CA305*0.4)+(CC305*0.6)</f>
        <v>-1.142319897558681</v>
      </c>
      <c r="CG305" s="84">
        <f t="shared" si="335"/>
        <v>-0.34873061095452035</v>
      </c>
      <c r="CH305" s="84">
        <f>VLOOKUP(A305,'CALCULO FINAL'!A:L,7,FALSE)</f>
        <v>21.428571428571427</v>
      </c>
      <c r="CI305" s="84">
        <f>VLOOKUP(A305,'CALCULO FINAL'!A:L,10,FALSE)</f>
        <v>13.513513513513514</v>
      </c>
      <c r="CJ305" s="84">
        <f>VLOOKUP(A305,'CALCULO FINAL'!A:L,8,FALSE)</f>
        <v>36.666666666666664</v>
      </c>
      <c r="CK305" s="84">
        <f>VLOOKUP(A305,'CALCULO FINAL'!A:L,9,FALSE)</f>
        <v>16.43835616438356</v>
      </c>
      <c r="CL305" s="84">
        <f>VLOOKUP(A305,'CALCULO FINAL'!A:L,11,FALSE)</f>
        <v>-0.90433869980156911</v>
      </c>
      <c r="CM305" s="84">
        <f>VLOOKUP(A305,'CALCULO FINAL'!A:L,12,FALSE)</f>
        <v>24.175824175824175</v>
      </c>
      <c r="CN305" s="84">
        <f t="shared" si="336"/>
        <v>20.136620136620138</v>
      </c>
      <c r="CO305" s="81">
        <v>304</v>
      </c>
      <c r="CP305" s="81">
        <v>254</v>
      </c>
      <c r="CQ305" s="81">
        <v>302</v>
      </c>
      <c r="CR305" s="81">
        <v>302</v>
      </c>
      <c r="CS305" s="81">
        <v>275</v>
      </c>
      <c r="CT305" s="81">
        <v>270</v>
      </c>
    </row>
    <row r="306" spans="1:98" ht="14.5" customHeight="1">
      <c r="A306" s="79">
        <v>211001094832</v>
      </c>
      <c r="B306" s="80" t="s">
        <v>606</v>
      </c>
      <c r="C306" s="81" t="s">
        <v>460</v>
      </c>
      <c r="D306" s="81" t="s">
        <v>6</v>
      </c>
      <c r="E306" s="81">
        <v>5</v>
      </c>
      <c r="F306" s="82" t="s">
        <v>33</v>
      </c>
      <c r="G306" s="82">
        <v>59</v>
      </c>
      <c r="H306" s="82" t="s">
        <v>307</v>
      </c>
      <c r="I306" s="81">
        <v>5</v>
      </c>
      <c r="J306" s="81">
        <v>3</v>
      </c>
      <c r="K306" s="81">
        <v>3</v>
      </c>
      <c r="L306" s="81">
        <v>2440</v>
      </c>
      <c r="M306" s="81">
        <f t="shared" si="368"/>
        <v>4</v>
      </c>
      <c r="N306" s="86">
        <f>VLOOKUP(A306,complejidad!P:V,7,FALSE)</f>
        <v>1.2775233775929495</v>
      </c>
      <c r="O306" s="81">
        <v>6</v>
      </c>
      <c r="P306" s="87">
        <v>35.151126153846057</v>
      </c>
      <c r="Q306" s="88">
        <v>0.26910676307954101</v>
      </c>
      <c r="R306" s="81">
        <v>2365</v>
      </c>
      <c r="S306" s="81">
        <v>387</v>
      </c>
      <c r="T306" s="89">
        <f t="shared" si="327"/>
        <v>0.16363636363636364</v>
      </c>
      <c r="U306" s="90">
        <f>VLOOKUP(A306,socioeconomico!I:P,8,FALSE)</f>
        <v>1.1686863804073298</v>
      </c>
      <c r="V306" s="81">
        <v>2</v>
      </c>
      <c r="W306" s="83">
        <v>0.89295889295889297</v>
      </c>
      <c r="X306" s="83">
        <v>0.84313725490196079</v>
      </c>
      <c r="Y306" s="83">
        <v>0.83277027027027029</v>
      </c>
      <c r="Z306" s="83">
        <v>0.8364950316169828</v>
      </c>
      <c r="AA306" s="83">
        <v>0.86595547309833021</v>
      </c>
      <c r="AB306" s="83">
        <v>0.84928996793403577</v>
      </c>
      <c r="AC306" s="91">
        <v>0.83794642857142854</v>
      </c>
      <c r="AD306" s="81">
        <f t="shared" si="352"/>
        <v>0.84564879694417805</v>
      </c>
      <c r="AE306" s="82">
        <f t="shared" si="328"/>
        <v>0.13294801639288553</v>
      </c>
      <c r="AF306" s="84">
        <v>90.317790317790312</v>
      </c>
      <c r="AG306" s="84">
        <v>96.485867074102373</v>
      </c>
      <c r="AH306" s="84">
        <v>92.534660504799149</v>
      </c>
      <c r="AI306" s="84">
        <v>93.958333333333329</v>
      </c>
      <c r="AJ306" s="84">
        <v>91.192660550458712</v>
      </c>
      <c r="AK306" s="84">
        <v>84.828131173449222</v>
      </c>
      <c r="AL306" s="84">
        <v>90.004130524576624</v>
      </c>
      <c r="AM306" s="84">
        <f t="shared" si="353"/>
        <v>89.794020111306935</v>
      </c>
      <c r="AN306" s="84">
        <f t="shared" si="329"/>
        <v>0.21950318043746542</v>
      </c>
      <c r="AO306" s="81">
        <v>3.5</v>
      </c>
      <c r="AP306" s="82">
        <f t="shared" si="355"/>
        <v>-1.3577995583445217</v>
      </c>
      <c r="AQ306" s="81">
        <v>3.5</v>
      </c>
      <c r="AR306" s="82">
        <f t="shared" si="370"/>
        <v>-1.3981309248788139</v>
      </c>
      <c r="AS306" s="81">
        <v>3.5</v>
      </c>
      <c r="AT306" s="82">
        <f t="shared" si="371"/>
        <v>-1.594305549084083</v>
      </c>
      <c r="AU306" s="81">
        <v>3.5</v>
      </c>
      <c r="AV306" s="82">
        <f t="shared" si="372"/>
        <v>-1.6918801936552432</v>
      </c>
      <c r="AW306" s="81">
        <v>3.5</v>
      </c>
      <c r="AX306" s="82">
        <f t="shared" si="366"/>
        <v>-1.5698251038321778</v>
      </c>
      <c r="AY306" s="81">
        <v>3.5</v>
      </c>
      <c r="AZ306" s="82">
        <f t="shared" si="367"/>
        <v>-1.2816435770280501</v>
      </c>
      <c r="BA306" s="81">
        <f t="shared" si="373"/>
        <v>-1.4942843126480019</v>
      </c>
      <c r="BB306" s="82">
        <v>3.0466666666666669</v>
      </c>
      <c r="BC306" s="82">
        <v>3.0716666666666668</v>
      </c>
      <c r="BD306" s="82">
        <v>3.2083333333333335</v>
      </c>
      <c r="BE306" s="82">
        <v>3.1649999999999996</v>
      </c>
      <c r="BF306" s="81">
        <f t="shared" si="377"/>
        <v>3.1475</v>
      </c>
      <c r="BG306" s="82">
        <f t="shared" si="369"/>
        <v>-0.26969056295418087</v>
      </c>
      <c r="BH306" s="82">
        <f t="shared" si="331"/>
        <v>-0.88198743780109135</v>
      </c>
      <c r="BI306" s="85">
        <v>0.45600000000000002</v>
      </c>
      <c r="BJ306" s="82">
        <f t="shared" si="356"/>
        <v>-0.44870926634137026</v>
      </c>
      <c r="BK306" s="92">
        <f t="shared" si="357"/>
        <v>-0.78526246946775091</v>
      </c>
      <c r="BL306" s="92">
        <f t="shared" si="358"/>
        <v>-0.40706136746956062</v>
      </c>
      <c r="BM306" s="85"/>
      <c r="BN306" s="92"/>
      <c r="BO306" s="92"/>
      <c r="BP306" s="92"/>
      <c r="BQ306" s="86"/>
      <c r="BR306" s="86"/>
      <c r="BS306" s="92"/>
      <c r="BT306" s="92"/>
      <c r="BU306" s="92">
        <v>0.59321726621261017</v>
      </c>
      <c r="BV306" s="92">
        <f t="shared" si="332"/>
        <v>-0.80771996762764231</v>
      </c>
      <c r="BW306" s="92">
        <f t="shared" si="333"/>
        <v>-0.52219456224274963</v>
      </c>
      <c r="BX306" s="92">
        <f t="shared" si="334"/>
        <v>-0.82900423341795582</v>
      </c>
      <c r="BY306" s="86">
        <f>(BL306*0.4)+(BX306*0.6)</f>
        <v>-0.66022708703859767</v>
      </c>
      <c r="BZ306" s="80">
        <v>0.50107335904277328</v>
      </c>
      <c r="CA306" s="80">
        <v>-0.45462206773227898</v>
      </c>
      <c r="CB306" s="80">
        <v>0.5406373654637544</v>
      </c>
      <c r="CC306" s="80">
        <v>-0.50883587411624731</v>
      </c>
      <c r="CD306" s="80">
        <v>0.52133111295786705</v>
      </c>
      <c r="CE306" s="82">
        <f t="shared" ref="CE306:CE312" si="378">((CD306-(AVERAGE(CD$2:CD$392)))/(_xlfn.STDEV.P(CD$2:CD$392)))</f>
        <v>0.33636232248143783</v>
      </c>
      <c r="CF306" s="80">
        <f t="shared" ref="CF306:CF312" si="379">(CA306*0.2)+(CC306*0.3)+(CE306*0.5)</f>
        <v>-7.5394014540611093E-2</v>
      </c>
      <c r="CG306" s="84">
        <f t="shared" si="335"/>
        <v>-0.48888995699415289</v>
      </c>
      <c r="CH306" s="84">
        <f>VLOOKUP(A306,'CALCULO FINAL'!A:L,7,FALSE)</f>
        <v>12.912087912087914</v>
      </c>
      <c r="CI306" s="84">
        <f>VLOOKUP(A306,'CALCULO FINAL'!A:L,10,FALSE)</f>
        <v>43.243243243243242</v>
      </c>
      <c r="CJ306" s="84">
        <f>VLOOKUP(A306,'CALCULO FINAL'!A:L,8,FALSE)</f>
        <v>17.073170731707318</v>
      </c>
      <c r="CK306" s="84">
        <f>VLOOKUP(A306,'CALCULO FINAL'!A:L,9,FALSE)</f>
        <v>10.95890410958904</v>
      </c>
      <c r="CL306" s="84">
        <f>VLOOKUP(A306,'CALCULO FINAL'!A:L,11,FALSE)</f>
        <v>-1.357247727811572</v>
      </c>
      <c r="CM306" s="84">
        <f>VLOOKUP(A306,'CALCULO FINAL'!A:L,12,FALSE)</f>
        <v>10.164835164835164</v>
      </c>
      <c r="CN306" s="84">
        <f t="shared" si="336"/>
        <v>19.808063558063559</v>
      </c>
      <c r="CO306" s="81">
        <v>305</v>
      </c>
      <c r="CP306" s="81">
        <v>285</v>
      </c>
      <c r="CQ306" s="81">
        <v>263</v>
      </c>
      <c r="CR306" s="81">
        <v>271</v>
      </c>
      <c r="CS306" s="81">
        <v>285</v>
      </c>
      <c r="CT306" s="81">
        <v>268</v>
      </c>
    </row>
    <row r="307" spans="1:98" ht="14.5" customHeight="1">
      <c r="A307" s="79">
        <v>111001029955</v>
      </c>
      <c r="B307" s="80" t="s">
        <v>305</v>
      </c>
      <c r="C307" s="81" t="s">
        <v>460</v>
      </c>
      <c r="D307" s="81" t="s">
        <v>6</v>
      </c>
      <c r="E307" s="81">
        <v>1</v>
      </c>
      <c r="F307" s="82" t="s">
        <v>52</v>
      </c>
      <c r="G307" s="82">
        <v>13</v>
      </c>
      <c r="H307" s="82" t="s">
        <v>74</v>
      </c>
      <c r="I307" s="81">
        <v>1</v>
      </c>
      <c r="J307" s="81">
        <v>3</v>
      </c>
      <c r="K307" s="81">
        <v>3</v>
      </c>
      <c r="L307" s="81">
        <v>2502</v>
      </c>
      <c r="M307" s="81">
        <f t="shared" si="368"/>
        <v>5</v>
      </c>
      <c r="N307" s="86">
        <f>VLOOKUP(A307,complejidad!P:V,7,FALSE)</f>
        <v>1.4521871793795478</v>
      </c>
      <c r="O307" s="81">
        <v>6</v>
      </c>
      <c r="P307" s="87">
        <v>36.062932979429263</v>
      </c>
      <c r="Q307" s="88">
        <v>0.25134051243965899</v>
      </c>
      <c r="R307" s="81">
        <v>2040</v>
      </c>
      <c r="S307" s="81">
        <v>192</v>
      </c>
      <c r="T307" s="89">
        <f t="shared" si="327"/>
        <v>9.4117647058823528E-2</v>
      </c>
      <c r="U307" s="90">
        <f>VLOOKUP(A307,socioeconomico!I:P,8,FALSE)</f>
        <v>0.58176913052724677</v>
      </c>
      <c r="V307" s="81">
        <v>3</v>
      </c>
      <c r="W307" s="83">
        <v>0.88927603561749902</v>
      </c>
      <c r="X307" s="83">
        <v>0.84649298597194389</v>
      </c>
      <c r="Y307" s="83">
        <v>0.84921939194741169</v>
      </c>
      <c r="Z307" s="83">
        <v>0.81304168386297981</v>
      </c>
      <c r="AA307" s="83">
        <v>0.85448628544862859</v>
      </c>
      <c r="AB307" s="83">
        <v>0.86680650235972734</v>
      </c>
      <c r="AC307" s="91">
        <v>0.83879634605051046</v>
      </c>
      <c r="AD307" s="81">
        <f t="shared" si="352"/>
        <v>0.84611597826899887</v>
      </c>
      <c r="AE307" s="82">
        <f t="shared" si="328"/>
        <v>0.14221445554418324</v>
      </c>
      <c r="AF307" s="84">
        <v>82.615681233933159</v>
      </c>
      <c r="AG307" s="84">
        <v>75.316661253653777</v>
      </c>
      <c r="AH307" s="84">
        <v>77.224684623252642</v>
      </c>
      <c r="AI307" s="84">
        <v>74.958207957204948</v>
      </c>
      <c r="AJ307" s="84">
        <v>82.787750791974659</v>
      </c>
      <c r="AK307" s="84">
        <v>83.508771929824562</v>
      </c>
      <c r="AL307" s="84">
        <v>72.10280373831776</v>
      </c>
      <c r="AM307" s="84">
        <f t="shared" si="353"/>
        <v>78.031783918252401</v>
      </c>
      <c r="AN307" s="84">
        <f t="shared" si="329"/>
        <v>-2.3192415599390936</v>
      </c>
      <c r="AO307" s="81">
        <v>3.5</v>
      </c>
      <c r="AP307" s="82">
        <f t="shared" si="355"/>
        <v>-1.3577995583445217</v>
      </c>
      <c r="AQ307" s="81">
        <v>4</v>
      </c>
      <c r="AR307" s="82">
        <f t="shared" si="370"/>
        <v>0.1365178344157767</v>
      </c>
      <c r="AS307" s="81">
        <v>4</v>
      </c>
      <c r="AT307" s="82">
        <f t="shared" si="371"/>
        <v>-0.10476865036838212</v>
      </c>
      <c r="AU307" s="81">
        <v>4</v>
      </c>
      <c r="AV307" s="82">
        <f t="shared" si="372"/>
        <v>-0.23979404319523176</v>
      </c>
      <c r="AW307" s="81">
        <v>4</v>
      </c>
      <c r="AX307" s="82">
        <f t="shared" si="366"/>
        <v>-0.2179191660846721</v>
      </c>
      <c r="AY307" s="81">
        <v>3.5</v>
      </c>
      <c r="AZ307" s="82">
        <f t="shared" si="367"/>
        <v>-1.2816435770280501</v>
      </c>
      <c r="BA307" s="81">
        <f t="shared" si="373"/>
        <v>-0.48899518738230907</v>
      </c>
      <c r="BB307" s="82">
        <v>3.2900000000000005</v>
      </c>
      <c r="BC307" s="82">
        <v>3.14</v>
      </c>
      <c r="BD307" s="82">
        <v>3.2016666666666667</v>
      </c>
      <c r="BE307" s="82">
        <v>3.1850000000000005</v>
      </c>
      <c r="BF307" s="81">
        <f t="shared" si="377"/>
        <v>3.1915000000000004</v>
      </c>
      <c r="BG307" s="82">
        <f t="shared" si="369"/>
        <v>-0.18256033090013493</v>
      </c>
      <c r="BH307" s="82">
        <f t="shared" si="331"/>
        <v>-0.33577775914122199</v>
      </c>
      <c r="BI307" s="85">
        <v>0.47699999999999998</v>
      </c>
      <c r="BJ307" s="82">
        <f t="shared" si="356"/>
        <v>-0.14842811052433269</v>
      </c>
      <c r="BK307" s="92">
        <f t="shared" si="357"/>
        <v>-0.74023878809379584</v>
      </c>
      <c r="BL307" s="92">
        <f t="shared" si="358"/>
        <v>-8.3775443791305998E-2</v>
      </c>
      <c r="BM307" s="85">
        <v>0.50356051165600979</v>
      </c>
      <c r="BN307" s="92">
        <f t="shared" ref="BN307:BN315" si="380">((BM307-(AVERAGE(BM$2:BM$392)))/(_xlfn.STDEV.P(BM$2:BM$392)))</f>
        <v>0.17431965381514211</v>
      </c>
      <c r="BO307" s="92">
        <f t="shared" ref="BO307:BO315" si="381">LN(BM307)</f>
        <v>-0.68605139200704734</v>
      </c>
      <c r="BP307" s="92">
        <f t="shared" ref="BP307:BP315" si="382">((BO307-(AVERAGE(BO$2:BO$392)))/(_xlfn.STDEV.P(BO$2:BO$392)))</f>
        <v>0.25954939102104996</v>
      </c>
      <c r="BQ307" s="86"/>
      <c r="BR307" s="86"/>
      <c r="BS307" s="92"/>
      <c r="BT307" s="92"/>
      <c r="BU307" s="92">
        <v>0.61159498812516944</v>
      </c>
      <c r="BV307" s="92">
        <f t="shared" si="332"/>
        <v>-0.26456833072949698</v>
      </c>
      <c r="BW307" s="92">
        <f t="shared" si="333"/>
        <v>-0.49168499965477408</v>
      </c>
      <c r="BX307" s="92">
        <f t="shared" si="334"/>
        <v>-0.24925878388413106</v>
      </c>
      <c r="BY307" s="86">
        <f>(BL307*0.2)+(BP307*0.3)+(BX307*0.5)</f>
        <v>-6.3519663394011744E-2</v>
      </c>
      <c r="BZ307" s="80">
        <v>0.53564850925854213</v>
      </c>
      <c r="CA307" s="80">
        <v>0.79263175451421164</v>
      </c>
      <c r="CB307" s="80">
        <v>0.55729204490438111</v>
      </c>
      <c r="CC307" s="80">
        <v>3.6041662569581433E-2</v>
      </c>
      <c r="CD307" s="80">
        <v>0.521032127794398</v>
      </c>
      <c r="CE307" s="82">
        <f t="shared" si="378"/>
        <v>0.33280414861429697</v>
      </c>
      <c r="CF307" s="80">
        <f t="shared" si="379"/>
        <v>0.33574092398086525</v>
      </c>
      <c r="CG307" s="84">
        <f t="shared" si="335"/>
        <v>-0.4059896100466181</v>
      </c>
      <c r="CH307" s="84">
        <f>VLOOKUP(A307,'CALCULO FINAL'!A:L,7,FALSE)</f>
        <v>18.131868131868131</v>
      </c>
      <c r="CI307" s="84">
        <f>VLOOKUP(A307,'CALCULO FINAL'!A:L,10,FALSE)</f>
        <v>30.303030303030305</v>
      </c>
      <c r="CJ307" s="84">
        <f>VLOOKUP(A307,'CALCULO FINAL'!A:L,8,FALSE)</f>
        <v>16.666666666666664</v>
      </c>
      <c r="CK307" s="84">
        <f>VLOOKUP(A307,'CALCULO FINAL'!A:L,9,FALSE)</f>
        <v>13.698630136986301</v>
      </c>
      <c r="CL307" s="84">
        <f>VLOOKUP(A307,'CALCULO FINAL'!A:L,11,FALSE)</f>
        <v>-1.3150845850906447</v>
      </c>
      <c r="CM307" s="84">
        <f>VLOOKUP(A307,'CALCULO FINAL'!A:L,12,FALSE)</f>
        <v>12.087912087912088</v>
      </c>
      <c r="CN307" s="84">
        <f t="shared" si="336"/>
        <v>19.663669663669666</v>
      </c>
      <c r="CO307" s="81">
        <v>306</v>
      </c>
      <c r="CP307" s="81">
        <v>241</v>
      </c>
      <c r="CQ307" s="81">
        <v>242</v>
      </c>
      <c r="CR307" s="81">
        <v>273</v>
      </c>
      <c r="CS307" s="81">
        <v>262</v>
      </c>
      <c r="CT307" s="81">
        <v>219</v>
      </c>
    </row>
    <row r="308" spans="1:98" ht="14.5" customHeight="1">
      <c r="A308" s="79">
        <v>111001012343</v>
      </c>
      <c r="B308" s="80" t="s">
        <v>297</v>
      </c>
      <c r="C308" s="81" t="s">
        <v>460</v>
      </c>
      <c r="D308" s="81" t="s">
        <v>6</v>
      </c>
      <c r="E308" s="81">
        <v>8</v>
      </c>
      <c r="F308" s="82" t="s">
        <v>7</v>
      </c>
      <c r="G308" s="82">
        <v>47</v>
      </c>
      <c r="H308" s="82" t="s">
        <v>47</v>
      </c>
      <c r="I308" s="81">
        <v>8</v>
      </c>
      <c r="J308" s="81">
        <v>2</v>
      </c>
      <c r="K308" s="81">
        <v>2</v>
      </c>
      <c r="L308" s="81">
        <v>2570</v>
      </c>
      <c r="M308" s="81">
        <f t="shared" si="368"/>
        <v>5</v>
      </c>
      <c r="N308" s="86">
        <f>VLOOKUP(A308,complejidad!P:V,7,FALSE)</f>
        <v>0.65577919136838758</v>
      </c>
      <c r="O308" s="81">
        <v>5</v>
      </c>
      <c r="P308" s="87">
        <v>38.441348396501333</v>
      </c>
      <c r="Q308" s="88">
        <v>0.22700953137410601</v>
      </c>
      <c r="R308" s="81">
        <v>2431</v>
      </c>
      <c r="S308" s="81">
        <v>315</v>
      </c>
      <c r="T308" s="89">
        <f t="shared" si="327"/>
        <v>0.12957630604689427</v>
      </c>
      <c r="U308" s="90">
        <f>VLOOKUP(A308,socioeconomico!I:P,8,FALSE)</f>
        <v>0.25084733953928323</v>
      </c>
      <c r="V308" s="81">
        <v>4</v>
      </c>
      <c r="W308" s="83">
        <v>0.82495741056218053</v>
      </c>
      <c r="X308" s="83">
        <v>0.84281961471103328</v>
      </c>
      <c r="Y308" s="83">
        <v>0.83209768861753164</v>
      </c>
      <c r="Z308" s="83">
        <v>0.79592720970537256</v>
      </c>
      <c r="AA308" s="83">
        <v>0.79052484904784026</v>
      </c>
      <c r="AB308" s="83">
        <v>0.75343114055844773</v>
      </c>
      <c r="AC308" s="91">
        <v>0.74669703872437354</v>
      </c>
      <c r="AD308" s="81">
        <f t="shared" si="352"/>
        <v>0.77307071688405105</v>
      </c>
      <c r="AE308" s="82">
        <f t="shared" si="328"/>
        <v>-1.3066222893189794</v>
      </c>
      <c r="AF308" s="84">
        <v>90.327802509105624</v>
      </c>
      <c r="AG308" s="84">
        <v>90.387722132471723</v>
      </c>
      <c r="AH308" s="84">
        <v>90.834360871352231</v>
      </c>
      <c r="AI308" s="84">
        <v>92.434488588334744</v>
      </c>
      <c r="AJ308" s="84">
        <v>86.722338204592901</v>
      </c>
      <c r="AK308" s="84">
        <v>89.357080799304953</v>
      </c>
      <c r="AL308" s="84">
        <v>85.694379934974449</v>
      </c>
      <c r="AM308" s="84">
        <f t="shared" si="353"/>
        <v>88.340661196622591</v>
      </c>
      <c r="AN308" s="84">
        <f t="shared" si="329"/>
        <v>-9.4187791242987012E-2</v>
      </c>
      <c r="AO308" s="81">
        <v>4</v>
      </c>
      <c r="AP308" s="82">
        <f t="shared" si="355"/>
        <v>0.23005906138063265</v>
      </c>
      <c r="AQ308" s="81">
        <v>4</v>
      </c>
      <c r="AR308" s="82">
        <f t="shared" si="370"/>
        <v>0.1365178344157767</v>
      </c>
      <c r="AS308" s="81">
        <v>4</v>
      </c>
      <c r="AT308" s="82">
        <f t="shared" si="371"/>
        <v>-0.10476865036838212</v>
      </c>
      <c r="AU308" s="81">
        <v>4</v>
      </c>
      <c r="AV308" s="82">
        <f t="shared" si="372"/>
        <v>-0.23979404319523176</v>
      </c>
      <c r="AW308" s="81">
        <v>4</v>
      </c>
      <c r="AX308" s="82">
        <f t="shared" si="366"/>
        <v>-0.2179191660846721</v>
      </c>
      <c r="AY308" s="81">
        <v>4</v>
      </c>
      <c r="AZ308" s="82">
        <f t="shared" si="367"/>
        <v>5.8790989771929411E-2</v>
      </c>
      <c r="BA308" s="81">
        <f t="shared" si="373"/>
        <v>-8.6864817342315201E-2</v>
      </c>
      <c r="BB308" s="82">
        <v>3.375</v>
      </c>
      <c r="BC308" s="82">
        <v>3.3649999999999998</v>
      </c>
      <c r="BD308" s="82">
        <v>3.2949999999999995</v>
      </c>
      <c r="BE308" s="82">
        <v>3.3183333333333334</v>
      </c>
      <c r="BF308" s="81">
        <f t="shared" si="377"/>
        <v>3.3263333333333334</v>
      </c>
      <c r="BG308" s="82">
        <f t="shared" si="369"/>
        <v>8.4441024144267338E-2</v>
      </c>
      <c r="BH308" s="82">
        <f t="shared" si="331"/>
        <v>-1.2118965990239317E-3</v>
      </c>
      <c r="BI308" s="85">
        <v>0.443</v>
      </c>
      <c r="BJ308" s="82">
        <f t="shared" si="356"/>
        <v>-0.6345976008947749</v>
      </c>
      <c r="BK308" s="92">
        <f t="shared" si="357"/>
        <v>-0.81418550893700137</v>
      </c>
      <c r="BL308" s="92">
        <f t="shared" si="358"/>
        <v>-0.61473899944143662</v>
      </c>
      <c r="BM308" s="85">
        <v>0.34595495383022301</v>
      </c>
      <c r="BN308" s="92">
        <f t="shared" si="380"/>
        <v>-1.760044849954471</v>
      </c>
      <c r="BO308" s="92">
        <f t="shared" si="381"/>
        <v>-1.0614467036421582</v>
      </c>
      <c r="BP308" s="92">
        <f t="shared" si="382"/>
        <v>-2.0737187483569213</v>
      </c>
      <c r="BQ308" s="86">
        <v>0.58545576949339151</v>
      </c>
      <c r="BR308" s="92">
        <f>((BQ308-(AVERAGE(BQ$2:BQ$392)))/(_xlfn.STDEV.P(BQ$2:BQ$392)))</f>
        <v>-0.14972521076384565</v>
      </c>
      <c r="BS308" s="92">
        <f>LN(BQ308)</f>
        <v>-0.53536464193471212</v>
      </c>
      <c r="BT308" s="92">
        <f>((BS308-(AVERAGE(BS$2:BS$392)))/(_xlfn.STDEV.P(BS$2:BS$392)))</f>
        <v>-0.11759616310484147</v>
      </c>
      <c r="BU308" s="92">
        <v>0.5992762923745063</v>
      </c>
      <c r="BV308" s="92">
        <f t="shared" si="332"/>
        <v>-0.62864608711617731</v>
      </c>
      <c r="BW308" s="92">
        <f t="shared" si="333"/>
        <v>-0.51203253116163072</v>
      </c>
      <c r="BX308" s="92">
        <f t="shared" si="334"/>
        <v>-0.63590440577172469</v>
      </c>
      <c r="BY308" s="92">
        <f>(BL308*0.1)+(BP308*0.2)+(BT308*0.3)+(BX308*0.4)</f>
        <v>-0.76585826085567021</v>
      </c>
      <c r="BZ308" s="80">
        <v>0.49587753225959419</v>
      </c>
      <c r="CA308" s="80">
        <v>-0.64205479830925882</v>
      </c>
      <c r="CB308" s="80">
        <v>0.4881221594763262</v>
      </c>
      <c r="CC308" s="80">
        <v>-2.2269329518167127</v>
      </c>
      <c r="CD308" s="80">
        <v>0.53047739420752404</v>
      </c>
      <c r="CE308" s="82">
        <f t="shared" si="378"/>
        <v>0.4452107300293231</v>
      </c>
      <c r="CF308" s="80">
        <f t="shared" si="379"/>
        <v>-0.57388548019220398</v>
      </c>
      <c r="CG308" s="84">
        <f t="shared" si="335"/>
        <v>-0.34317517600074204</v>
      </c>
      <c r="CH308" s="84">
        <f>VLOOKUP(A308,'CALCULO FINAL'!A:L,7,FALSE)</f>
        <v>21.978021978021978</v>
      </c>
      <c r="CI308" s="84">
        <f>VLOOKUP(A308,'CALCULO FINAL'!A:L,10,FALSE)</f>
        <v>16.216216216216218</v>
      </c>
      <c r="CJ308" s="84">
        <f>VLOOKUP(A308,'CALCULO FINAL'!A:L,8,FALSE)</f>
        <v>9.0909090909090917</v>
      </c>
      <c r="CK308" s="84">
        <f>VLOOKUP(A308,'CALCULO FINAL'!A:L,9,FALSE)</f>
        <v>27.906976744186046</v>
      </c>
      <c r="CL308" s="84">
        <f>VLOOKUP(A308,'CALCULO FINAL'!A:L,11,FALSE)</f>
        <v>-1.1951806370636398</v>
      </c>
      <c r="CM308" s="84">
        <f>VLOOKUP(A308,'CALCULO FINAL'!A:L,12,FALSE)</f>
        <v>15.109890109890109</v>
      </c>
      <c r="CN308" s="84">
        <f t="shared" si="336"/>
        <v>18.820537570537571</v>
      </c>
      <c r="CO308" s="81">
        <v>307</v>
      </c>
      <c r="CP308" s="81">
        <v>298</v>
      </c>
      <c r="CQ308" s="81">
        <v>303</v>
      </c>
      <c r="CR308" s="81">
        <v>305</v>
      </c>
      <c r="CS308" s="81">
        <v>278</v>
      </c>
      <c r="CT308" s="81">
        <v>150</v>
      </c>
    </row>
    <row r="309" spans="1:98" ht="14.5" customHeight="1">
      <c r="A309" s="79">
        <v>111001098868</v>
      </c>
      <c r="B309" s="80" t="s">
        <v>467</v>
      </c>
      <c r="C309" s="81" t="s">
        <v>460</v>
      </c>
      <c r="D309" s="81" t="s">
        <v>6</v>
      </c>
      <c r="E309" s="81">
        <v>5</v>
      </c>
      <c r="F309" s="82" t="s">
        <v>33</v>
      </c>
      <c r="G309" s="82">
        <v>58</v>
      </c>
      <c r="H309" s="82" t="s">
        <v>56</v>
      </c>
      <c r="I309" s="81">
        <v>5</v>
      </c>
      <c r="J309" s="81">
        <v>1</v>
      </c>
      <c r="K309" s="81">
        <v>1</v>
      </c>
      <c r="L309" s="81">
        <v>789</v>
      </c>
      <c r="M309" s="81">
        <f t="shared" si="368"/>
        <v>1</v>
      </c>
      <c r="N309" s="86">
        <f>VLOOKUP(A309,complejidad!P:V,7,FALSE)</f>
        <v>-1.4952519086589622</v>
      </c>
      <c r="O309" s="81">
        <v>1</v>
      </c>
      <c r="P309" s="87">
        <v>35.528587786259486</v>
      </c>
      <c r="Q309" s="88">
        <v>0.25418160095579401</v>
      </c>
      <c r="R309" s="81">
        <v>695</v>
      </c>
      <c r="S309" s="81">
        <v>94</v>
      </c>
      <c r="T309" s="89">
        <f t="shared" si="327"/>
        <v>0.13525179856115108</v>
      </c>
      <c r="U309" s="90">
        <f>VLOOKUP(A309,socioeconomico!I:P,8,FALSE)</f>
        <v>0.85286636455215314</v>
      </c>
      <c r="V309" s="81">
        <v>2</v>
      </c>
      <c r="W309" s="83">
        <v>0.81590574374079528</v>
      </c>
      <c r="X309" s="83">
        <v>0.83732057416267947</v>
      </c>
      <c r="Y309" s="83">
        <v>0.83333333333333337</v>
      </c>
      <c r="Z309" s="83">
        <v>0.83098591549295775</v>
      </c>
      <c r="AA309" s="83">
        <v>0.77070063694267521</v>
      </c>
      <c r="AB309" s="83">
        <v>0.73775671406003163</v>
      </c>
      <c r="AC309" s="91">
        <v>0.74464831804281351</v>
      </c>
      <c r="AD309" s="81">
        <f t="shared" si="352"/>
        <v>0.76995502197366406</v>
      </c>
      <c r="AE309" s="82">
        <f t="shared" si="328"/>
        <v>-1.3684214147702851</v>
      </c>
      <c r="AF309" s="84">
        <v>77.316735822959899</v>
      </c>
      <c r="AG309" s="84">
        <v>84.651711924439198</v>
      </c>
      <c r="AH309" s="84">
        <v>85.333333333333343</v>
      </c>
      <c r="AI309" s="84">
        <v>90.483162518301611</v>
      </c>
      <c r="AJ309" s="84">
        <v>84.659090909090907</v>
      </c>
      <c r="AK309" s="84">
        <v>83.661119515885019</v>
      </c>
      <c r="AL309" s="84">
        <v>90.445026178010465</v>
      </c>
      <c r="AM309" s="84">
        <f t="shared" si="353"/>
        <v>87.086413625271149</v>
      </c>
      <c r="AN309" s="84">
        <f t="shared" si="329"/>
        <v>-0.36490284683579927</v>
      </c>
      <c r="AO309" s="81">
        <v>3.5</v>
      </c>
      <c r="AP309" s="82">
        <f t="shared" si="355"/>
        <v>-1.3577995583445217</v>
      </c>
      <c r="AQ309" s="81">
        <v>3.5</v>
      </c>
      <c r="AR309" s="82">
        <f t="shared" si="370"/>
        <v>-1.3981309248788139</v>
      </c>
      <c r="AS309" s="81">
        <v>4</v>
      </c>
      <c r="AT309" s="82">
        <f t="shared" si="371"/>
        <v>-0.10476865036838212</v>
      </c>
      <c r="AU309" s="81">
        <v>4</v>
      </c>
      <c r="AV309" s="82">
        <f t="shared" si="372"/>
        <v>-0.23979404319523176</v>
      </c>
      <c r="AW309" s="81">
        <v>4</v>
      </c>
      <c r="AX309" s="82">
        <f t="shared" si="366"/>
        <v>-0.2179191660846721</v>
      </c>
      <c r="AY309" s="81">
        <v>4</v>
      </c>
      <c r="AZ309" s="82">
        <f t="shared" si="367"/>
        <v>5.8790989771929411E-2</v>
      </c>
      <c r="BA309" s="81">
        <f t="shared" si="373"/>
        <v>-0.24032969327177431</v>
      </c>
      <c r="BB309" s="82">
        <v>3.3516666666666666</v>
      </c>
      <c r="BC309" s="82">
        <v>3.2466666666666666</v>
      </c>
      <c r="BD309" s="82">
        <v>3.0350000000000001</v>
      </c>
      <c r="BE309" s="82">
        <v>2.8799999999999994</v>
      </c>
      <c r="BF309" s="81">
        <f t="shared" si="377"/>
        <v>3.0469999999999997</v>
      </c>
      <c r="BG309" s="82">
        <f t="shared" si="369"/>
        <v>-0.46870393389580695</v>
      </c>
      <c r="BH309" s="82">
        <f t="shared" si="331"/>
        <v>-0.35451681358379061</v>
      </c>
      <c r="BI309" s="85">
        <v>0.34399999999999997</v>
      </c>
      <c r="BJ309" s="82">
        <f t="shared" si="356"/>
        <v>-2.0502087640322406</v>
      </c>
      <c r="BK309" s="92">
        <f t="shared" si="357"/>
        <v>-1.0671136216087387</v>
      </c>
      <c r="BL309" s="92">
        <f t="shared" si="358"/>
        <v>-2.4308521211147966</v>
      </c>
      <c r="BM309" s="85">
        <v>0.4682004406882867</v>
      </c>
      <c r="BN309" s="92">
        <f t="shared" si="380"/>
        <v>-0.25967053710404364</v>
      </c>
      <c r="BO309" s="92">
        <f t="shared" si="381"/>
        <v>-0.75885878268637041</v>
      </c>
      <c r="BP309" s="92">
        <f t="shared" si="382"/>
        <v>-0.1929846703218204</v>
      </c>
      <c r="BQ309" s="86">
        <v>0.54417245870864994</v>
      </c>
      <c r="BR309" s="92">
        <f>((BQ309-(AVERAGE(BQ$2:BQ$392)))/(_xlfn.STDEV.P(BQ$2:BQ$392)))</f>
        <v>-1.2525794296276023</v>
      </c>
      <c r="BS309" s="92">
        <f>LN(BQ309)</f>
        <v>-0.60848906268129865</v>
      </c>
      <c r="BT309" s="92">
        <f>((BS309-(AVERAGE(BS$2:BS$392)))/(_xlfn.STDEV.P(BS$2:BS$392)))</f>
        <v>-1.2633964295233175</v>
      </c>
      <c r="BU309" s="92">
        <v>0.60384990932219751</v>
      </c>
      <c r="BV309" s="92">
        <f t="shared" si="332"/>
        <v>-0.49347331959345692</v>
      </c>
      <c r="BW309" s="92">
        <f t="shared" si="333"/>
        <v>-0.50442960642686907</v>
      </c>
      <c r="BX309" s="92">
        <f t="shared" si="334"/>
        <v>-0.49143294685072991</v>
      </c>
      <c r="BY309" s="92">
        <f>(BL309*0.1)+(BP309*0.2)+(BT309*0.3)+(BX309*0.4)</f>
        <v>-0.85727425377313105</v>
      </c>
      <c r="BZ309" s="80">
        <v>0.50545868098158597</v>
      </c>
      <c r="CA309" s="80">
        <v>-0.29642725105521445</v>
      </c>
      <c r="CB309" s="80">
        <v>0.5456392510707988</v>
      </c>
      <c r="CC309" s="80">
        <v>-0.3451932703623502</v>
      </c>
      <c r="CD309" s="80">
        <v>0.53237821799652396</v>
      </c>
      <c r="CE309" s="82">
        <f t="shared" si="378"/>
        <v>0.46783212519684408</v>
      </c>
      <c r="CF309" s="80">
        <f t="shared" si="379"/>
        <v>7.1072631278674109E-2</v>
      </c>
      <c r="CG309" s="84">
        <f t="shared" si="335"/>
        <v>-0.49219914230446299</v>
      </c>
      <c r="CH309" s="84">
        <f>VLOOKUP(A309,'CALCULO FINAL'!A:L,7,FALSE)</f>
        <v>12.362637362637363</v>
      </c>
      <c r="CI309" s="84">
        <f>VLOOKUP(A309,'CALCULO FINAL'!A:L,10,FALSE)</f>
        <v>40.54054054054054</v>
      </c>
      <c r="CJ309" s="84">
        <f>VLOOKUP(A309,'CALCULO FINAL'!A:L,8,FALSE)</f>
        <v>14.634146341463413</v>
      </c>
      <c r="CK309" s="84">
        <f>VLOOKUP(A309,'CALCULO FINAL'!A:L,9,FALSE)</f>
        <v>12.857142857142856</v>
      </c>
      <c r="CL309" s="84">
        <f>VLOOKUP(A309,'CALCULO FINAL'!A:L,11,FALSE)</f>
        <v>-1.3670012523651933</v>
      </c>
      <c r="CM309" s="84">
        <f>VLOOKUP(A309,'CALCULO FINAL'!A:L,12,FALSE)</f>
        <v>9.8901098901098905</v>
      </c>
      <c r="CN309" s="84">
        <f t="shared" si="336"/>
        <v>18.78898128898129</v>
      </c>
      <c r="CO309" s="81">
        <v>308</v>
      </c>
      <c r="CP309" s="81">
        <v>320</v>
      </c>
      <c r="CQ309" s="81">
        <v>292</v>
      </c>
      <c r="CR309" s="81">
        <v>282</v>
      </c>
      <c r="CS309" s="81">
        <v>328</v>
      </c>
      <c r="CT309" s="81">
        <v>333</v>
      </c>
    </row>
    <row r="310" spans="1:98" ht="14.5" customHeight="1">
      <c r="A310" s="79">
        <v>111001046591</v>
      </c>
      <c r="B310" s="80" t="s">
        <v>318</v>
      </c>
      <c r="C310" s="81" t="s">
        <v>460</v>
      </c>
      <c r="D310" s="81" t="s">
        <v>6</v>
      </c>
      <c r="E310" s="81">
        <v>7</v>
      </c>
      <c r="F310" s="82" t="s">
        <v>15</v>
      </c>
      <c r="G310" s="82">
        <v>85</v>
      </c>
      <c r="H310" s="82" t="s">
        <v>16</v>
      </c>
      <c r="I310" s="81">
        <v>7</v>
      </c>
      <c r="J310" s="81">
        <v>1</v>
      </c>
      <c r="K310" s="81">
        <v>1</v>
      </c>
      <c r="L310" s="81">
        <v>1954</v>
      </c>
      <c r="M310" s="81">
        <f t="shared" si="368"/>
        <v>3</v>
      </c>
      <c r="N310" s="86">
        <f>VLOOKUP(A310,complejidad!P:V,7,FALSE)</f>
        <v>-0.61529770207629253</v>
      </c>
      <c r="O310" s="81">
        <v>2</v>
      </c>
      <c r="P310" s="87">
        <v>36.875386138613784</v>
      </c>
      <c r="Q310" s="88">
        <v>0.229513709260217</v>
      </c>
      <c r="R310" s="81">
        <v>1879</v>
      </c>
      <c r="S310" s="81">
        <v>298</v>
      </c>
      <c r="T310" s="89">
        <f t="shared" si="327"/>
        <v>0.15859499733901011</v>
      </c>
      <c r="U310" s="90">
        <f>VLOOKUP(A310,socioeconomico!I:P,8,FALSE)</f>
        <v>0.57290866699394538</v>
      </c>
      <c r="V310" s="81">
        <v>3</v>
      </c>
      <c r="W310" s="83">
        <v>0.82997275204359677</v>
      </c>
      <c r="X310" s="83">
        <v>0.86883343006384217</v>
      </c>
      <c r="Y310" s="83">
        <v>0.85210466439135379</v>
      </c>
      <c r="Z310" s="83">
        <v>0.82224706539966463</v>
      </c>
      <c r="AA310" s="83">
        <v>0.81907514450867047</v>
      </c>
      <c r="AB310" s="83">
        <v>0.82618771726535345</v>
      </c>
      <c r="AC310" s="91">
        <v>0.81077914469830115</v>
      </c>
      <c r="AD310" s="81">
        <f t="shared" si="352"/>
        <v>0.82214322787664784</v>
      </c>
      <c r="AE310" s="82">
        <f t="shared" si="328"/>
        <v>-0.33327979261560481</v>
      </c>
      <c r="AF310" s="84">
        <v>93.597883597883609</v>
      </c>
      <c r="AG310" s="84">
        <v>93.676695563488025</v>
      </c>
      <c r="AH310" s="84">
        <v>93.799682034976144</v>
      </c>
      <c r="AI310" s="84">
        <v>94.161756829137659</v>
      </c>
      <c r="AJ310" s="84">
        <v>94.016172506738542</v>
      </c>
      <c r="AK310" s="84">
        <v>93.743016759776538</v>
      </c>
      <c r="AL310" s="84">
        <v>93.876404494382029</v>
      </c>
      <c r="AM310" s="84">
        <f t="shared" si="353"/>
        <v>93.906141767474722</v>
      </c>
      <c r="AN310" s="84">
        <f t="shared" si="329"/>
        <v>1.1070578133353317</v>
      </c>
      <c r="AO310" s="81">
        <v>3.5</v>
      </c>
      <c r="AP310" s="82">
        <f t="shared" si="355"/>
        <v>-1.3577995583445217</v>
      </c>
      <c r="AQ310" s="81">
        <v>3.5</v>
      </c>
      <c r="AR310" s="82">
        <f t="shared" si="370"/>
        <v>-1.3981309248788139</v>
      </c>
      <c r="AS310" s="81">
        <v>4</v>
      </c>
      <c r="AT310" s="82">
        <f t="shared" si="371"/>
        <v>-0.10476865036838212</v>
      </c>
      <c r="AU310" s="81">
        <v>4</v>
      </c>
      <c r="AV310" s="82">
        <f t="shared" si="372"/>
        <v>-0.23979404319523176</v>
      </c>
      <c r="AW310" s="81">
        <v>4</v>
      </c>
      <c r="AX310" s="82">
        <f t="shared" si="366"/>
        <v>-0.2179191660846721</v>
      </c>
      <c r="AY310" s="81">
        <v>3.5</v>
      </c>
      <c r="AZ310" s="82">
        <f t="shared" si="367"/>
        <v>-1.2816435770280501</v>
      </c>
      <c r="BA310" s="81">
        <f t="shared" si="373"/>
        <v>-0.64246006331176808</v>
      </c>
      <c r="BB310" s="82">
        <v>3.2550000000000003</v>
      </c>
      <c r="BC310" s="82">
        <v>3.0883333333333334</v>
      </c>
      <c r="BD310" s="82">
        <v>3.2900000000000005</v>
      </c>
      <c r="BE310" s="82">
        <v>3.2483333333333331</v>
      </c>
      <c r="BF310" s="81">
        <f t="shared" si="377"/>
        <v>3.2294999999999998</v>
      </c>
      <c r="BG310" s="82">
        <f t="shared" si="369"/>
        <v>-0.10731149412618821</v>
      </c>
      <c r="BH310" s="82">
        <f t="shared" si="331"/>
        <v>-0.37488577871897816</v>
      </c>
      <c r="BI310" s="85">
        <v>0.45900000000000002</v>
      </c>
      <c r="BJ310" s="82">
        <f t="shared" si="356"/>
        <v>-0.40581195836750761</v>
      </c>
      <c r="BK310" s="92">
        <f t="shared" si="357"/>
        <v>-0.77870506892159186</v>
      </c>
      <c r="BL310" s="92">
        <f t="shared" si="358"/>
        <v>-0.35997691706920681</v>
      </c>
      <c r="BM310" s="85">
        <v>0.47575978001255825</v>
      </c>
      <c r="BN310" s="92">
        <f t="shared" si="380"/>
        <v>-0.16689133653178953</v>
      </c>
      <c r="BO310" s="92">
        <f t="shared" si="381"/>
        <v>-0.74284221597553546</v>
      </c>
      <c r="BP310" s="92">
        <f t="shared" si="382"/>
        <v>-9.3433760520000395E-2</v>
      </c>
      <c r="BQ310" s="86">
        <v>0.53369681792285495</v>
      </c>
      <c r="BR310" s="92">
        <f>((BQ310-(AVERAGE(BQ$2:BQ$392)))/(_xlfn.STDEV.P(BQ$2:BQ$392)))</f>
        <v>-1.5324287056741666</v>
      </c>
      <c r="BS310" s="92">
        <f>LN(BQ310)</f>
        <v>-0.62792735795558119</v>
      </c>
      <c r="BT310" s="92">
        <f>((BS310-(AVERAGE(BS$2:BS$392)))/(_xlfn.STDEV.P(BS$2:BS$392)))</f>
        <v>-1.5679787246936161</v>
      </c>
      <c r="BU310" s="92">
        <v>0.58246424781943673</v>
      </c>
      <c r="BV310" s="92">
        <f t="shared" si="332"/>
        <v>-1.1255242944988979</v>
      </c>
      <c r="BW310" s="92">
        <f t="shared" si="333"/>
        <v>-0.540487472559949</v>
      </c>
      <c r="BX310" s="92">
        <f t="shared" si="334"/>
        <v>-1.1766077588551391</v>
      </c>
      <c r="BY310" s="92">
        <f>(BL310*0.1)+(BP310*0.2)+(BT310*0.3)+(BX310*0.4)</f>
        <v>-0.99572116476106132</v>
      </c>
      <c r="BZ310" s="80">
        <v>0.50978451842245442</v>
      </c>
      <c r="CA310" s="80">
        <v>-0.14037826070030221</v>
      </c>
      <c r="CB310" s="80">
        <v>0.51525794518740708</v>
      </c>
      <c r="CC310" s="80">
        <v>-1.3391536266727706</v>
      </c>
      <c r="CD310" s="80">
        <v>0.29717211702733798</v>
      </c>
      <c r="CE310" s="82">
        <f t="shared" si="378"/>
        <v>-2.3313174785837232</v>
      </c>
      <c r="CF310" s="80">
        <f t="shared" si="379"/>
        <v>-1.5954804794337532</v>
      </c>
      <c r="CG310" s="84">
        <f t="shared" si="335"/>
        <v>-0.41462084229387502</v>
      </c>
      <c r="CH310" s="84">
        <f>VLOOKUP(A310,'CALCULO FINAL'!A:L,7,FALSE)</f>
        <v>17.307692307692307</v>
      </c>
      <c r="CI310" s="84">
        <f>VLOOKUP(A310,'CALCULO FINAL'!A:L,10,FALSE)</f>
        <v>27.27272727272727</v>
      </c>
      <c r="CJ310" s="84">
        <f>VLOOKUP(A310,'CALCULO FINAL'!A:L,8,FALSE)</f>
        <v>9.375</v>
      </c>
      <c r="CK310" s="84">
        <f>VLOOKUP(A310,'CALCULO FINAL'!A:L,9,FALSE)</f>
        <v>20.512820512820511</v>
      </c>
      <c r="CL310" s="84">
        <f>VLOOKUP(A310,'CALCULO FINAL'!A:L,11,FALSE)</f>
        <v>-1.3236579488936064</v>
      </c>
      <c r="CM310" s="84">
        <f>VLOOKUP(A310,'CALCULO FINAL'!A:L,12,FALSE)</f>
        <v>11.813186813186812</v>
      </c>
      <c r="CN310" s="84">
        <f t="shared" si="336"/>
        <v>18.425324675324674</v>
      </c>
      <c r="CO310" s="81">
        <v>309</v>
      </c>
      <c r="CP310" s="81">
        <v>224</v>
      </c>
      <c r="CQ310" s="81">
        <v>289</v>
      </c>
      <c r="CR310" s="81">
        <v>279</v>
      </c>
      <c r="CS310" s="81">
        <v>290</v>
      </c>
      <c r="CT310" s="81">
        <v>265</v>
      </c>
    </row>
    <row r="311" spans="1:98" ht="14.5" customHeight="1">
      <c r="A311" s="79">
        <v>111001046931</v>
      </c>
      <c r="B311" s="80" t="s">
        <v>283</v>
      </c>
      <c r="C311" s="81" t="s">
        <v>460</v>
      </c>
      <c r="D311" s="81" t="s">
        <v>6</v>
      </c>
      <c r="E311" s="81">
        <v>5</v>
      </c>
      <c r="F311" s="82" t="s">
        <v>33</v>
      </c>
      <c r="G311" s="82">
        <v>58</v>
      </c>
      <c r="H311" s="82" t="s">
        <v>56</v>
      </c>
      <c r="I311" s="81">
        <v>5</v>
      </c>
      <c r="J311" s="81">
        <v>1</v>
      </c>
      <c r="K311" s="81">
        <v>1</v>
      </c>
      <c r="L311" s="81">
        <v>1681</v>
      </c>
      <c r="M311" s="81">
        <f t="shared" si="368"/>
        <v>3</v>
      </c>
      <c r="N311" s="86">
        <f>VLOOKUP(A311,complejidad!P:V,7,FALSE)</f>
        <v>-0.61529770207629253</v>
      </c>
      <c r="O311" s="81">
        <v>2</v>
      </c>
      <c r="P311" s="87">
        <v>38.6240533333333</v>
      </c>
      <c r="Q311" s="88">
        <v>0.205404884318765</v>
      </c>
      <c r="R311" s="81">
        <v>1594</v>
      </c>
      <c r="S311" s="81">
        <v>189</v>
      </c>
      <c r="T311" s="89">
        <f t="shared" si="327"/>
        <v>0.11856963613550815</v>
      </c>
      <c r="U311" s="90">
        <f>VLOOKUP(A311,socioeconomico!I:P,8,FALSE)</f>
        <v>-3.1413438325028527E-2</v>
      </c>
      <c r="V311" s="81">
        <v>5</v>
      </c>
      <c r="W311" s="83">
        <v>0.88252569750367105</v>
      </c>
      <c r="X311" s="83">
        <v>0.85672514619883045</v>
      </c>
      <c r="Y311" s="83">
        <v>0.88194444444444442</v>
      </c>
      <c r="Z311" s="83">
        <v>0.85173978819969742</v>
      </c>
      <c r="AA311" s="83">
        <v>0.86535662299854443</v>
      </c>
      <c r="AB311" s="83">
        <v>0.84819605173587476</v>
      </c>
      <c r="AC311" s="91">
        <v>0.85516285516285517</v>
      </c>
      <c r="AD311" s="81">
        <f t="shared" si="352"/>
        <v>0.85762460675693331</v>
      </c>
      <c r="AE311" s="82">
        <f t="shared" si="328"/>
        <v>0.37048557840903162</v>
      </c>
      <c r="AF311" s="84">
        <v>83.805923125393818</v>
      </c>
      <c r="AG311" s="84">
        <v>83.107274969173858</v>
      </c>
      <c r="AH311" s="84">
        <v>80.525304292120438</v>
      </c>
      <c r="AI311" s="84">
        <v>84.13059984813971</v>
      </c>
      <c r="AJ311" s="84">
        <v>84.546703296703299</v>
      </c>
      <c r="AK311" s="84">
        <v>84.214046822742475</v>
      </c>
      <c r="AL311" s="84">
        <v>86.92449355432781</v>
      </c>
      <c r="AM311" s="84">
        <f t="shared" si="353"/>
        <v>84.71232083775763</v>
      </c>
      <c r="AN311" s="84">
        <f t="shared" si="329"/>
        <v>-0.87732374015410131</v>
      </c>
      <c r="AO311" s="81">
        <v>4</v>
      </c>
      <c r="AP311" s="82">
        <f t="shared" si="355"/>
        <v>0.23005906138063265</v>
      </c>
      <c r="AQ311" s="81">
        <v>4</v>
      </c>
      <c r="AR311" s="82">
        <f t="shared" si="370"/>
        <v>0.1365178344157767</v>
      </c>
      <c r="AS311" s="81">
        <v>4</v>
      </c>
      <c r="AT311" s="82">
        <f t="shared" si="371"/>
        <v>-0.10476865036838212</v>
      </c>
      <c r="AU311" s="81">
        <v>4</v>
      </c>
      <c r="AV311" s="82">
        <f t="shared" si="372"/>
        <v>-0.23979404319523176</v>
      </c>
      <c r="AW311" s="81">
        <v>3.5</v>
      </c>
      <c r="AX311" s="82">
        <f t="shared" si="366"/>
        <v>-1.5698251038321778</v>
      </c>
      <c r="AY311" s="81">
        <v>3.5</v>
      </c>
      <c r="AZ311" s="82">
        <f t="shared" si="367"/>
        <v>-1.2816435770280501</v>
      </c>
      <c r="BA311" s="81">
        <f t="shared" si="373"/>
        <v>-0.82697167181918552</v>
      </c>
      <c r="BB311" s="82">
        <v>3.3033333333333332</v>
      </c>
      <c r="BC311" s="82"/>
      <c r="BD311" s="82">
        <v>3.2866666666666666</v>
      </c>
      <c r="BE311" s="82">
        <v>3.2233333333333332</v>
      </c>
      <c r="BF311" s="81">
        <f>(BB311*0.2)+(BD311*0.3)+(BE311*0.5)</f>
        <v>3.2583333333333333</v>
      </c>
      <c r="BG311" s="82">
        <f t="shared" si="369"/>
        <v>-5.0214789030165984E-2</v>
      </c>
      <c r="BH311" s="82">
        <f t="shared" si="331"/>
        <v>-0.43859323042467574</v>
      </c>
      <c r="BI311" s="85">
        <v>0.46400000000000002</v>
      </c>
      <c r="BJ311" s="82">
        <f t="shared" si="356"/>
        <v>-0.33431644507773661</v>
      </c>
      <c r="BK311" s="92">
        <f t="shared" si="357"/>
        <v>-0.76787072675588175</v>
      </c>
      <c r="BL311" s="92">
        <f t="shared" si="358"/>
        <v>-0.28218251626496688</v>
      </c>
      <c r="BM311" s="85">
        <v>0.50453528700488492</v>
      </c>
      <c r="BN311" s="92">
        <f t="shared" si="380"/>
        <v>0.18628351384663899</v>
      </c>
      <c r="BO311" s="92">
        <f t="shared" si="381"/>
        <v>-0.68411749712528935</v>
      </c>
      <c r="BP311" s="92">
        <f t="shared" si="382"/>
        <v>0.27156950734284901</v>
      </c>
      <c r="BQ311" s="86"/>
      <c r="BR311" s="86"/>
      <c r="BS311" s="92"/>
      <c r="BT311" s="92"/>
      <c r="BU311" s="92">
        <v>0.61304703357874046</v>
      </c>
      <c r="BV311" s="92">
        <f t="shared" si="332"/>
        <v>-0.22165328017480165</v>
      </c>
      <c r="BW311" s="92">
        <f t="shared" si="333"/>
        <v>-0.48931361910716087</v>
      </c>
      <c r="BX311" s="92">
        <f t="shared" si="334"/>
        <v>-0.20419759765350234</v>
      </c>
      <c r="BY311" s="86">
        <f>(BL311*0.2)+(BP311*0.3)+(BX311*0.5)</f>
        <v>-7.7064449876889846E-2</v>
      </c>
      <c r="BZ311" s="80">
        <v>0.50262727854898559</v>
      </c>
      <c r="CA311" s="80">
        <v>-0.39856643148799303</v>
      </c>
      <c r="CB311" s="80">
        <v>0.55280962179110338</v>
      </c>
      <c r="CC311" s="80">
        <v>-0.11060611129201442</v>
      </c>
      <c r="CD311" s="80">
        <v>0.37192445384191097</v>
      </c>
      <c r="CE311" s="82">
        <f t="shared" si="378"/>
        <v>-1.441702059961584</v>
      </c>
      <c r="CF311" s="80">
        <f t="shared" si="379"/>
        <v>-0.83374614966599492</v>
      </c>
      <c r="CG311" s="84">
        <f t="shared" si="335"/>
        <v>-0.39650271037333218</v>
      </c>
      <c r="CH311" s="84">
        <f>VLOOKUP(A311,'CALCULO FINAL'!A:L,7,FALSE)</f>
        <v>18.681318681318682</v>
      </c>
      <c r="CI311" s="84">
        <f>VLOOKUP(A311,'CALCULO FINAL'!A:L,10,FALSE)</f>
        <v>13.157894736842104</v>
      </c>
      <c r="CJ311" s="84">
        <f>VLOOKUP(A311,'CALCULO FINAL'!A:L,8,FALSE)</f>
        <v>29.268292682926827</v>
      </c>
      <c r="CK311" s="84">
        <f>VLOOKUP(A311,'CALCULO FINAL'!A:L,9,FALSE)</f>
        <v>23.076923076923077</v>
      </c>
      <c r="CL311" s="84">
        <f>VLOOKUP(A311,'CALCULO FINAL'!A:L,11,FALSE)</f>
        <v>-0.91801283850234361</v>
      </c>
      <c r="CM311" s="84">
        <f>VLOOKUP(A311,'CALCULO FINAL'!A:L,12,FALSE)</f>
        <v>22.802197802197803</v>
      </c>
      <c r="CN311" s="84">
        <f t="shared" si="336"/>
        <v>18.330682475419319</v>
      </c>
      <c r="CO311" s="81">
        <v>310</v>
      </c>
      <c r="CP311" s="81">
        <v>249</v>
      </c>
      <c r="CQ311" s="81">
        <v>183</v>
      </c>
      <c r="CR311" s="81">
        <v>179</v>
      </c>
      <c r="CS311" s="81">
        <v>189</v>
      </c>
      <c r="CT311" s="81">
        <v>208</v>
      </c>
    </row>
    <row r="312" spans="1:98" ht="14.5" customHeight="1">
      <c r="A312" s="79">
        <v>111001106968</v>
      </c>
      <c r="B312" s="80" t="s">
        <v>632</v>
      </c>
      <c r="C312" s="81" t="s">
        <v>460</v>
      </c>
      <c r="D312" s="81" t="s">
        <v>6</v>
      </c>
      <c r="E312" s="81">
        <v>7</v>
      </c>
      <c r="F312" s="82" t="s">
        <v>15</v>
      </c>
      <c r="G312" s="82">
        <v>84</v>
      </c>
      <c r="H312" s="82" t="s">
        <v>27</v>
      </c>
      <c r="I312" s="81">
        <v>7</v>
      </c>
      <c r="J312" s="81">
        <v>1</v>
      </c>
      <c r="K312" s="81">
        <v>1</v>
      </c>
      <c r="L312" s="81">
        <v>3682</v>
      </c>
      <c r="M312" s="81">
        <f t="shared" si="368"/>
        <v>6</v>
      </c>
      <c r="N312" s="86">
        <f>VLOOKUP(A312,complejidad!P:V,7,FALSE)</f>
        <v>0.37885152760437879</v>
      </c>
      <c r="O312" s="81">
        <v>4</v>
      </c>
      <c r="P312" s="87">
        <v>40.216701310438161</v>
      </c>
      <c r="Q312" s="88">
        <v>0.21042823156225299</v>
      </c>
      <c r="R312" s="81">
        <v>3632</v>
      </c>
      <c r="S312" s="81">
        <v>471</v>
      </c>
      <c r="T312" s="89">
        <f t="shared" si="327"/>
        <v>0.1296806167400881</v>
      </c>
      <c r="U312" s="90">
        <f>VLOOKUP(A312,socioeconomico!I:P,8,FALSE)</f>
        <v>-0.10012443601750755</v>
      </c>
      <c r="V312" s="81">
        <v>6</v>
      </c>
      <c r="W312" s="83">
        <v>0.90345911949685531</v>
      </c>
      <c r="X312" s="83">
        <v>0.89070866141732286</v>
      </c>
      <c r="Y312" s="83">
        <v>0.87275693311582381</v>
      </c>
      <c r="Z312" s="83">
        <v>0.86162904808635921</v>
      </c>
      <c r="AA312" s="83">
        <v>0.88065976714100902</v>
      </c>
      <c r="AB312" s="83">
        <v>0.86493341788205458</v>
      </c>
      <c r="AC312" s="91">
        <v>0.87095771144278611</v>
      </c>
      <c r="AD312" s="81">
        <f t="shared" si="352"/>
        <v>0.8701726718560876</v>
      </c>
      <c r="AE312" s="82">
        <f t="shared" si="328"/>
        <v>0.61937369856758406</v>
      </c>
      <c r="AF312" s="84">
        <v>89.731585518102378</v>
      </c>
      <c r="AG312" s="84">
        <v>92.936507936507937</v>
      </c>
      <c r="AH312" s="84">
        <v>92.455310199789693</v>
      </c>
      <c r="AI312" s="84">
        <v>90.954043048283879</v>
      </c>
      <c r="AJ312" s="84">
        <v>90.146089945574332</v>
      </c>
      <c r="AK312" s="84">
        <v>94.204545454545453</v>
      </c>
      <c r="AL312" s="84">
        <v>92.613799026624676</v>
      </c>
      <c r="AM312" s="84">
        <f t="shared" si="353"/>
        <v>92.253131537960186</v>
      </c>
      <c r="AN312" s="84">
        <f t="shared" si="329"/>
        <v>0.7502743788684485</v>
      </c>
      <c r="AO312" s="81"/>
      <c r="AP312" s="82"/>
      <c r="AQ312" s="81"/>
      <c r="AR312" s="82"/>
      <c r="AS312" s="81" t="s">
        <v>650</v>
      </c>
      <c r="AT312" s="82"/>
      <c r="AU312" s="81">
        <v>4</v>
      </c>
      <c r="AV312" s="82">
        <f t="shared" si="372"/>
        <v>-0.23979404319523176</v>
      </c>
      <c r="AW312" s="81">
        <v>3.5</v>
      </c>
      <c r="AX312" s="82">
        <f t="shared" si="366"/>
        <v>-1.5698251038321778</v>
      </c>
      <c r="AY312" s="81">
        <v>3.5</v>
      </c>
      <c r="AZ312" s="82">
        <f t="shared" si="367"/>
        <v>-1.2816435770280501</v>
      </c>
      <c r="BA312" s="81">
        <f>(AV312*0.2)+(AX312*0.3)+(AZ312*0.5)</f>
        <v>-1.1597281283027248</v>
      </c>
      <c r="BB312" s="82">
        <v>3.1500000000000004</v>
      </c>
      <c r="BC312" s="82">
        <v>3.0233333333333334</v>
      </c>
      <c r="BD312" s="82">
        <v>3.1300000000000003</v>
      </c>
      <c r="BE312" s="82">
        <v>3.0449999999999999</v>
      </c>
      <c r="BF312" s="81">
        <f t="shared" ref="BF312:BF322" si="383">(BB312*0.1)+(BC312*0.2)+(BD312*0.3)+(BE312*0.4)</f>
        <v>3.0766666666666667</v>
      </c>
      <c r="BG312" s="82">
        <f t="shared" si="369"/>
        <v>-0.4099570350108821</v>
      </c>
      <c r="BH312" s="82">
        <f t="shared" si="331"/>
        <v>-0.78484258165680343</v>
      </c>
      <c r="BI312" s="85">
        <v>0.47</v>
      </c>
      <c r="BJ312" s="82">
        <f t="shared" si="356"/>
        <v>-0.24852182913001214</v>
      </c>
      <c r="BK312" s="92">
        <f t="shared" si="357"/>
        <v>-0.75502258427803282</v>
      </c>
      <c r="BL312" s="92">
        <f t="shared" si="358"/>
        <v>-0.18992831843511179</v>
      </c>
      <c r="BM312" s="85">
        <v>0.47023677338681696</v>
      </c>
      <c r="BN312" s="92">
        <f t="shared" si="380"/>
        <v>-0.23467770217967876</v>
      </c>
      <c r="BO312" s="92">
        <f t="shared" si="381"/>
        <v>-0.75451893796569158</v>
      </c>
      <c r="BP312" s="92">
        <f t="shared" si="382"/>
        <v>-0.16601038187772221</v>
      </c>
      <c r="BQ312" s="86">
        <v>0.55363106896582259</v>
      </c>
      <c r="BR312" s="92">
        <f>((BQ312-(AVERAGE(BQ$2:BQ$392)))/(_xlfn.STDEV.P(BQ$2:BQ$392)))</f>
        <v>-0.99989939916438764</v>
      </c>
      <c r="BS312" s="92">
        <f>LN(BQ312)</f>
        <v>-0.59125675456662197</v>
      </c>
      <c r="BT312" s="92">
        <f>((BS312-(AVERAGE(BS$2:BS$392)))/(_xlfn.STDEV.P(BS$2:BS$392)))</f>
        <v>-0.9933801609879731</v>
      </c>
      <c r="BU312" s="92">
        <v>0.60895570989809378</v>
      </c>
      <c r="BV312" s="92">
        <f t="shared" si="332"/>
        <v>-0.34257192095066097</v>
      </c>
      <c r="BW312" s="92">
        <f t="shared" si="333"/>
        <v>-0.49600973986420083</v>
      </c>
      <c r="BX312" s="92">
        <f t="shared" si="334"/>
        <v>-0.33143788591489159</v>
      </c>
      <c r="BY312" s="92">
        <f>(BL312*0.1)+(BP312*0.2)+(BT312*0.3)+(BX312*0.4)</f>
        <v>-0.48278411088140427</v>
      </c>
      <c r="BZ312" s="80">
        <v>0.44626673149190055</v>
      </c>
      <c r="CA312" s="80">
        <v>-2.4317002661109974</v>
      </c>
      <c r="CB312" s="80">
        <v>0.52830886178354208</v>
      </c>
      <c r="CC312" s="80">
        <v>-0.91217745389531069</v>
      </c>
      <c r="CD312" s="80">
        <v>0.53272839335411604</v>
      </c>
      <c r="CE312" s="82">
        <f t="shared" si="378"/>
        <v>0.47199950524956635</v>
      </c>
      <c r="CF312" s="80">
        <f t="shared" si="379"/>
        <v>-0.52399353676600957</v>
      </c>
      <c r="CG312" s="84">
        <f t="shared" si="335"/>
        <v>-0.34706248710482435</v>
      </c>
      <c r="CH312" s="84">
        <f>VLOOKUP(A312,'CALCULO FINAL'!A:L,7,FALSE)</f>
        <v>21.703296703296704</v>
      </c>
      <c r="CI312" s="84">
        <f>VLOOKUP(A312,'CALCULO FINAL'!A:L,10,FALSE)</f>
        <v>13.157894736842104</v>
      </c>
      <c r="CJ312" s="84">
        <f>VLOOKUP(A312,'CALCULO FINAL'!A:L,8,FALSE)</f>
        <v>15.625</v>
      </c>
      <c r="CK312" s="84">
        <f>VLOOKUP(A312,'CALCULO FINAL'!A:L,9,FALSE)</f>
        <v>19.736842105263158</v>
      </c>
      <c r="CL312" s="84">
        <f>VLOOKUP(A312,'CALCULO FINAL'!A:L,11,FALSE)</f>
        <v>-1.2247918335090939</v>
      </c>
      <c r="CM312" s="84">
        <f>VLOOKUP(A312,'CALCULO FINAL'!A:L,12,FALSE)</f>
        <v>14.285714285714285</v>
      </c>
      <c r="CN312" s="84">
        <f t="shared" si="336"/>
        <v>17.712550607287451</v>
      </c>
      <c r="CO312" s="81">
        <v>311</v>
      </c>
      <c r="CP312" s="81">
        <v>312</v>
      </c>
      <c r="CQ312" s="81">
        <v>279</v>
      </c>
      <c r="CR312" s="81">
        <v>309</v>
      </c>
      <c r="CS312" s="81">
        <v>308</v>
      </c>
      <c r="CT312" s="81">
        <v>212</v>
      </c>
    </row>
    <row r="313" spans="1:98" ht="14.5" customHeight="1">
      <c r="A313" s="79">
        <v>111850001576</v>
      </c>
      <c r="B313" s="80" t="s">
        <v>350</v>
      </c>
      <c r="C313" s="81" t="s">
        <v>460</v>
      </c>
      <c r="D313" s="81" t="s">
        <v>6</v>
      </c>
      <c r="E313" s="81">
        <v>5</v>
      </c>
      <c r="F313" s="82" t="s">
        <v>33</v>
      </c>
      <c r="G313" s="82">
        <v>57</v>
      </c>
      <c r="H313" s="82" t="s">
        <v>34</v>
      </c>
      <c r="I313" s="81">
        <v>5</v>
      </c>
      <c r="J313" s="81">
        <v>2</v>
      </c>
      <c r="K313" s="81">
        <v>2</v>
      </c>
      <c r="L313" s="81">
        <v>2589</v>
      </c>
      <c r="M313" s="81">
        <f t="shared" si="368"/>
        <v>5</v>
      </c>
      <c r="N313" s="86">
        <f>VLOOKUP(A313,complejidad!P:V,7,FALSE)</f>
        <v>0.65577919136838758</v>
      </c>
      <c r="O313" s="81">
        <v>5</v>
      </c>
      <c r="P313" s="87">
        <v>35.809763975155199</v>
      </c>
      <c r="Q313" s="88">
        <v>0.25140015600623999</v>
      </c>
      <c r="R313" s="81">
        <v>2447</v>
      </c>
      <c r="S313" s="81">
        <v>496</v>
      </c>
      <c r="T313" s="89">
        <f t="shared" si="327"/>
        <v>0.20269718022067837</v>
      </c>
      <c r="U313" s="90">
        <f>VLOOKUP(A313,socioeconomico!I:P,8,FALSE)</f>
        <v>1.1014886041103249</v>
      </c>
      <c r="V313" s="81">
        <v>2</v>
      </c>
      <c r="W313" s="83">
        <v>0.85162689804772229</v>
      </c>
      <c r="X313" s="83">
        <v>0.84176945980433859</v>
      </c>
      <c r="Y313" s="83">
        <v>0.81491344873501992</v>
      </c>
      <c r="Z313" s="83">
        <v>0.81541066892464009</v>
      </c>
      <c r="AA313" s="83">
        <v>0.82536924413553436</v>
      </c>
      <c r="AB313" s="83">
        <v>0.80846325167037858</v>
      </c>
      <c r="AC313" s="91">
        <v>0.76033057851239672</v>
      </c>
      <c r="AD313" s="81">
        <f t="shared" si="352"/>
        <v>0.79909178051061847</v>
      </c>
      <c r="AE313" s="82">
        <f t="shared" si="328"/>
        <v>-0.79050019723811038</v>
      </c>
      <c r="AF313" s="84">
        <v>91.659751037344392</v>
      </c>
      <c r="AG313" s="84">
        <v>92.192556634304211</v>
      </c>
      <c r="AH313" s="84">
        <v>94.137076796036339</v>
      </c>
      <c r="AI313" s="84">
        <v>93.974929235746046</v>
      </c>
      <c r="AJ313" s="84">
        <v>94.29569266589057</v>
      </c>
      <c r="AK313" s="84">
        <v>94.395730080061</v>
      </c>
      <c r="AL313" s="84">
        <v>93.520140105078809</v>
      </c>
      <c r="AM313" s="84">
        <f t="shared" si="353"/>
        <v>94.024060149682555</v>
      </c>
      <c r="AN313" s="84">
        <f t="shared" si="329"/>
        <v>1.1325091533450333</v>
      </c>
      <c r="AO313" s="81">
        <v>3.5</v>
      </c>
      <c r="AP313" s="82">
        <f t="shared" ref="AP313:AP344" si="384">((AO313-(AVERAGE(AO$2:AO$384)))/(_xlfn.STDEV.P(AO$2:AO$384)))</f>
        <v>-1.3577995583445217</v>
      </c>
      <c r="AQ313" s="81">
        <v>3.5</v>
      </c>
      <c r="AR313" s="82">
        <f t="shared" ref="AR313:AR337" si="385">((AQ313-(AVERAGE(AQ$2:AQ$384)))/(_xlfn.STDEV.P(AQ$2:AQ$384)))</f>
        <v>-1.3981309248788139</v>
      </c>
      <c r="AS313" s="81">
        <v>3.5</v>
      </c>
      <c r="AT313" s="82">
        <f t="shared" ref="AT313:AT337" si="386">((AS313-(AVERAGE(AS$2:AS$384)))/(_xlfn.STDEV.P(AS$2:AS$384)))</f>
        <v>-1.594305549084083</v>
      </c>
      <c r="AU313" s="81">
        <v>3.5</v>
      </c>
      <c r="AV313" s="82">
        <f t="shared" si="372"/>
        <v>-1.6918801936552432</v>
      </c>
      <c r="AW313" s="81">
        <v>3.5</v>
      </c>
      <c r="AX313" s="82">
        <f t="shared" si="366"/>
        <v>-1.5698251038321778</v>
      </c>
      <c r="AY313" s="81">
        <v>3.5</v>
      </c>
      <c r="AZ313" s="82">
        <f t="shared" si="367"/>
        <v>-1.2816435770280501</v>
      </c>
      <c r="BA313" s="81">
        <f t="shared" ref="BA313:BA323" si="387">(AR313*0.1)+(AT313*0.15)+(AV313*0.2)+(AX313*0.25)+(AZ313*0.3)</f>
        <v>-1.4942843126480019</v>
      </c>
      <c r="BB313" s="82">
        <v>3.0666666666666664</v>
      </c>
      <c r="BC313" s="82">
        <v>3.1466666666666669</v>
      </c>
      <c r="BD313" s="82">
        <v>3.1816666666666662</v>
      </c>
      <c r="BE313" s="82">
        <v>3.0016666666666665</v>
      </c>
      <c r="BF313" s="81">
        <f t="shared" si="383"/>
        <v>3.0911666666666666</v>
      </c>
      <c r="BG313" s="82">
        <f t="shared" si="369"/>
        <v>-0.38124366308398094</v>
      </c>
      <c r="BH313" s="82">
        <f t="shared" si="331"/>
        <v>-0.93776398786599136</v>
      </c>
      <c r="BI313" s="85">
        <v>0.434</v>
      </c>
      <c r="BJ313" s="82">
        <f t="shared" si="356"/>
        <v>-0.76328952481636281</v>
      </c>
      <c r="BK313" s="92">
        <f t="shared" si="357"/>
        <v>-0.83471074488173225</v>
      </c>
      <c r="BL313" s="92">
        <f t="shared" si="358"/>
        <v>-0.76211743804563514</v>
      </c>
      <c r="BM313" s="85">
        <v>0.37383273664764072</v>
      </c>
      <c r="BN313" s="92">
        <f t="shared" si="380"/>
        <v>-1.4178881755977235</v>
      </c>
      <c r="BO313" s="92">
        <f t="shared" si="381"/>
        <v>-0.98394680981883476</v>
      </c>
      <c r="BP313" s="92">
        <f t="shared" si="382"/>
        <v>-1.592018451473876</v>
      </c>
      <c r="BQ313" s="86">
        <v>0.57326438978274685</v>
      </c>
      <c r="BR313" s="92">
        <f>((BQ313-(AVERAGE(BQ$2:BQ$392)))/(_xlfn.STDEV.P(BQ$2:BQ$392)))</f>
        <v>-0.47540922912566491</v>
      </c>
      <c r="BS313" s="92">
        <f>LN(BQ313)</f>
        <v>-0.55640825545233441</v>
      </c>
      <c r="BT313" s="92">
        <f>((BS313-(AVERAGE(BS$2:BS$392)))/(_xlfn.STDEV.P(BS$2:BS$392)))</f>
        <v>-0.44733249097892736</v>
      </c>
      <c r="BU313" s="92">
        <v>0.61623285448293474</v>
      </c>
      <c r="BV313" s="92">
        <f t="shared" si="332"/>
        <v>-0.12749667865419012</v>
      </c>
      <c r="BW313" s="92">
        <f t="shared" si="333"/>
        <v>-0.48413037635235101</v>
      </c>
      <c r="BX313" s="92">
        <f t="shared" si="334"/>
        <v>-0.10570515312024316</v>
      </c>
      <c r="BY313" s="92">
        <f>(BL313*0.1)+(BP313*0.2)+(BT313*0.3)+(BX313*0.4)</f>
        <v>-0.57109724264111428</v>
      </c>
      <c r="BZ313" s="80">
        <v>0.50617242890309599</v>
      </c>
      <c r="CA313" s="80">
        <v>-0.27067971799553581</v>
      </c>
      <c r="CB313" s="80">
        <v>0.54628643367678453</v>
      </c>
      <c r="CC313" s="80">
        <v>-0.32401992593428414</v>
      </c>
      <c r="CD313" s="80"/>
      <c r="CE313" s="82"/>
      <c r="CF313" s="80">
        <f>(CA313*0.4)+(CC313*0.6)</f>
        <v>-0.30268384275878479</v>
      </c>
      <c r="CG313" s="84">
        <f t="shared" si="335"/>
        <v>-0.53535351009461762</v>
      </c>
      <c r="CH313" s="84">
        <f>VLOOKUP(A313,'CALCULO FINAL'!A:L,7,FALSE)</f>
        <v>11.263736263736265</v>
      </c>
      <c r="CI313" s="84">
        <f>VLOOKUP(A313,'CALCULO FINAL'!A:L,10,FALSE)</f>
        <v>37.837837837837839</v>
      </c>
      <c r="CJ313" s="84">
        <f>VLOOKUP(A313,'CALCULO FINAL'!A:L,8,FALSE)</f>
        <v>12.195121951219512</v>
      </c>
      <c r="CK313" s="84">
        <f>VLOOKUP(A313,'CALCULO FINAL'!A:L,9,FALSE)</f>
        <v>13.953488372093023</v>
      </c>
      <c r="CL313" s="84">
        <f>VLOOKUP(A313,'CALCULO FINAL'!A:L,11,FALSE)</f>
        <v>-1.3912445717514896</v>
      </c>
      <c r="CM313" s="84">
        <f>VLOOKUP(A313,'CALCULO FINAL'!A:L,12,FALSE)</f>
        <v>9.0659340659340657</v>
      </c>
      <c r="CN313" s="84">
        <f t="shared" si="336"/>
        <v>17.357811107811109</v>
      </c>
      <c r="CO313" s="81">
        <v>312</v>
      </c>
      <c r="CP313" s="81">
        <v>294</v>
      </c>
      <c r="CQ313" s="81">
        <v>310</v>
      </c>
      <c r="CR313" s="81">
        <v>300</v>
      </c>
      <c r="CS313" s="81">
        <v>311</v>
      </c>
      <c r="CT313" s="81">
        <v>277</v>
      </c>
    </row>
    <row r="314" spans="1:98" ht="14.5" customHeight="1">
      <c r="A314" s="79">
        <v>111001045705</v>
      </c>
      <c r="B314" s="80" t="s">
        <v>321</v>
      </c>
      <c r="C314" s="81" t="s">
        <v>460</v>
      </c>
      <c r="D314" s="81" t="s">
        <v>6</v>
      </c>
      <c r="E314" s="81">
        <v>5</v>
      </c>
      <c r="F314" s="82" t="s">
        <v>33</v>
      </c>
      <c r="G314" s="82">
        <v>57</v>
      </c>
      <c r="H314" s="82" t="s">
        <v>34</v>
      </c>
      <c r="I314" s="81">
        <v>5</v>
      </c>
      <c r="J314" s="81">
        <v>1</v>
      </c>
      <c r="K314" s="81">
        <v>1</v>
      </c>
      <c r="L314" s="81">
        <v>1874</v>
      </c>
      <c r="M314" s="81">
        <f t="shared" si="368"/>
        <v>3</v>
      </c>
      <c r="N314" s="86">
        <f>VLOOKUP(A314,complejidad!P:V,7,FALSE)</f>
        <v>-0.61529770207629253</v>
      </c>
      <c r="O314" s="81">
        <v>2</v>
      </c>
      <c r="P314" s="87">
        <v>41.635769230769156</v>
      </c>
      <c r="Q314" s="88">
        <v>0.18603681645912301</v>
      </c>
      <c r="R314" s="81">
        <v>1756</v>
      </c>
      <c r="S314" s="81">
        <v>137</v>
      </c>
      <c r="T314" s="89">
        <f t="shared" si="327"/>
        <v>7.8018223234624151E-2</v>
      </c>
      <c r="U314" s="90">
        <f>VLOOKUP(A314,socioeconomico!I:P,8,FALSE)</f>
        <v>-0.72510234684114028</v>
      </c>
      <c r="V314" s="81">
        <v>8</v>
      </c>
      <c r="W314" s="83">
        <v>0.88556338028169013</v>
      </c>
      <c r="X314" s="83">
        <v>0.88724035608308605</v>
      </c>
      <c r="Y314" s="83">
        <v>0.84811664641555284</v>
      </c>
      <c r="Z314" s="83">
        <v>0.83353510895883776</v>
      </c>
      <c r="AA314" s="83">
        <v>0.8159203980099502</v>
      </c>
      <c r="AB314" s="83">
        <v>0.82706766917293228</v>
      </c>
      <c r="AC314" s="91">
        <v>0.82493702770780852</v>
      </c>
      <c r="AD314" s="81">
        <f t="shared" ref="AD314:AD345" si="388">(Y314*0.1)+(Z314*0.15)+(AA314*0.2)+(AB314*0.25)+(AC314*0.3)</f>
        <v>0.8272740361929467</v>
      </c>
      <c r="AE314" s="82">
        <f t="shared" si="328"/>
        <v>-0.23151133455878795</v>
      </c>
      <c r="AF314" s="84">
        <v>80.963572267920085</v>
      </c>
      <c r="AG314" s="84">
        <v>83.461047254150699</v>
      </c>
      <c r="AH314" s="84">
        <v>86.511342734518706</v>
      </c>
      <c r="AI314" s="84">
        <v>85.103926096997697</v>
      </c>
      <c r="AJ314" s="84">
        <v>85.589773387565373</v>
      </c>
      <c r="AK314" s="84">
        <v>93.733261917514739</v>
      </c>
      <c r="AL314" s="84">
        <v>88.109393579072531</v>
      </c>
      <c r="AM314" s="84">
        <f t="shared" ref="AM314:AM345" si="389">(AH314*0.1)+(AI314*0.15)+(AJ314*0.2)+(AK314*0.25)+(AL314*0.3)</f>
        <v>88.400811418615049</v>
      </c>
      <c r="AN314" s="84">
        <f t="shared" si="329"/>
        <v>-8.1205050783650964E-2</v>
      </c>
      <c r="AO314" s="81">
        <v>4</v>
      </c>
      <c r="AP314" s="82">
        <f t="shared" si="384"/>
        <v>0.23005906138063265</v>
      </c>
      <c r="AQ314" s="81">
        <v>4</v>
      </c>
      <c r="AR314" s="82">
        <f t="shared" si="385"/>
        <v>0.1365178344157767</v>
      </c>
      <c r="AS314" s="81">
        <v>4</v>
      </c>
      <c r="AT314" s="82">
        <f t="shared" si="386"/>
        <v>-0.10476865036838212</v>
      </c>
      <c r="AU314" s="81">
        <v>4</v>
      </c>
      <c r="AV314" s="82">
        <f t="shared" si="372"/>
        <v>-0.23979404319523176</v>
      </c>
      <c r="AW314" s="81">
        <v>4</v>
      </c>
      <c r="AX314" s="82">
        <f t="shared" si="366"/>
        <v>-0.2179191660846721</v>
      </c>
      <c r="AY314" s="81">
        <v>4</v>
      </c>
      <c r="AZ314" s="82">
        <f t="shared" si="367"/>
        <v>5.8790989771929411E-2</v>
      </c>
      <c r="BA314" s="81">
        <f t="shared" si="387"/>
        <v>-8.6864817342315201E-2</v>
      </c>
      <c r="BB314" s="82">
        <v>3.2683333333333331</v>
      </c>
      <c r="BC314" s="82">
        <v>3.2149999999999999</v>
      </c>
      <c r="BD314" s="82">
        <v>3.1533333333333338</v>
      </c>
      <c r="BE314" s="82">
        <v>3.0950000000000002</v>
      </c>
      <c r="BF314" s="81">
        <f t="shared" si="383"/>
        <v>3.1538333333333339</v>
      </c>
      <c r="BG314" s="82">
        <f t="shared" si="369"/>
        <v>-0.25714909015852166</v>
      </c>
      <c r="BH314" s="82">
        <f t="shared" si="331"/>
        <v>-0.17200695375041844</v>
      </c>
      <c r="BI314" s="85">
        <v>0.45800000000000002</v>
      </c>
      <c r="BJ314" s="82">
        <f t="shared" si="356"/>
        <v>-0.42011106102546181</v>
      </c>
      <c r="BK314" s="92">
        <f t="shared" si="357"/>
        <v>-0.78088609486795202</v>
      </c>
      <c r="BL314" s="92">
        <f t="shared" si="358"/>
        <v>-0.37563745317195124</v>
      </c>
      <c r="BM314" s="85">
        <v>0.37913211188344809</v>
      </c>
      <c r="BN314" s="92">
        <f t="shared" si="380"/>
        <v>-1.3528465394415126</v>
      </c>
      <c r="BO314" s="92">
        <f t="shared" si="381"/>
        <v>-0.96987055447225334</v>
      </c>
      <c r="BP314" s="92">
        <f t="shared" si="382"/>
        <v>-1.5045275396165332</v>
      </c>
      <c r="BQ314" s="86">
        <v>0.53195551414304365</v>
      </c>
      <c r="BR314" s="92">
        <f>((BQ314-(AVERAGE(BQ$2:BQ$392)))/(_xlfn.STDEV.P(BQ$2:BQ$392)))</f>
        <v>-1.5789463948658504</v>
      </c>
      <c r="BS314" s="92">
        <f>LN(BQ314)</f>
        <v>-0.6311954131687153</v>
      </c>
      <c r="BT314" s="92">
        <f>((BS314-(AVERAGE(BS$2:BS$392)))/(_xlfn.STDEV.P(BS$2:BS$392)))</f>
        <v>-1.6191864948974457</v>
      </c>
      <c r="BU314" s="92">
        <v>0.58587856269811367</v>
      </c>
      <c r="BV314" s="92">
        <f t="shared" si="332"/>
        <v>-1.024614577611098</v>
      </c>
      <c r="BW314" s="92">
        <f t="shared" si="333"/>
        <v>-0.53464274177100335</v>
      </c>
      <c r="BX314" s="92">
        <f t="shared" si="334"/>
        <v>-1.0655456592635526</v>
      </c>
      <c r="BY314" s="92">
        <f>(BL314*0.1)+(BP314*0.2)+(BT314*0.3)+(BX314*0.4)</f>
        <v>-1.2504434654151566</v>
      </c>
      <c r="BZ314" s="80">
        <v>0.50341971082058268</v>
      </c>
      <c r="CA314" s="80">
        <v>-0.36998046227446901</v>
      </c>
      <c r="CB314" s="80">
        <v>0.52959357547031172</v>
      </c>
      <c r="CC314" s="80">
        <v>-0.87014652610176646</v>
      </c>
      <c r="CD314" s="80">
        <v>0.39575318483910898</v>
      </c>
      <c r="CE314" s="82">
        <f t="shared" ref="CE314:CE345" si="390">((CD314-(AVERAGE(CD$2:CD$392)))/(_xlfn.STDEV.P(CD$2:CD$392)))</f>
        <v>-1.1581202027964979</v>
      </c>
      <c r="CF314" s="80">
        <f t="shared" ref="CF314:CF325" si="391">(CA314*0.2)+(CC314*0.3)+(CE314*0.5)</f>
        <v>-0.91410015168367265</v>
      </c>
      <c r="CG314" s="84">
        <f t="shared" si="335"/>
        <v>-0.39566097718036775</v>
      </c>
      <c r="CH314" s="84">
        <f>VLOOKUP(A314,'CALCULO FINAL'!A:L,7,FALSE)</f>
        <v>18.956043956043956</v>
      </c>
      <c r="CI314" s="84">
        <f>VLOOKUP(A314,'CALCULO FINAL'!A:L,10,FALSE)</f>
        <v>5.2631578947368416</v>
      </c>
      <c r="CJ314" s="84">
        <f>VLOOKUP(A314,'CALCULO FINAL'!A:L,8,FALSE)</f>
        <v>31.707317073170731</v>
      </c>
      <c r="CK314" s="84">
        <f>VLOOKUP(A314,'CALCULO FINAL'!A:L,9,FALSE)</f>
        <v>25.641025641025639</v>
      </c>
      <c r="CL314" s="84">
        <f>VLOOKUP(A314,'CALCULO FINAL'!A:L,11,FALSE)</f>
        <v>-0.82762712072103861</v>
      </c>
      <c r="CM314" s="84">
        <f>VLOOKUP(A314,'CALCULO FINAL'!A:L,12,FALSE)</f>
        <v>25.824175824175828</v>
      </c>
      <c r="CN314" s="84">
        <f t="shared" si="336"/>
        <v>17.249855407750143</v>
      </c>
      <c r="CO314" s="81">
        <v>313</v>
      </c>
      <c r="CP314" s="81">
        <v>299</v>
      </c>
      <c r="CQ314" s="81">
        <v>291</v>
      </c>
      <c r="CR314" s="81">
        <v>297</v>
      </c>
      <c r="CS314" s="81">
        <v>304</v>
      </c>
      <c r="CT314" s="81">
        <v>290</v>
      </c>
    </row>
    <row r="315" spans="1:98" ht="14.5" customHeight="1">
      <c r="A315" s="79">
        <v>111001014206</v>
      </c>
      <c r="B315" s="80" t="s">
        <v>229</v>
      </c>
      <c r="C315" s="81" t="s">
        <v>460</v>
      </c>
      <c r="D315" s="81" t="s">
        <v>6</v>
      </c>
      <c r="E315" s="81">
        <v>6</v>
      </c>
      <c r="F315" s="82" t="s">
        <v>151</v>
      </c>
      <c r="G315" s="82">
        <v>42</v>
      </c>
      <c r="H315" s="82" t="s">
        <v>152</v>
      </c>
      <c r="I315" s="81">
        <v>6</v>
      </c>
      <c r="J315" s="81">
        <v>1</v>
      </c>
      <c r="K315" s="81">
        <v>1</v>
      </c>
      <c r="L315" s="81">
        <v>2235</v>
      </c>
      <c r="M315" s="81">
        <f t="shared" si="368"/>
        <v>4</v>
      </c>
      <c r="N315" s="86">
        <f>VLOOKUP(A315,complejidad!P:V,7,FALSE)</f>
        <v>-0.31047738813875331</v>
      </c>
      <c r="O315" s="81">
        <v>3</v>
      </c>
      <c r="P315" s="87">
        <v>37.936896321070186</v>
      </c>
      <c r="Q315" s="88">
        <v>0.18535585909417601</v>
      </c>
      <c r="R315" s="81">
        <v>2186</v>
      </c>
      <c r="S315" s="81">
        <v>186</v>
      </c>
      <c r="T315" s="89">
        <f t="shared" si="327"/>
        <v>8.5086916742909427E-2</v>
      </c>
      <c r="U315" s="90">
        <f>VLOOKUP(A315,socioeconomico!I:P,8,FALSE)</f>
        <v>-0.30815387304147746</v>
      </c>
      <c r="V315" s="81">
        <v>7</v>
      </c>
      <c r="W315" s="83">
        <v>0.85726175613816058</v>
      </c>
      <c r="X315" s="83">
        <v>0.83090264091446586</v>
      </c>
      <c r="Y315" s="83">
        <v>0.7709429380817483</v>
      </c>
      <c r="Z315" s="83">
        <v>0.78318768206408651</v>
      </c>
      <c r="AA315" s="83">
        <v>0.82474645030425964</v>
      </c>
      <c r="AB315" s="83">
        <v>0.69184805804524119</v>
      </c>
      <c r="AC315" s="91">
        <v>0.7967443906731192</v>
      </c>
      <c r="AD315" s="81">
        <f t="shared" si="388"/>
        <v>0.77150706789188583</v>
      </c>
      <c r="AE315" s="82">
        <f t="shared" si="328"/>
        <v>-1.3376369242585162</v>
      </c>
      <c r="AF315" s="84">
        <v>86.547972304648866</v>
      </c>
      <c r="AG315" s="84">
        <v>85.33089356511131</v>
      </c>
      <c r="AH315" s="84">
        <v>80.171591992373692</v>
      </c>
      <c r="AI315" s="84">
        <v>61.904761904761905</v>
      </c>
      <c r="AJ315" s="84">
        <v>83.147410358565736</v>
      </c>
      <c r="AK315" s="84">
        <v>80.007432181345223</v>
      </c>
      <c r="AL315" s="84">
        <v>82.671614100185536</v>
      </c>
      <c r="AM315" s="84">
        <f t="shared" si="389"/>
        <v>78.735697832056772</v>
      </c>
      <c r="AN315" s="84">
        <f t="shared" si="329"/>
        <v>-2.1673097574299787</v>
      </c>
      <c r="AO315" s="81">
        <v>4</v>
      </c>
      <c r="AP315" s="82">
        <f t="shared" si="384"/>
        <v>0.23005906138063265</v>
      </c>
      <c r="AQ315" s="81">
        <v>4</v>
      </c>
      <c r="AR315" s="82">
        <f t="shared" si="385"/>
        <v>0.1365178344157767</v>
      </c>
      <c r="AS315" s="81">
        <v>4</v>
      </c>
      <c r="AT315" s="82">
        <f t="shared" si="386"/>
        <v>-0.10476865036838212</v>
      </c>
      <c r="AU315" s="81">
        <v>4</v>
      </c>
      <c r="AV315" s="82">
        <f t="shared" si="372"/>
        <v>-0.23979404319523176</v>
      </c>
      <c r="AW315" s="81">
        <v>4</v>
      </c>
      <c r="AX315" s="82">
        <f t="shared" si="366"/>
        <v>-0.2179191660846721</v>
      </c>
      <c r="AY315" s="81">
        <v>4</v>
      </c>
      <c r="AZ315" s="82">
        <f t="shared" si="367"/>
        <v>5.8790989771929411E-2</v>
      </c>
      <c r="BA315" s="81">
        <f t="shared" si="387"/>
        <v>-8.6864817342315201E-2</v>
      </c>
      <c r="BB315" s="82">
        <v>3.3450000000000002</v>
      </c>
      <c r="BC315" s="82">
        <v>3.1816666666666666</v>
      </c>
      <c r="BD315" s="82">
        <v>3.4499999999999997</v>
      </c>
      <c r="BE315" s="82">
        <v>3.3450000000000002</v>
      </c>
      <c r="BF315" s="81">
        <f t="shared" si="383"/>
        <v>3.3438333333333334</v>
      </c>
      <c r="BG315" s="82">
        <f t="shared" si="369"/>
        <v>0.1190950937112172</v>
      </c>
      <c r="BH315" s="82">
        <f t="shared" si="331"/>
        <v>1.6115138184450997E-2</v>
      </c>
      <c r="BI315" s="85">
        <v>0.49399999999999999</v>
      </c>
      <c r="BJ315" s="82">
        <f t="shared" si="356"/>
        <v>9.4656634660888847E-2</v>
      </c>
      <c r="BK315" s="92">
        <f t="shared" si="357"/>
        <v>-0.70521976179421453</v>
      </c>
      <c r="BL315" s="92">
        <f t="shared" si="358"/>
        <v>0.16767352524218149</v>
      </c>
      <c r="BM315" s="85">
        <v>0.51558538003202503</v>
      </c>
      <c r="BN315" s="92">
        <f t="shared" si="380"/>
        <v>0.32190631807971826</v>
      </c>
      <c r="BO315" s="92">
        <f t="shared" si="381"/>
        <v>-0.6624523635712074</v>
      </c>
      <c r="BP315" s="92">
        <f t="shared" si="382"/>
        <v>0.40622906299079986</v>
      </c>
      <c r="BQ315" s="86">
        <v>0.57031895937696186</v>
      </c>
      <c r="BR315" s="92">
        <f>((BQ315-(AVERAGE(BQ$2:BQ$392)))/(_xlfn.STDEV.P(BQ$2:BQ$392)))</f>
        <v>-0.55409430277024707</v>
      </c>
      <c r="BS315" s="92">
        <f>LN(BQ315)</f>
        <v>-0.56155949680452777</v>
      </c>
      <c r="BT315" s="92">
        <f>((BS315-(AVERAGE(BS$2:BS$392)))/(_xlfn.STDEV.P(BS$2:BS$392)))</f>
        <v>-0.52804825807106592</v>
      </c>
      <c r="BU315" s="92">
        <v>0.61772572382911528</v>
      </c>
      <c r="BV315" s="92">
        <f t="shared" si="332"/>
        <v>-8.3375082250073923E-2</v>
      </c>
      <c r="BW315" s="92">
        <f t="shared" si="333"/>
        <v>-0.4817107326126428</v>
      </c>
      <c r="BX315" s="92">
        <f t="shared" si="334"/>
        <v>-5.9726865377051942E-2</v>
      </c>
      <c r="BY315" s="92">
        <f>(BL315*0.1)+(BP315*0.2)+(BT315*0.3)+(BX315*0.4)</f>
        <v>-8.4292058449762425E-2</v>
      </c>
      <c r="BZ315" s="80">
        <v>0.52035485965459105</v>
      </c>
      <c r="CA315" s="80">
        <v>0.24093312687016297</v>
      </c>
      <c r="CB315" s="80">
        <v>0.5466947062389772</v>
      </c>
      <c r="CC315" s="80">
        <v>-0.31066280616641295</v>
      </c>
      <c r="CD315" s="80">
        <v>0.57333592781538101</v>
      </c>
      <c r="CE315" s="82">
        <f t="shared" si="390"/>
        <v>0.9552631771074952</v>
      </c>
      <c r="CF315" s="80">
        <f t="shared" si="391"/>
        <v>0.43261937207785628</v>
      </c>
      <c r="CG315" s="84">
        <f t="shared" si="335"/>
        <v>-0.38651985191532462</v>
      </c>
      <c r="CH315" s="84">
        <f>VLOOKUP(A315,'CALCULO FINAL'!A:L,7,FALSE)</f>
        <v>20.054945054945055</v>
      </c>
      <c r="CI315" s="84">
        <f>VLOOKUP(A315,'CALCULO FINAL'!A:L,10,FALSE)</f>
        <v>5.2631578947368416</v>
      </c>
      <c r="CJ315" s="84">
        <f>VLOOKUP(A315,'CALCULO FINAL'!A:L,8,FALSE)</f>
        <v>25</v>
      </c>
      <c r="CK315" s="84">
        <f>VLOOKUP(A315,'CALCULO FINAL'!A:L,9,FALSE)</f>
        <v>25.396825396825395</v>
      </c>
      <c r="CL315" s="84">
        <f>VLOOKUP(A315,'CALCULO FINAL'!A:L,11,FALSE)</f>
        <v>-0.95318740667653934</v>
      </c>
      <c r="CM315" s="84">
        <f>VLOOKUP(A315,'CALCULO FINAL'!A:L,12,FALSE)</f>
        <v>21.703296703296704</v>
      </c>
      <c r="CN315" s="84">
        <f t="shared" si="336"/>
        <v>16.769086176980913</v>
      </c>
      <c r="CO315" s="81">
        <v>314</v>
      </c>
      <c r="CP315" s="81">
        <v>309</v>
      </c>
      <c r="CQ315" s="81">
        <v>243</v>
      </c>
      <c r="CR315" s="81">
        <v>276</v>
      </c>
      <c r="CS315" s="81">
        <v>199</v>
      </c>
      <c r="CT315" s="81">
        <v>183</v>
      </c>
    </row>
    <row r="316" spans="1:98" ht="14.5" customHeight="1">
      <c r="A316" s="79">
        <v>111001075663</v>
      </c>
      <c r="B316" s="80" t="s">
        <v>347</v>
      </c>
      <c r="C316" s="81" t="s">
        <v>460</v>
      </c>
      <c r="D316" s="81" t="s">
        <v>6</v>
      </c>
      <c r="E316" s="81">
        <v>19</v>
      </c>
      <c r="F316" s="82" t="s">
        <v>20</v>
      </c>
      <c r="G316" s="82">
        <v>68</v>
      </c>
      <c r="H316" s="82" t="s">
        <v>21</v>
      </c>
      <c r="I316" s="81">
        <v>19</v>
      </c>
      <c r="J316" s="81">
        <v>4</v>
      </c>
      <c r="K316" s="81">
        <v>3</v>
      </c>
      <c r="L316" s="81">
        <v>1967</v>
      </c>
      <c r="M316" s="81">
        <f t="shared" si="368"/>
        <v>3</v>
      </c>
      <c r="N316" s="86">
        <f>VLOOKUP(A316,complejidad!P:V,7,FALSE)</f>
        <v>0.97270306365541048</v>
      </c>
      <c r="O316" s="81">
        <v>5</v>
      </c>
      <c r="P316" s="87">
        <v>33.074860031104173</v>
      </c>
      <c r="Q316" s="88">
        <v>0.26123921924648202</v>
      </c>
      <c r="R316" s="81">
        <v>1833</v>
      </c>
      <c r="S316" s="81">
        <v>257</v>
      </c>
      <c r="T316" s="89">
        <f t="shared" si="327"/>
        <v>0.14020731042007636</v>
      </c>
      <c r="U316" s="90">
        <f>VLOOKUP(A316,socioeconomico!I:P,8,FALSE)</f>
        <v>1.2047039552091441</v>
      </c>
      <c r="V316" s="81">
        <v>2</v>
      </c>
      <c r="W316" s="83">
        <v>0.87007874015748032</v>
      </c>
      <c r="X316" s="83">
        <v>0.88349514563106801</v>
      </c>
      <c r="Y316" s="83">
        <v>0.82961931290622093</v>
      </c>
      <c r="Z316" s="83">
        <v>0.78152492668621698</v>
      </c>
      <c r="AA316" s="83">
        <v>0.78907103825136615</v>
      </c>
      <c r="AB316" s="83">
        <v>0.81975014872099938</v>
      </c>
      <c r="AC316" s="91">
        <v>0.82519128899352556</v>
      </c>
      <c r="AD316" s="81">
        <f t="shared" si="388"/>
        <v>0.81049980182213544</v>
      </c>
      <c r="AE316" s="82">
        <f t="shared" si="328"/>
        <v>-0.56422459566002126</v>
      </c>
      <c r="AF316" s="84">
        <v>91.283863368669032</v>
      </c>
      <c r="AG316" s="84">
        <v>88.239845261121857</v>
      </c>
      <c r="AH316" s="84">
        <v>91.091219096334186</v>
      </c>
      <c r="AI316" s="84">
        <v>91.542527630946651</v>
      </c>
      <c r="AJ316" s="84">
        <v>83.709273182957389</v>
      </c>
      <c r="AK316" s="84">
        <v>81.730769230769226</v>
      </c>
      <c r="AL316" s="84">
        <v>89.633173843700163</v>
      </c>
      <c r="AM316" s="84">
        <f t="shared" si="389"/>
        <v>86.905000151669242</v>
      </c>
      <c r="AN316" s="84">
        <f t="shared" si="329"/>
        <v>-0.40405887927563755</v>
      </c>
      <c r="AO316" s="81">
        <v>3.5</v>
      </c>
      <c r="AP316" s="82">
        <f t="shared" si="384"/>
        <v>-1.3577995583445217</v>
      </c>
      <c r="AQ316" s="81">
        <v>3.5</v>
      </c>
      <c r="AR316" s="82">
        <f t="shared" si="385"/>
        <v>-1.3981309248788139</v>
      </c>
      <c r="AS316" s="81">
        <v>3.5</v>
      </c>
      <c r="AT316" s="82">
        <f t="shared" si="386"/>
        <v>-1.594305549084083</v>
      </c>
      <c r="AU316" s="81">
        <v>3.5</v>
      </c>
      <c r="AV316" s="82">
        <f t="shared" si="372"/>
        <v>-1.6918801936552432</v>
      </c>
      <c r="AW316" s="81">
        <v>3.5</v>
      </c>
      <c r="AX316" s="82">
        <f t="shared" si="366"/>
        <v>-1.5698251038321778</v>
      </c>
      <c r="AY316" s="81">
        <v>3.5</v>
      </c>
      <c r="AZ316" s="82">
        <f t="shared" si="367"/>
        <v>-1.2816435770280501</v>
      </c>
      <c r="BA316" s="81">
        <f t="shared" si="387"/>
        <v>-1.4942843126480019</v>
      </c>
      <c r="BB316" s="82">
        <v>3.1149999999999998</v>
      </c>
      <c r="BC316" s="82">
        <v>3.063333333333333</v>
      </c>
      <c r="BD316" s="82">
        <v>3.0849999999999995</v>
      </c>
      <c r="BE316" s="82">
        <v>3.0316666666666663</v>
      </c>
      <c r="BF316" s="81">
        <f t="shared" si="383"/>
        <v>3.0623333333333331</v>
      </c>
      <c r="BG316" s="82">
        <f t="shared" si="369"/>
        <v>-0.43834036818000321</v>
      </c>
      <c r="BH316" s="82">
        <f t="shared" si="331"/>
        <v>-0.9663123404140026</v>
      </c>
      <c r="BI316" s="85">
        <v>0.47</v>
      </c>
      <c r="BJ316" s="82">
        <f t="shared" si="356"/>
        <v>-0.24852182913001214</v>
      </c>
      <c r="BK316" s="92">
        <f t="shared" si="357"/>
        <v>-0.75502258427803282</v>
      </c>
      <c r="BL316" s="92">
        <f t="shared" si="358"/>
        <v>-0.18992831843511179</v>
      </c>
      <c r="BM316" s="85"/>
      <c r="BN316" s="92"/>
      <c r="BO316" s="92"/>
      <c r="BP316" s="92"/>
      <c r="BQ316" s="86">
        <v>0.61787182347500647</v>
      </c>
      <c r="BR316" s="92">
        <f>((BQ316-(AVERAGE(BQ$2:BQ$392)))/(_xlfn.STDEV.P(BQ$2:BQ$392)))</f>
        <v>0.71624656361604988</v>
      </c>
      <c r="BS316" s="92">
        <f>LN(BQ316)</f>
        <v>-0.48147424841616504</v>
      </c>
      <c r="BT316" s="92">
        <f>((BS316-(AVERAGE(BS$2:BS$392)))/(_xlfn.STDEV.P(BS$2:BS$392)))</f>
        <v>0.72682252247948353</v>
      </c>
      <c r="BU316" s="92">
        <v>0.66248311233556101</v>
      </c>
      <c r="BV316" s="92">
        <f t="shared" si="332"/>
        <v>1.2394248244102199</v>
      </c>
      <c r="BW316" s="92">
        <f t="shared" si="333"/>
        <v>-0.41176021226090365</v>
      </c>
      <c r="BX316" s="92">
        <f t="shared" si="334"/>
        <v>1.2694792072929952</v>
      </c>
      <c r="BY316" s="86">
        <f>(BL316*0.2)+(BT316*0.3)+(BX316*0.5)</f>
        <v>0.81480069670332034</v>
      </c>
      <c r="BZ316" s="80">
        <v>0.48258303762679233</v>
      </c>
      <c r="CA316" s="80">
        <v>-1.1216364962084373</v>
      </c>
      <c r="CB316" s="80">
        <v>0.5400834666338542</v>
      </c>
      <c r="CC316" s="80">
        <v>-0.5269573294756924</v>
      </c>
      <c r="CD316" s="80">
        <v>0.50699413442131303</v>
      </c>
      <c r="CE316" s="82">
        <f t="shared" si="390"/>
        <v>0.16574026963229324</v>
      </c>
      <c r="CF316" s="80">
        <f t="shared" si="391"/>
        <v>-0.29954436326824857</v>
      </c>
      <c r="CG316" s="84">
        <f t="shared" si="335"/>
        <v>-0.53978456289457455</v>
      </c>
      <c r="CH316" s="84">
        <f>VLOOKUP(A316,'CALCULO FINAL'!A:L,7,FALSE)</f>
        <v>10.714285714285714</v>
      </c>
      <c r="CI316" s="84">
        <f>VLOOKUP(A316,'CALCULO FINAL'!A:L,10,FALSE)</f>
        <v>32.432432432432435</v>
      </c>
      <c r="CJ316" s="84">
        <f>VLOOKUP(A316,'CALCULO FINAL'!A:L,8,FALSE)</f>
        <v>21.951219512195124</v>
      </c>
      <c r="CK316" s="84">
        <f>VLOOKUP(A316,'CALCULO FINAL'!A:L,9,FALSE)</f>
        <v>11.627906976744185</v>
      </c>
      <c r="CL316" s="84">
        <f>VLOOKUP(A316,'CALCULO FINAL'!A:L,11,FALSE)</f>
        <v>-1.2570517644601722</v>
      </c>
      <c r="CM316" s="84">
        <f>VLOOKUP(A316,'CALCULO FINAL'!A:L,12,FALSE)</f>
        <v>13.186813186813188</v>
      </c>
      <c r="CN316" s="84">
        <f t="shared" si="336"/>
        <v>16.761954261954262</v>
      </c>
      <c r="CO316" s="81">
        <v>315</v>
      </c>
      <c r="CP316" s="81">
        <v>326</v>
      </c>
      <c r="CQ316" s="81">
        <v>331</v>
      </c>
      <c r="CR316" s="81">
        <v>323</v>
      </c>
      <c r="CS316" s="81">
        <v>295</v>
      </c>
      <c r="CT316" s="81">
        <v>243</v>
      </c>
    </row>
    <row r="317" spans="1:98" ht="14.5" customHeight="1">
      <c r="A317" s="79">
        <v>111001024643</v>
      </c>
      <c r="B317" s="80" t="s">
        <v>367</v>
      </c>
      <c r="C317" s="81" t="s">
        <v>460</v>
      </c>
      <c r="D317" s="81" t="s">
        <v>6</v>
      </c>
      <c r="E317" s="81">
        <v>5</v>
      </c>
      <c r="F317" s="82" t="s">
        <v>33</v>
      </c>
      <c r="G317" s="82">
        <v>52</v>
      </c>
      <c r="H317" s="82" t="s">
        <v>210</v>
      </c>
      <c r="I317" s="81">
        <v>5</v>
      </c>
      <c r="J317" s="81">
        <v>2</v>
      </c>
      <c r="K317" s="81">
        <v>2</v>
      </c>
      <c r="L317" s="81">
        <v>1440</v>
      </c>
      <c r="M317" s="81">
        <f t="shared" si="368"/>
        <v>2</v>
      </c>
      <c r="N317" s="86">
        <f>VLOOKUP(A317,complejidad!P:V,7,FALSE)</f>
        <v>-0.28055686710520772</v>
      </c>
      <c r="O317" s="81">
        <v>3</v>
      </c>
      <c r="P317" s="87">
        <v>33.973817991631705</v>
      </c>
      <c r="Q317" s="88">
        <v>0.28516830294529999</v>
      </c>
      <c r="R317" s="81">
        <v>1254</v>
      </c>
      <c r="S317" s="81">
        <v>179</v>
      </c>
      <c r="T317" s="89">
        <f t="shared" si="327"/>
        <v>0.14274322169059012</v>
      </c>
      <c r="U317" s="90">
        <f>VLOOKUP(A317,socioeconomico!I:P,8,FALSE)</f>
        <v>1.3569548355532079</v>
      </c>
      <c r="V317" s="81">
        <v>1</v>
      </c>
      <c r="W317" s="83">
        <v>0.8295652173913044</v>
      </c>
      <c r="X317" s="83">
        <v>0.88761061946902653</v>
      </c>
      <c r="Y317" s="83">
        <v>0.83373688458434225</v>
      </c>
      <c r="Z317" s="83">
        <v>0.78413736713000814</v>
      </c>
      <c r="AA317" s="83">
        <v>0.82753036437246963</v>
      </c>
      <c r="AB317" s="83">
        <v>0.78282411230388105</v>
      </c>
      <c r="AC317" s="91">
        <v>0.77435470441298915</v>
      </c>
      <c r="AD317" s="81">
        <f t="shared" si="388"/>
        <v>0.79451280580229644</v>
      </c>
      <c r="AE317" s="82">
        <f t="shared" si="328"/>
        <v>-0.88132315666670258</v>
      </c>
      <c r="AF317" s="84">
        <v>87.704280155642024</v>
      </c>
      <c r="AG317" s="84">
        <v>92.288961038961034</v>
      </c>
      <c r="AH317" s="84">
        <v>100</v>
      </c>
      <c r="AI317" s="84">
        <v>90.747594374537371</v>
      </c>
      <c r="AJ317" s="84">
        <v>89.127218934911241</v>
      </c>
      <c r="AK317" s="84">
        <v>86.946564885496187</v>
      </c>
      <c r="AL317" s="84">
        <v>81.746656176239185</v>
      </c>
      <c r="AM317" s="84">
        <f t="shared" si="389"/>
        <v>87.698221017408656</v>
      </c>
      <c r="AN317" s="84">
        <f t="shared" si="329"/>
        <v>-0.23285118816992795</v>
      </c>
      <c r="AO317" s="81">
        <v>3.5</v>
      </c>
      <c r="AP317" s="82">
        <f t="shared" si="384"/>
        <v>-1.3577995583445217</v>
      </c>
      <c r="AQ317" s="81">
        <v>3.5</v>
      </c>
      <c r="AR317" s="82">
        <f t="shared" si="385"/>
        <v>-1.3981309248788139</v>
      </c>
      <c r="AS317" s="81">
        <v>3.5</v>
      </c>
      <c r="AT317" s="82">
        <f t="shared" si="386"/>
        <v>-1.594305549084083</v>
      </c>
      <c r="AU317" s="81">
        <v>3.5</v>
      </c>
      <c r="AV317" s="82">
        <f t="shared" si="372"/>
        <v>-1.6918801936552432</v>
      </c>
      <c r="AW317" s="81">
        <v>3.5</v>
      </c>
      <c r="AX317" s="82">
        <f t="shared" si="366"/>
        <v>-1.5698251038321778</v>
      </c>
      <c r="AY317" s="81">
        <v>4</v>
      </c>
      <c r="AZ317" s="82">
        <f t="shared" si="367"/>
        <v>5.8790989771929411E-2</v>
      </c>
      <c r="BA317" s="81">
        <f t="shared" si="387"/>
        <v>-1.092153942608008</v>
      </c>
      <c r="BB317" s="82">
        <v>2.8949999999999996</v>
      </c>
      <c r="BC317" s="82">
        <v>2.9250000000000003</v>
      </c>
      <c r="BD317" s="82">
        <v>3.0233333333333334</v>
      </c>
      <c r="BE317" s="82">
        <v>2.9466666666666668</v>
      </c>
      <c r="BF317" s="81">
        <f t="shared" si="383"/>
        <v>2.9601666666666668</v>
      </c>
      <c r="BG317" s="82">
        <f t="shared" si="369"/>
        <v>-0.64065412669943278</v>
      </c>
      <c r="BH317" s="82">
        <f t="shared" si="331"/>
        <v>-0.8664040346537204</v>
      </c>
      <c r="BI317" s="85">
        <v>0.443</v>
      </c>
      <c r="BJ317" s="82">
        <f t="shared" si="356"/>
        <v>-0.6345976008947749</v>
      </c>
      <c r="BK317" s="92">
        <f t="shared" si="357"/>
        <v>-0.81418550893700137</v>
      </c>
      <c r="BL317" s="92">
        <f t="shared" si="358"/>
        <v>-0.61473899944143662</v>
      </c>
      <c r="BM317" s="85">
        <v>0.4545397147902962</v>
      </c>
      <c r="BN317" s="92">
        <f t="shared" ref="BN317:BN322" si="392">((BM317-(AVERAGE(BM$2:BM$392)))/(_xlfn.STDEV.P(BM$2:BM$392)))</f>
        <v>-0.42733482278874285</v>
      </c>
      <c r="BO317" s="92">
        <f t="shared" ref="BO317:BO322" si="393">LN(BM317)</f>
        <v>-0.78846998790534562</v>
      </c>
      <c r="BP317" s="92">
        <f t="shared" ref="BP317:BP322" si="394">((BO317-(AVERAGE(BO$2:BO$392)))/(_xlfn.STDEV.P(BO$2:BO$392)))</f>
        <v>-0.37703300434356968</v>
      </c>
      <c r="BQ317" s="86"/>
      <c r="BR317" s="86"/>
      <c r="BS317" s="92"/>
      <c r="BT317" s="92"/>
      <c r="BU317" s="92">
        <v>0.58694694942044412</v>
      </c>
      <c r="BV317" s="92">
        <f t="shared" si="332"/>
        <v>-0.99303852047871444</v>
      </c>
      <c r="BW317" s="92">
        <f t="shared" si="333"/>
        <v>-0.53282083901254818</v>
      </c>
      <c r="BX317" s="92">
        <f t="shared" si="334"/>
        <v>-1.0309256993522362</v>
      </c>
      <c r="BY317" s="86">
        <f>(BL317*0.2)+(BP317*0.3)+(BX317*0.5)</f>
        <v>-0.75152055086747627</v>
      </c>
      <c r="BZ317" s="80">
        <v>0.48620703694057521</v>
      </c>
      <c r="CA317" s="80">
        <v>-0.99090540848425801</v>
      </c>
      <c r="CB317" s="80">
        <v>0.55767972793246023</v>
      </c>
      <c r="CC317" s="80">
        <v>4.8725171376083336E-2</v>
      </c>
      <c r="CD317" s="80">
        <v>0.51832164437525796</v>
      </c>
      <c r="CE317" s="82">
        <f t="shared" si="390"/>
        <v>0.30054712569917452</v>
      </c>
      <c r="CF317" s="80">
        <f t="shared" si="391"/>
        <v>-3.3289967434439349E-2</v>
      </c>
      <c r="CG317" s="84">
        <f t="shared" si="335"/>
        <v>-0.67057512521917839</v>
      </c>
      <c r="CH317" s="84">
        <f>VLOOKUP(A317,'CALCULO FINAL'!A:L,7,FALSE)</f>
        <v>6.8681318681318686</v>
      </c>
      <c r="CI317" s="84">
        <f>VLOOKUP(A317,'CALCULO FINAL'!A:L,10,FALSE)</f>
        <v>46.428571428571431</v>
      </c>
      <c r="CJ317" s="84">
        <f>VLOOKUP(A317,'CALCULO FINAL'!A:L,8,FALSE)</f>
        <v>7.3170731707317067</v>
      </c>
      <c r="CK317" s="84">
        <f>VLOOKUP(A317,'CALCULO FINAL'!A:L,9,FALSE)</f>
        <v>11.111111111111111</v>
      </c>
      <c r="CL317" s="84">
        <f>VLOOKUP(A317,'CALCULO FINAL'!A:L,11,FALSE)</f>
        <v>-1.5307122832368503</v>
      </c>
      <c r="CM317" s="84">
        <f>VLOOKUP(A317,'CALCULO FINAL'!A:L,12,FALSE)</f>
        <v>6.593406593406594</v>
      </c>
      <c r="CN317" s="84">
        <f t="shared" si="336"/>
        <v>16.689560439560442</v>
      </c>
      <c r="CO317" s="81">
        <v>316</v>
      </c>
      <c r="CP317" s="81">
        <v>332</v>
      </c>
      <c r="CQ317" s="81">
        <v>332</v>
      </c>
      <c r="CR317" s="81">
        <v>334</v>
      </c>
      <c r="CS317" s="81">
        <v>316</v>
      </c>
      <c r="CT317" s="81">
        <v>328</v>
      </c>
    </row>
    <row r="318" spans="1:98" ht="14.5" customHeight="1">
      <c r="A318" s="79">
        <v>111001030856</v>
      </c>
      <c r="B318" s="80" t="s">
        <v>304</v>
      </c>
      <c r="C318" s="81" t="s">
        <v>460</v>
      </c>
      <c r="D318" s="81" t="s">
        <v>6</v>
      </c>
      <c r="E318" s="81">
        <v>14</v>
      </c>
      <c r="F318" s="82" t="s">
        <v>13</v>
      </c>
      <c r="G318" s="82">
        <v>102</v>
      </c>
      <c r="H318" s="82" t="s">
        <v>88</v>
      </c>
      <c r="I318" s="81">
        <v>14</v>
      </c>
      <c r="J318" s="81">
        <v>1</v>
      </c>
      <c r="K318" s="81">
        <v>1</v>
      </c>
      <c r="L318" s="81">
        <v>700</v>
      </c>
      <c r="M318" s="81">
        <f t="shared" si="368"/>
        <v>1</v>
      </c>
      <c r="N318" s="86">
        <f>VLOOKUP(A318,complejidad!P:V,7,FALSE)</f>
        <v>-1.4952519086589622</v>
      </c>
      <c r="O318" s="81">
        <v>1</v>
      </c>
      <c r="P318" s="87">
        <v>29.490738007380067</v>
      </c>
      <c r="Q318" s="88">
        <v>0.25679595278246198</v>
      </c>
      <c r="R318" s="81">
        <v>426</v>
      </c>
      <c r="S318" s="81">
        <v>75</v>
      </c>
      <c r="T318" s="89">
        <f t="shared" si="327"/>
        <v>0.176056338028169</v>
      </c>
      <c r="U318" s="90">
        <f>VLOOKUP(A318,socioeconomico!I:P,8,FALSE)</f>
        <v>1.7029065278784388</v>
      </c>
      <c r="V318" s="81">
        <v>1</v>
      </c>
      <c r="W318" s="83">
        <v>0.6977225672877847</v>
      </c>
      <c r="X318" s="83">
        <v>0.76769911504424782</v>
      </c>
      <c r="Y318" s="83">
        <v>0.68924302788844627</v>
      </c>
      <c r="Z318" s="83">
        <v>0.6547085201793722</v>
      </c>
      <c r="AA318" s="83">
        <v>0.71957671957671954</v>
      </c>
      <c r="AB318" s="83">
        <v>0.65432098765432101</v>
      </c>
      <c r="AC318" s="91">
        <v>0.62060301507537685</v>
      </c>
      <c r="AD318" s="81">
        <f t="shared" si="388"/>
        <v>0.66080707616728773</v>
      </c>
      <c r="AE318" s="82">
        <f t="shared" si="328"/>
        <v>-3.5333469898493823</v>
      </c>
      <c r="AF318" s="84">
        <v>91.967871485943775</v>
      </c>
      <c r="AG318" s="84">
        <v>94.553376906318093</v>
      </c>
      <c r="AH318" s="84">
        <v>86.653386454183263</v>
      </c>
      <c r="AI318" s="84">
        <v>86.653386454183263</v>
      </c>
      <c r="AJ318" s="84">
        <v>86.653386454183263</v>
      </c>
      <c r="AK318" s="84">
        <v>85.013623978201636</v>
      </c>
      <c r="AL318" s="84">
        <v>87.439613526570042</v>
      </c>
      <c r="AM318" s="84">
        <f t="shared" si="389"/>
        <v>86.479313956903894</v>
      </c>
      <c r="AN318" s="84">
        <f t="shared" si="329"/>
        <v>-0.49593839693483777</v>
      </c>
      <c r="AO318" s="81">
        <v>3.5</v>
      </c>
      <c r="AP318" s="82">
        <f t="shared" si="384"/>
        <v>-1.3577995583445217</v>
      </c>
      <c r="AQ318" s="81">
        <v>4</v>
      </c>
      <c r="AR318" s="82">
        <f t="shared" si="385"/>
        <v>0.1365178344157767</v>
      </c>
      <c r="AS318" s="81">
        <v>4</v>
      </c>
      <c r="AT318" s="82">
        <f t="shared" si="386"/>
        <v>-0.10476865036838212</v>
      </c>
      <c r="AU318" s="81">
        <v>4</v>
      </c>
      <c r="AV318" s="82">
        <f t="shared" si="372"/>
        <v>-0.23979404319523176</v>
      </c>
      <c r="AW318" s="81">
        <v>4</v>
      </c>
      <c r="AX318" s="82">
        <f t="shared" si="366"/>
        <v>-0.2179191660846721</v>
      </c>
      <c r="AY318" s="81">
        <v>3.5</v>
      </c>
      <c r="AZ318" s="82">
        <f t="shared" si="367"/>
        <v>-1.2816435770280501</v>
      </c>
      <c r="BA318" s="81">
        <f t="shared" si="387"/>
        <v>-0.48899518738230907</v>
      </c>
      <c r="BB318" s="82">
        <v>3.0566666666666666</v>
      </c>
      <c r="BC318" s="82">
        <v>3.2066666666666666</v>
      </c>
      <c r="BD318" s="82">
        <v>3.14</v>
      </c>
      <c r="BE318" s="82">
        <v>3.1016666666666666</v>
      </c>
      <c r="BF318" s="81">
        <f t="shared" si="383"/>
        <v>3.129666666666667</v>
      </c>
      <c r="BG318" s="82">
        <f t="shared" si="369"/>
        <v>-0.30500471003669077</v>
      </c>
      <c r="BH318" s="82">
        <f t="shared" si="331"/>
        <v>-0.39699994870949995</v>
      </c>
      <c r="BI318" s="85">
        <v>0.50900000000000001</v>
      </c>
      <c r="BJ318" s="82">
        <f t="shared" si="356"/>
        <v>0.30914317453020196</v>
      </c>
      <c r="BK318" s="92">
        <f t="shared" si="357"/>
        <v>-0.67530726243161432</v>
      </c>
      <c r="BL318" s="92">
        <f t="shared" si="358"/>
        <v>0.38245582848487902</v>
      </c>
      <c r="BM318" s="85">
        <v>0.56794121688700072</v>
      </c>
      <c r="BN318" s="92">
        <f t="shared" si="392"/>
        <v>0.96449325330293545</v>
      </c>
      <c r="BO318" s="92">
        <f t="shared" si="393"/>
        <v>-0.56573735701271521</v>
      </c>
      <c r="BP318" s="92">
        <f t="shared" si="394"/>
        <v>1.0073608203900712</v>
      </c>
      <c r="BQ318" s="86">
        <v>0.63789054521070088</v>
      </c>
      <c r="BR318" s="92">
        <f>((BQ318-(AVERAGE(BQ$2:BQ$392)))/(_xlfn.STDEV.P(BQ$2:BQ$392)))</f>
        <v>1.2510324444672087</v>
      </c>
      <c r="BS318" s="92">
        <f>LN(BQ318)</f>
        <v>-0.44958856958619176</v>
      </c>
      <c r="BT318" s="92">
        <f>((BS318-(AVERAGE(BS$2:BS$392)))/(_xlfn.STDEV.P(BS$2:BS$392)))</f>
        <v>1.2264452056447761</v>
      </c>
      <c r="BU318" s="92">
        <v>0.62325921324569755</v>
      </c>
      <c r="BV318" s="92">
        <f t="shared" si="332"/>
        <v>8.0166615065590668E-2</v>
      </c>
      <c r="BW318" s="92">
        <f t="shared" si="333"/>
        <v>-0.47279277410337883</v>
      </c>
      <c r="BX318" s="92">
        <f t="shared" si="334"/>
        <v>0.10973298348079104</v>
      </c>
      <c r="BY318" s="92">
        <f>(BL318*0.1)+(BP318*0.2)+(BT318*0.3)+(BX318*0.4)</f>
        <v>0.65154450201225145</v>
      </c>
      <c r="BZ318" s="80">
        <v>0.51572021529100798</v>
      </c>
      <c r="CA318" s="80">
        <v>7.374432620963052E-2</v>
      </c>
      <c r="CB318" s="80">
        <v>0.5419985355253214</v>
      </c>
      <c r="CC318" s="80">
        <v>-0.46430358559030172</v>
      </c>
      <c r="CD318" s="80">
        <v>0.41559606911875202</v>
      </c>
      <c r="CE318" s="82">
        <f t="shared" si="390"/>
        <v>-0.92197326000736035</v>
      </c>
      <c r="CF318" s="80">
        <f t="shared" si="391"/>
        <v>-0.58552884043884457</v>
      </c>
      <c r="CG318" s="84">
        <f t="shared" si="335"/>
        <v>-0.69390869000610167</v>
      </c>
      <c r="CH318" s="84">
        <f>VLOOKUP(A318,'CALCULO FINAL'!A:L,7,FALSE)</f>
        <v>5.7692307692307692</v>
      </c>
      <c r="CI318" s="84">
        <f>VLOOKUP(A318,'CALCULO FINAL'!A:L,10,FALSE)</f>
        <v>39.285714285714285</v>
      </c>
      <c r="CJ318" s="84">
        <f>VLOOKUP(A318,'CALCULO FINAL'!A:L,8,FALSE)</f>
        <v>25</v>
      </c>
      <c r="CK318" s="84">
        <f>VLOOKUP(A318,'CALCULO FINAL'!A:L,9,FALSE)</f>
        <v>7.1428571428571423</v>
      </c>
      <c r="CL318" s="84">
        <f>VLOOKUP(A318,'CALCULO FINAL'!A:L,11,FALSE)</f>
        <v>-1.2830271460934299</v>
      </c>
      <c r="CM318" s="84">
        <f>VLOOKUP(A318,'CALCULO FINAL'!A:L,12,FALSE)</f>
        <v>12.912087912087914</v>
      </c>
      <c r="CN318" s="84">
        <f t="shared" si="336"/>
        <v>15.934065934065934</v>
      </c>
      <c r="CO318" s="81">
        <v>317</v>
      </c>
      <c r="CP318" s="81">
        <v>290</v>
      </c>
      <c r="CQ318" s="81">
        <v>253</v>
      </c>
      <c r="CR318" s="81">
        <v>250</v>
      </c>
      <c r="CS318" s="81">
        <v>260</v>
      </c>
      <c r="CT318" s="81">
        <v>136</v>
      </c>
    </row>
    <row r="319" spans="1:98" ht="14.5" customHeight="1">
      <c r="A319" s="79">
        <v>211102000995</v>
      </c>
      <c r="B319" s="80" t="s">
        <v>143</v>
      </c>
      <c r="C319" s="81" t="s">
        <v>460</v>
      </c>
      <c r="D319" s="81" t="s">
        <v>6</v>
      </c>
      <c r="E319" s="81">
        <v>7</v>
      </c>
      <c r="F319" s="82" t="s">
        <v>15</v>
      </c>
      <c r="G319" s="82">
        <v>84</v>
      </c>
      <c r="H319" s="82" t="s">
        <v>27</v>
      </c>
      <c r="I319" s="81">
        <v>7</v>
      </c>
      <c r="J319" s="81">
        <v>2</v>
      </c>
      <c r="K319" s="81">
        <v>2</v>
      </c>
      <c r="L319" s="81">
        <v>2408</v>
      </c>
      <c r="M319" s="81">
        <f t="shared" si="368"/>
        <v>4</v>
      </c>
      <c r="N319" s="86">
        <f>VLOOKUP(A319,complejidad!P:V,7,FALSE)</f>
        <v>0.48111538958178901</v>
      </c>
      <c r="O319" s="81">
        <v>4</v>
      </c>
      <c r="P319" s="87">
        <v>38.105576368875987</v>
      </c>
      <c r="Q319" s="88">
        <v>0.21982705611068401</v>
      </c>
      <c r="R319" s="81">
        <v>2269</v>
      </c>
      <c r="S319" s="81">
        <v>313</v>
      </c>
      <c r="T319" s="89">
        <f t="shared" si="327"/>
        <v>0.13794623182018512</v>
      </c>
      <c r="U319" s="90">
        <f>VLOOKUP(A319,socioeconomico!I:P,8,FALSE)</f>
        <v>0.25353263268787701</v>
      </c>
      <c r="V319" s="81">
        <v>4</v>
      </c>
      <c r="W319" s="83">
        <v>0.93486306439674316</v>
      </c>
      <c r="X319" s="83">
        <v>0.94440326167531508</v>
      </c>
      <c r="Y319" s="83">
        <v>0.92159763313609466</v>
      </c>
      <c r="Z319" s="83">
        <v>0.8058035714285714</v>
      </c>
      <c r="AA319" s="83">
        <v>0.79427549194991054</v>
      </c>
      <c r="AB319" s="83">
        <v>0.76019722097714026</v>
      </c>
      <c r="AC319" s="91">
        <v>0.75092081031307556</v>
      </c>
      <c r="AD319" s="81">
        <f t="shared" si="388"/>
        <v>0.78721094575608508</v>
      </c>
      <c r="AE319" s="82">
        <f t="shared" si="328"/>
        <v>-1.0261539497971008</v>
      </c>
      <c r="AF319" s="84">
        <v>91.062631949331447</v>
      </c>
      <c r="AG319" s="84">
        <v>92.52761533463287</v>
      </c>
      <c r="AH319" s="84">
        <v>92.270237370663423</v>
      </c>
      <c r="AI319" s="84">
        <v>93.038821954484604</v>
      </c>
      <c r="AJ319" s="84">
        <v>89.305035372451101</v>
      </c>
      <c r="AK319" s="84">
        <v>87.242632216390788</v>
      </c>
      <c r="AL319" s="84">
        <v>84.654300168634066</v>
      </c>
      <c r="AM319" s="84">
        <f t="shared" si="389"/>
        <v>88.250802209417174</v>
      </c>
      <c r="AN319" s="84">
        <f t="shared" si="329"/>
        <v>-0.1135828303664171</v>
      </c>
      <c r="AO319" s="81">
        <v>4</v>
      </c>
      <c r="AP319" s="82">
        <f t="shared" si="384"/>
        <v>0.23005906138063265</v>
      </c>
      <c r="AQ319" s="81">
        <v>4</v>
      </c>
      <c r="AR319" s="82">
        <f t="shared" si="385"/>
        <v>0.1365178344157767</v>
      </c>
      <c r="AS319" s="81">
        <v>4</v>
      </c>
      <c r="AT319" s="82">
        <f t="shared" si="386"/>
        <v>-0.10476865036838212</v>
      </c>
      <c r="AU319" s="81">
        <v>4</v>
      </c>
      <c r="AV319" s="82">
        <f t="shared" si="372"/>
        <v>-0.23979404319523176</v>
      </c>
      <c r="AW319" s="81">
        <v>4</v>
      </c>
      <c r="AX319" s="82">
        <f t="shared" si="366"/>
        <v>-0.2179191660846721</v>
      </c>
      <c r="AY319" s="81">
        <v>4</v>
      </c>
      <c r="AZ319" s="82">
        <f t="shared" si="367"/>
        <v>5.8790989771929411E-2</v>
      </c>
      <c r="BA319" s="81">
        <f t="shared" si="387"/>
        <v>-8.6864817342315201E-2</v>
      </c>
      <c r="BB319" s="82">
        <v>3.3450000000000002</v>
      </c>
      <c r="BC319" s="82">
        <v>3.2099999999999995</v>
      </c>
      <c r="BD319" s="82">
        <v>3.2583333333333333</v>
      </c>
      <c r="BE319" s="82">
        <v>3.11</v>
      </c>
      <c r="BF319" s="81">
        <f t="shared" si="383"/>
        <v>3.1979999999999995</v>
      </c>
      <c r="BG319" s="82">
        <f t="shared" si="369"/>
        <v>-0.16968881934669833</v>
      </c>
      <c r="BH319" s="82">
        <f t="shared" si="331"/>
        <v>-0.12827681834450677</v>
      </c>
      <c r="BI319" s="85">
        <v>0.57199999999999995</v>
      </c>
      <c r="BJ319" s="82">
        <f t="shared" si="356"/>
        <v>1.2099866419813154</v>
      </c>
      <c r="BK319" s="92">
        <f t="shared" si="357"/>
        <v>-0.55861628760233928</v>
      </c>
      <c r="BL319" s="92">
        <f t="shared" si="358"/>
        <v>1.2203382146289123</v>
      </c>
      <c r="BM319" s="85">
        <v>0.44096291603085103</v>
      </c>
      <c r="BN319" s="92">
        <f t="shared" si="392"/>
        <v>-0.5939690326312913</v>
      </c>
      <c r="BO319" s="92">
        <f t="shared" si="393"/>
        <v>-0.8187944977040974</v>
      </c>
      <c r="BP319" s="92">
        <f t="shared" si="394"/>
        <v>-0.56551488028254682</v>
      </c>
      <c r="BQ319" s="86">
        <v>0.56573692061967784</v>
      </c>
      <c r="BR319" s="92">
        <f>((BQ319-(AVERAGE(BQ$2:BQ$392)))/(_xlfn.STDEV.P(BQ$2:BQ$392)))</f>
        <v>-0.67650020187114113</v>
      </c>
      <c r="BS319" s="92">
        <f>LN(BQ319)</f>
        <v>-0.56962611339295044</v>
      </c>
      <c r="BT319" s="92">
        <f>((BS319-(AVERAGE(BS$2:BS$392)))/(_xlfn.STDEV.P(BS$2:BS$392)))</f>
        <v>-0.65444558664808361</v>
      </c>
      <c r="BU319" s="92">
        <v>0.58461506062928359</v>
      </c>
      <c r="BV319" s="92">
        <f t="shared" si="332"/>
        <v>-1.0619572482736819</v>
      </c>
      <c r="BW319" s="92">
        <f t="shared" si="333"/>
        <v>-0.53680166435615662</v>
      </c>
      <c r="BX319" s="92">
        <f t="shared" si="334"/>
        <v>-1.1065697002024975</v>
      </c>
      <c r="BY319" s="92">
        <f>(BL319*0.1)+(BP319*0.2)+(BT319*0.3)+(BX319*0.4)</f>
        <v>-0.63003071066904226</v>
      </c>
      <c r="BZ319" s="80">
        <v>0.49335933887446848</v>
      </c>
      <c r="CA319" s="80">
        <v>-0.73289536747969797</v>
      </c>
      <c r="CB319" s="80">
        <v>0.56309469240574839</v>
      </c>
      <c r="CC319" s="80">
        <v>0.22588213881967284</v>
      </c>
      <c r="CD319" s="80">
        <v>0.36706681000462699</v>
      </c>
      <c r="CE319" s="82">
        <f t="shared" si="390"/>
        <v>-1.4995120902559169</v>
      </c>
      <c r="CF319" s="80">
        <f t="shared" si="391"/>
        <v>-0.82857047697799624</v>
      </c>
      <c r="CG319" s="84">
        <f t="shared" si="335"/>
        <v>-0.38893065514857295</v>
      </c>
      <c r="CH319" s="84">
        <f>VLOOKUP(A319,'CALCULO FINAL'!A:L,7,FALSE)</f>
        <v>19.780219780219781</v>
      </c>
      <c r="CI319" s="84">
        <f>VLOOKUP(A319,'CALCULO FINAL'!A:L,10,FALSE)</f>
        <v>10.810810810810811</v>
      </c>
      <c r="CJ319" s="84">
        <f>VLOOKUP(A319,'CALCULO FINAL'!A:L,8,FALSE)</f>
        <v>12.5</v>
      </c>
      <c r="CK319" s="84">
        <f>VLOOKUP(A319,'CALCULO FINAL'!A:L,9,FALSE)</f>
        <v>17.105263157894736</v>
      </c>
      <c r="CL319" s="84">
        <f>VLOOKUP(A319,'CALCULO FINAL'!A:L,11,FALSE)</f>
        <v>-1.3287869216743342</v>
      </c>
      <c r="CM319" s="84">
        <f>VLOOKUP(A319,'CALCULO FINAL'!A:L,12,FALSE)</f>
        <v>11.263736263736265</v>
      </c>
      <c r="CN319" s="84">
        <f t="shared" si="336"/>
        <v>15.408746658746658</v>
      </c>
      <c r="CO319" s="81">
        <v>318</v>
      </c>
      <c r="CP319" s="81">
        <v>222</v>
      </c>
      <c r="CQ319" s="81">
        <v>123</v>
      </c>
      <c r="CR319" s="81">
        <v>107</v>
      </c>
      <c r="CS319" s="81">
        <v>87</v>
      </c>
      <c r="CT319" s="81">
        <v>33</v>
      </c>
    </row>
    <row r="320" spans="1:98" ht="14.5" customHeight="1">
      <c r="A320" s="79">
        <v>111001012971</v>
      </c>
      <c r="B320" s="80" t="s">
        <v>274</v>
      </c>
      <c r="C320" s="81" t="s">
        <v>460</v>
      </c>
      <c r="D320" s="81" t="s">
        <v>6</v>
      </c>
      <c r="E320" s="81">
        <v>18</v>
      </c>
      <c r="F320" s="82" t="s">
        <v>38</v>
      </c>
      <c r="G320" s="82">
        <v>39</v>
      </c>
      <c r="H320" s="82" t="s">
        <v>140</v>
      </c>
      <c r="I320" s="81">
        <v>18</v>
      </c>
      <c r="J320" s="81">
        <v>3</v>
      </c>
      <c r="K320" s="81">
        <v>3</v>
      </c>
      <c r="L320" s="81">
        <v>931</v>
      </c>
      <c r="M320" s="81">
        <f t="shared" si="368"/>
        <v>1</v>
      </c>
      <c r="N320" s="86">
        <f>VLOOKUP(A320,complejidad!P:V,7,FALSE)</f>
        <v>9.2748857072740609E-2</v>
      </c>
      <c r="O320" s="81">
        <v>4</v>
      </c>
      <c r="P320" s="87">
        <v>35.749672667757707</v>
      </c>
      <c r="Q320" s="88">
        <v>0.21154750244858</v>
      </c>
      <c r="R320" s="81">
        <v>856</v>
      </c>
      <c r="S320" s="81">
        <v>69</v>
      </c>
      <c r="T320" s="89">
        <f t="shared" si="327"/>
        <v>8.0607476635514014E-2</v>
      </c>
      <c r="U320" s="90">
        <f>VLOOKUP(A320,socioeconomico!I:P,8,FALSE)</f>
        <v>0.16133876032781649</v>
      </c>
      <c r="V320" s="81">
        <v>5</v>
      </c>
      <c r="W320" s="83">
        <v>0.8492366412213741</v>
      </c>
      <c r="X320" s="83">
        <v>0.83301886792452828</v>
      </c>
      <c r="Y320" s="83">
        <v>0.80613254203758655</v>
      </c>
      <c r="Z320" s="83">
        <v>0.81006864988558347</v>
      </c>
      <c r="AA320" s="83">
        <v>0.81034482758620685</v>
      </c>
      <c r="AB320" s="83">
        <v>0.79729729729729726</v>
      </c>
      <c r="AC320" s="91">
        <v>0.78168130489335008</v>
      </c>
      <c r="AD320" s="81">
        <f t="shared" si="388"/>
        <v>0.7980212329961669</v>
      </c>
      <c r="AE320" s="82">
        <f t="shared" si="328"/>
        <v>-0.8117342724765485</v>
      </c>
      <c r="AF320" s="84">
        <v>93.141405588484332</v>
      </c>
      <c r="AG320" s="84">
        <v>84.796747967479675</v>
      </c>
      <c r="AH320" s="84">
        <v>87.61755485893417</v>
      </c>
      <c r="AI320" s="84">
        <v>77.69911504424779</v>
      </c>
      <c r="AJ320" s="84">
        <v>87.958115183246079</v>
      </c>
      <c r="AK320" s="84">
        <v>75.434530706836611</v>
      </c>
      <c r="AL320" s="84">
        <v>86.705202312138724</v>
      </c>
      <c r="AM320" s="84">
        <f t="shared" si="389"/>
        <v>82.878439149530564</v>
      </c>
      <c r="AN320" s="84">
        <f t="shared" si="329"/>
        <v>-1.2731462193191194</v>
      </c>
      <c r="AO320" s="81">
        <v>4</v>
      </c>
      <c r="AP320" s="82">
        <f t="shared" si="384"/>
        <v>0.23005906138063265</v>
      </c>
      <c r="AQ320" s="81">
        <v>4</v>
      </c>
      <c r="AR320" s="82">
        <f t="shared" si="385"/>
        <v>0.1365178344157767</v>
      </c>
      <c r="AS320" s="81">
        <v>4</v>
      </c>
      <c r="AT320" s="82">
        <f t="shared" si="386"/>
        <v>-0.10476865036838212</v>
      </c>
      <c r="AU320" s="81">
        <v>4</v>
      </c>
      <c r="AV320" s="82">
        <f t="shared" si="372"/>
        <v>-0.23979404319523176</v>
      </c>
      <c r="AW320" s="81">
        <v>4</v>
      </c>
      <c r="AX320" s="82">
        <f t="shared" si="366"/>
        <v>-0.2179191660846721</v>
      </c>
      <c r="AY320" s="81">
        <v>4</v>
      </c>
      <c r="AZ320" s="82">
        <f t="shared" si="367"/>
        <v>5.8790989771929411E-2</v>
      </c>
      <c r="BA320" s="81">
        <f t="shared" si="387"/>
        <v>-8.6864817342315201E-2</v>
      </c>
      <c r="BB320" s="82">
        <v>3.1983333333333337</v>
      </c>
      <c r="BC320" s="82">
        <v>3.4116666666666671</v>
      </c>
      <c r="BD320" s="82">
        <v>3.3883333333333336</v>
      </c>
      <c r="BE320" s="82">
        <v>3.3833333333333333</v>
      </c>
      <c r="BF320" s="81">
        <f t="shared" si="383"/>
        <v>3.3720000000000003</v>
      </c>
      <c r="BG320" s="82">
        <f t="shared" si="369"/>
        <v>0.17487164377611766</v>
      </c>
      <c r="BH320" s="82">
        <f t="shared" si="331"/>
        <v>4.4003413216901231E-2</v>
      </c>
      <c r="BI320" s="85">
        <v>0.41399999999999998</v>
      </c>
      <c r="BJ320" s="82">
        <f t="shared" si="356"/>
        <v>-1.0492715779754469</v>
      </c>
      <c r="BK320" s="92">
        <f t="shared" si="357"/>
        <v>-0.88188930515682273</v>
      </c>
      <c r="BL320" s="92">
        <f t="shared" si="358"/>
        <v>-1.1008761528131439</v>
      </c>
      <c r="BM320" s="85">
        <v>0.46715056625377649</v>
      </c>
      <c r="BN320" s="92">
        <f t="shared" si="392"/>
        <v>-0.27255612227976811</v>
      </c>
      <c r="BO320" s="92">
        <f t="shared" si="393"/>
        <v>-0.76110366159839382</v>
      </c>
      <c r="BP320" s="92">
        <f t="shared" si="394"/>
        <v>-0.20693770670730677</v>
      </c>
      <c r="BQ320" s="86"/>
      <c r="BR320" s="86"/>
      <c r="BS320" s="92"/>
      <c r="BT320" s="92"/>
      <c r="BU320" s="92">
        <v>0.55838145686853213</v>
      </c>
      <c r="BV320" s="92">
        <f t="shared" si="332"/>
        <v>-1.8372886463754183</v>
      </c>
      <c r="BW320" s="92">
        <f t="shared" si="333"/>
        <v>-0.58271293569901961</v>
      </c>
      <c r="BX320" s="92">
        <f t="shared" si="334"/>
        <v>-1.9789798033164556</v>
      </c>
      <c r="BY320" s="86">
        <f>(BL320*0.2)+(BP320*0.3)+(BX320*0.5)</f>
        <v>-1.2717464442330486</v>
      </c>
      <c r="BZ320" s="80">
        <v>0.45688890255237463</v>
      </c>
      <c r="CA320" s="80">
        <v>-2.0485191845233888</v>
      </c>
      <c r="CB320" s="80">
        <v>0.53688271604938287</v>
      </c>
      <c r="CC320" s="80">
        <v>-0.63167367062352542</v>
      </c>
      <c r="CD320" s="80">
        <v>0.57534311086933099</v>
      </c>
      <c r="CE320" s="82">
        <f t="shared" si="390"/>
        <v>0.97915033661155593</v>
      </c>
      <c r="CF320" s="80">
        <f t="shared" si="391"/>
        <v>-0.10963076978595743</v>
      </c>
      <c r="CG320" s="84">
        <f t="shared" si="335"/>
        <v>-0.41128050661838361</v>
      </c>
      <c r="CH320" s="84">
        <f>VLOOKUP(A320,'CALCULO FINAL'!A:L,7,FALSE)</f>
        <v>17.582417582417584</v>
      </c>
      <c r="CI320" s="84">
        <f>VLOOKUP(A320,'CALCULO FINAL'!A:L,10,FALSE)</f>
        <v>10.526315789473683</v>
      </c>
      <c r="CJ320" s="84">
        <f>VLOOKUP(A320,'CALCULO FINAL'!A:L,8,FALSE)</f>
        <v>23.076923076923077</v>
      </c>
      <c r="CK320" s="84">
        <f>VLOOKUP(A320,'CALCULO FINAL'!A:L,9,FALSE)</f>
        <v>14.473684210526317</v>
      </c>
      <c r="CL320" s="84">
        <f>VLOOKUP(A320,'CALCULO FINAL'!A:L,11,FALSE)</f>
        <v>-1.1852975622314217</v>
      </c>
      <c r="CM320" s="84">
        <f>VLOOKUP(A320,'CALCULO FINAL'!A:L,12,FALSE)</f>
        <v>15.934065934065933</v>
      </c>
      <c r="CN320" s="84">
        <f t="shared" si="336"/>
        <v>15.406304222093697</v>
      </c>
      <c r="CO320" s="81">
        <v>319</v>
      </c>
      <c r="CP320" s="81">
        <v>315</v>
      </c>
      <c r="CQ320" s="81">
        <v>283</v>
      </c>
      <c r="CR320" s="81">
        <v>278</v>
      </c>
      <c r="CS320" s="81">
        <v>238</v>
      </c>
      <c r="CT320" s="81">
        <v>271</v>
      </c>
    </row>
    <row r="321" spans="1:98" ht="14.5" customHeight="1">
      <c r="A321" s="79">
        <v>111001018368</v>
      </c>
      <c r="B321" s="80" t="s">
        <v>352</v>
      </c>
      <c r="C321" s="81" t="s">
        <v>460</v>
      </c>
      <c r="D321" s="81" t="s">
        <v>6</v>
      </c>
      <c r="E321" s="81">
        <v>4</v>
      </c>
      <c r="F321" s="82" t="s">
        <v>42</v>
      </c>
      <c r="G321" s="82">
        <v>50</v>
      </c>
      <c r="H321" s="82" t="s">
        <v>119</v>
      </c>
      <c r="I321" s="81">
        <v>4</v>
      </c>
      <c r="J321" s="81">
        <v>2</v>
      </c>
      <c r="K321" s="81">
        <v>2</v>
      </c>
      <c r="L321" s="81">
        <v>2092</v>
      </c>
      <c r="M321" s="81">
        <f t="shared" si="368"/>
        <v>4</v>
      </c>
      <c r="N321" s="86">
        <f>VLOOKUP(A321,complejidad!P:V,7,FALSE)</f>
        <v>0.48111538958178901</v>
      </c>
      <c r="O321" s="81">
        <v>4</v>
      </c>
      <c r="P321" s="87">
        <v>36.084318339100307</v>
      </c>
      <c r="Q321" s="88">
        <v>0.236691292875989</v>
      </c>
      <c r="R321" s="81">
        <v>1994</v>
      </c>
      <c r="S321" s="81">
        <v>244</v>
      </c>
      <c r="T321" s="89">
        <f t="shared" si="327"/>
        <v>0.12236710130391174</v>
      </c>
      <c r="U321" s="90">
        <f>VLOOKUP(A321,socioeconomico!I:P,8,FALSE)</f>
        <v>0.56316191709377461</v>
      </c>
      <c r="V321" s="81">
        <v>3</v>
      </c>
      <c r="W321" s="83">
        <v>0.88501228501228502</v>
      </c>
      <c r="X321" s="83">
        <v>0.88877551020408163</v>
      </c>
      <c r="Y321" s="83">
        <v>0.84224318658280928</v>
      </c>
      <c r="Z321" s="83">
        <v>0.81974741676234208</v>
      </c>
      <c r="AA321" s="83">
        <v>0.87791027825099377</v>
      </c>
      <c r="AB321" s="83">
        <v>0.83498349834983498</v>
      </c>
      <c r="AC321" s="91">
        <v>0.84087280468334225</v>
      </c>
      <c r="AD321" s="81">
        <f t="shared" si="388"/>
        <v>0.84377620281529242</v>
      </c>
      <c r="AE321" s="82">
        <f t="shared" si="328"/>
        <v>9.5805522400748189E-2</v>
      </c>
      <c r="AF321" s="84">
        <v>87.008234217749319</v>
      </c>
      <c r="AG321" s="84">
        <v>89.566755083996469</v>
      </c>
      <c r="AH321" s="84">
        <v>89.683631361760661</v>
      </c>
      <c r="AI321" s="84">
        <v>85.889570552147248</v>
      </c>
      <c r="AJ321" s="84">
        <v>84.837159636946083</v>
      </c>
      <c r="AK321" s="84">
        <v>88.340807174887885</v>
      </c>
      <c r="AL321" s="84">
        <v>86.567926455566905</v>
      </c>
      <c r="AM321" s="84">
        <f t="shared" si="389"/>
        <v>86.874810376779408</v>
      </c>
      <c r="AN321" s="84">
        <f t="shared" si="329"/>
        <v>-0.41057499840101069</v>
      </c>
      <c r="AO321" s="81">
        <v>3.5</v>
      </c>
      <c r="AP321" s="82">
        <f t="shared" si="384"/>
        <v>-1.3577995583445217</v>
      </c>
      <c r="AQ321" s="81">
        <v>3.5</v>
      </c>
      <c r="AR321" s="82">
        <f t="shared" si="385"/>
        <v>-1.3981309248788139</v>
      </c>
      <c r="AS321" s="81">
        <v>3.5</v>
      </c>
      <c r="AT321" s="82">
        <f t="shared" si="386"/>
        <v>-1.594305549084083</v>
      </c>
      <c r="AU321" s="81">
        <v>3.5</v>
      </c>
      <c r="AV321" s="82">
        <f t="shared" si="372"/>
        <v>-1.6918801936552432</v>
      </c>
      <c r="AW321" s="81">
        <v>4</v>
      </c>
      <c r="AX321" s="82">
        <f t="shared" si="366"/>
        <v>-0.2179191660846721</v>
      </c>
      <c r="AY321" s="81">
        <v>3.5</v>
      </c>
      <c r="AZ321" s="82">
        <f t="shared" si="367"/>
        <v>-1.2816435770280501</v>
      </c>
      <c r="BA321" s="81">
        <f t="shared" si="387"/>
        <v>-1.1563078282111254</v>
      </c>
      <c r="BB321" s="82">
        <v>3.1433333333333331</v>
      </c>
      <c r="BC321" s="82">
        <v>3.17</v>
      </c>
      <c r="BD321" s="82">
        <v>3.4083333333333332</v>
      </c>
      <c r="BE321" s="82">
        <v>3.14</v>
      </c>
      <c r="BF321" s="81">
        <f t="shared" si="383"/>
        <v>3.2268333333333334</v>
      </c>
      <c r="BG321" s="82">
        <f t="shared" si="369"/>
        <v>-0.11259211425067521</v>
      </c>
      <c r="BH321" s="82">
        <f t="shared" si="331"/>
        <v>-0.6344499712309003</v>
      </c>
      <c r="BI321" s="85">
        <v>0.49299999999999999</v>
      </c>
      <c r="BJ321" s="82">
        <f t="shared" si="356"/>
        <v>8.0357532002934634E-2</v>
      </c>
      <c r="BK321" s="92">
        <f t="shared" si="357"/>
        <v>-0.70724610493944695</v>
      </c>
      <c r="BL321" s="92">
        <f t="shared" si="358"/>
        <v>0.15312366624787646</v>
      </c>
      <c r="BM321" s="85">
        <v>0.37837642045525044</v>
      </c>
      <c r="BN321" s="92">
        <f t="shared" si="392"/>
        <v>-1.3621214831343251</v>
      </c>
      <c r="BO321" s="92">
        <f t="shared" si="393"/>
        <v>-0.97186575755347748</v>
      </c>
      <c r="BP321" s="92">
        <f t="shared" si="394"/>
        <v>-1.5169287168201901</v>
      </c>
      <c r="BQ321" s="86"/>
      <c r="BR321" s="86"/>
      <c r="BS321" s="92"/>
      <c r="BT321" s="92"/>
      <c r="BU321" s="92">
        <v>0.61009357595818348</v>
      </c>
      <c r="BV321" s="92">
        <f t="shared" si="332"/>
        <v>-0.30894240930339845</v>
      </c>
      <c r="BW321" s="92">
        <f t="shared" si="333"/>
        <v>-0.49414293036971252</v>
      </c>
      <c r="BX321" s="92">
        <f t="shared" si="334"/>
        <v>-0.29596460417067272</v>
      </c>
      <c r="BY321" s="86">
        <f>(BL321*0.2)+(BP321*0.3)+(BX321*0.5)</f>
        <v>-0.57243618388181805</v>
      </c>
      <c r="BZ321" s="80">
        <v>0.47440679421922788</v>
      </c>
      <c r="CA321" s="80">
        <v>-1.4165839014420221</v>
      </c>
      <c r="CB321" s="80">
        <v>0.5031386218293401</v>
      </c>
      <c r="CC321" s="80">
        <v>-1.7356516247990001</v>
      </c>
      <c r="CD321" s="80">
        <v>0.535889291456768</v>
      </c>
      <c r="CE321" s="82">
        <f t="shared" si="390"/>
        <v>0.50961684015359654</v>
      </c>
      <c r="CF321" s="80">
        <f t="shared" si="391"/>
        <v>-0.54920384765130625</v>
      </c>
      <c r="CG321" s="84">
        <f t="shared" si="335"/>
        <v>-0.49677617405712349</v>
      </c>
      <c r="CH321" s="84">
        <f>VLOOKUP(A321,'CALCULO FINAL'!A:L,7,FALSE)</f>
        <v>12.087912087912088</v>
      </c>
      <c r="CI321" s="84">
        <f>VLOOKUP(A321,'CALCULO FINAL'!A:L,10,FALSE)</f>
        <v>24.242424242424242</v>
      </c>
      <c r="CJ321" s="84">
        <f>VLOOKUP(A321,'CALCULO FINAL'!A:L,8,FALSE)</f>
        <v>20</v>
      </c>
      <c r="CK321" s="84">
        <f>VLOOKUP(A321,'CALCULO FINAL'!A:L,9,FALSE)</f>
        <v>9.2105263157894726</v>
      </c>
      <c r="CL321" s="84">
        <f>VLOOKUP(A321,'CALCULO FINAL'!A:L,11,FALSE)</f>
        <v>-1.335975550694751</v>
      </c>
      <c r="CM321" s="84">
        <f>VLOOKUP(A321,'CALCULO FINAL'!A:L,12,FALSE)</f>
        <v>10.989010989010989</v>
      </c>
      <c r="CN321" s="84">
        <f t="shared" si="336"/>
        <v>14.851814851814853</v>
      </c>
      <c r="CO321" s="81">
        <v>320</v>
      </c>
      <c r="CP321" s="81">
        <v>329</v>
      </c>
      <c r="CQ321" s="81">
        <v>323</v>
      </c>
      <c r="CR321" s="81">
        <v>332</v>
      </c>
      <c r="CS321" s="81">
        <v>305</v>
      </c>
      <c r="CT321" s="81">
        <v>250</v>
      </c>
    </row>
    <row r="322" spans="1:98" ht="14.5" customHeight="1">
      <c r="A322" s="79">
        <v>111001013153</v>
      </c>
      <c r="B322" s="80" t="s">
        <v>279</v>
      </c>
      <c r="C322" s="81" t="s">
        <v>460</v>
      </c>
      <c r="D322" s="81" t="s">
        <v>6</v>
      </c>
      <c r="E322" s="81">
        <v>8</v>
      </c>
      <c r="F322" s="82" t="s">
        <v>7</v>
      </c>
      <c r="G322" s="82">
        <v>47</v>
      </c>
      <c r="H322" s="82" t="s">
        <v>47</v>
      </c>
      <c r="I322" s="81">
        <v>8</v>
      </c>
      <c r="J322" s="81">
        <v>1</v>
      </c>
      <c r="K322" s="81">
        <v>1</v>
      </c>
      <c r="L322" s="81">
        <v>3167</v>
      </c>
      <c r="M322" s="81">
        <f t="shared" si="368"/>
        <v>6</v>
      </c>
      <c r="N322" s="86">
        <f>VLOOKUP(A322,complejidad!P:V,7,FALSE)</f>
        <v>0.37885152760437879</v>
      </c>
      <c r="O322" s="81">
        <v>4</v>
      </c>
      <c r="P322" s="87">
        <v>35.760741822429857</v>
      </c>
      <c r="Q322" s="88">
        <v>0.26017926186291801</v>
      </c>
      <c r="R322" s="81">
        <v>2778</v>
      </c>
      <c r="S322" s="81">
        <v>528</v>
      </c>
      <c r="T322" s="89">
        <f t="shared" ref="T322:T385" si="395">S322/R322</f>
        <v>0.19006479481641469</v>
      </c>
      <c r="U322" s="90">
        <f>VLOOKUP(A322,socioeconomico!I:P,8,FALSE)</f>
        <v>1.1359574791478049</v>
      </c>
      <c r="V322" s="81">
        <v>2</v>
      </c>
      <c r="W322" s="83">
        <v>0.86750000000000005</v>
      </c>
      <c r="X322" s="83">
        <v>0.90834021469859616</v>
      </c>
      <c r="Y322" s="83">
        <v>0.83020408163265302</v>
      </c>
      <c r="Z322" s="83">
        <v>0.77055369127516782</v>
      </c>
      <c r="AA322" s="83">
        <v>0.80148992112182293</v>
      </c>
      <c r="AB322" s="83">
        <v>0.83204134366925064</v>
      </c>
      <c r="AC322" s="91">
        <v>0.78767967145790552</v>
      </c>
      <c r="AD322" s="81">
        <f t="shared" si="388"/>
        <v>0.8032156834335894</v>
      </c>
      <c r="AE322" s="82">
        <f t="shared" ref="AE322:AE385" si="396">((AD322-(AVERAGE($AD$2:$AD$392)))/(_xlfn.STDEV.P($AD$2:$AD$392)))</f>
        <v>-0.70870348690037299</v>
      </c>
      <c r="AF322" s="84">
        <v>82.182320441988949</v>
      </c>
      <c r="AG322" s="84">
        <v>86.024969794603294</v>
      </c>
      <c r="AH322" s="84">
        <v>84.509394572025059</v>
      </c>
      <c r="AI322" s="84">
        <v>75.877862595419842</v>
      </c>
      <c r="AJ322" s="84">
        <v>76.704089815557339</v>
      </c>
      <c r="AK322" s="84">
        <v>82.822847682119203</v>
      </c>
      <c r="AL322" s="84">
        <v>81.245011971268951</v>
      </c>
      <c r="AM322" s="84">
        <f t="shared" si="389"/>
        <v>80.25265232153744</v>
      </c>
      <c r="AN322" s="84">
        <f t="shared" ref="AN322:AN385" si="397">((AM322-(AVERAGE(AM$2:AM$392)))/(_xlfn.STDEV.P(AM$2:AM$392)))</f>
        <v>-1.839892405121264</v>
      </c>
      <c r="AO322" s="81">
        <v>4</v>
      </c>
      <c r="AP322" s="82">
        <f t="shared" si="384"/>
        <v>0.23005906138063265</v>
      </c>
      <c r="AQ322" s="81">
        <v>4</v>
      </c>
      <c r="AR322" s="82">
        <f t="shared" si="385"/>
        <v>0.1365178344157767</v>
      </c>
      <c r="AS322" s="81">
        <v>4</v>
      </c>
      <c r="AT322" s="82">
        <f t="shared" si="386"/>
        <v>-0.10476865036838212</v>
      </c>
      <c r="AU322" s="81">
        <v>4</v>
      </c>
      <c r="AV322" s="82">
        <f t="shared" si="372"/>
        <v>-0.23979404319523176</v>
      </c>
      <c r="AW322" s="81">
        <v>4</v>
      </c>
      <c r="AX322" s="82">
        <f t="shared" si="366"/>
        <v>-0.2179191660846721</v>
      </c>
      <c r="AY322" s="81">
        <v>4</v>
      </c>
      <c r="AZ322" s="82">
        <f t="shared" si="367"/>
        <v>5.8790989771929411E-2</v>
      </c>
      <c r="BA322" s="81">
        <f t="shared" si="387"/>
        <v>-8.6864817342315201E-2</v>
      </c>
      <c r="BB322" s="82">
        <v>3.2450000000000006</v>
      </c>
      <c r="BC322" s="82">
        <v>3.0766666666666667</v>
      </c>
      <c r="BD322" s="82">
        <v>3.3383333333333334</v>
      </c>
      <c r="BE322" s="82">
        <v>3.2450000000000006</v>
      </c>
      <c r="BF322" s="81">
        <f t="shared" si="383"/>
        <v>3.2393333333333336</v>
      </c>
      <c r="BG322" s="82">
        <f t="shared" si="369"/>
        <v>-8.7839207417139339E-2</v>
      </c>
      <c r="BH322" s="82">
        <f t="shared" ref="BH322:BH365" si="398">AVERAGE(BA322,BG322)</f>
        <v>-8.735201237972727E-2</v>
      </c>
      <c r="BI322" s="85">
        <v>0.372</v>
      </c>
      <c r="BJ322" s="82">
        <f t="shared" si="356"/>
        <v>-1.6498338896095228</v>
      </c>
      <c r="BK322" s="92">
        <f t="shared" si="357"/>
        <v>-0.98886142470899052</v>
      </c>
      <c r="BL322" s="92">
        <f t="shared" si="358"/>
        <v>-1.8689737277317575</v>
      </c>
      <c r="BM322" s="85">
        <v>0.39856197786111369</v>
      </c>
      <c r="BN322" s="92">
        <f t="shared" si="392"/>
        <v>-1.1143749805784544</v>
      </c>
      <c r="BO322" s="92">
        <f t="shared" si="393"/>
        <v>-0.91989226496273158</v>
      </c>
      <c r="BP322" s="92">
        <f t="shared" si="394"/>
        <v>-1.1938876702339221</v>
      </c>
      <c r="BQ322" s="86">
        <v>0.52908749268987754</v>
      </c>
      <c r="BR322" s="92">
        <f t="shared" ref="BR322:BR327" si="399">((BQ322-(AVERAGE(BQ$2:BQ$392)))/(_xlfn.STDEV.P(BQ$2:BQ$392)))</f>
        <v>-1.6555635435220835</v>
      </c>
      <c r="BS322" s="92">
        <f t="shared" ref="BS322:BS327" si="400">LN(BQ322)</f>
        <v>-0.6366014681912231</v>
      </c>
      <c r="BT322" s="92">
        <f t="shared" ref="BT322:BT327" si="401">((BS322-(AVERAGE(BS$2:BS$392)))/(_xlfn.STDEV.P(BS$2:BS$392)))</f>
        <v>-1.7038949851913878</v>
      </c>
      <c r="BU322" s="92">
        <v>0.57890466381460493</v>
      </c>
      <c r="BV322" s="92">
        <f t="shared" ref="BV322:BV367" si="402">((BU322-(AVERAGE(BU$2:BU$392)))/(_xlfn.STDEV.P(BU$2:BU$392)))</f>
        <v>-1.2307274251208482</v>
      </c>
      <c r="BW322" s="92">
        <f t="shared" ref="BW322:BW367" si="403">LN(BU322)</f>
        <v>-0.54661747159070306</v>
      </c>
      <c r="BX322" s="92">
        <f t="shared" ref="BX322:BX367" si="404">((BW322-(AVERAGE(BW$2:BW$392)))/(_xlfn.STDEV.P(BW$2:BW$392)))</f>
        <v>-1.2930905512084803</v>
      </c>
      <c r="BY322" s="92">
        <f>(BL322*0.1)+(BP322*0.2)+(BT322*0.3)+(BX322*0.4)</f>
        <v>-1.4540796228607684</v>
      </c>
      <c r="BZ322" s="80">
        <v>0.50881897840662704</v>
      </c>
      <c r="CA322" s="80">
        <v>-0.17520886787792195</v>
      </c>
      <c r="CB322" s="80">
        <v>0.54778351554013827</v>
      </c>
      <c r="CC322" s="80">
        <v>-0.2750411220594185</v>
      </c>
      <c r="CD322" s="80">
        <v>0.52238903127130698</v>
      </c>
      <c r="CE322" s="82">
        <f t="shared" si="390"/>
        <v>0.34895243649504304</v>
      </c>
      <c r="CF322" s="80">
        <f t="shared" si="391"/>
        <v>5.6922108054111575E-2</v>
      </c>
      <c r="CG322" s="84">
        <f t="shared" ref="CG322:CG365" si="405">(BH322*0.5)+(AE322*0.125)+(AN322*0.125)+(BY322*0.125)+(CF322*0.125)</f>
        <v>-0.53689518204340037</v>
      </c>
      <c r="CH322" s="84">
        <f>VLOOKUP(A322,'CALCULO FINAL'!A:L,7,FALSE)</f>
        <v>10.989010989010989</v>
      </c>
      <c r="CI322" s="84">
        <f>VLOOKUP(A322,'CALCULO FINAL'!A:L,10,FALSE)</f>
        <v>35.135135135135137</v>
      </c>
      <c r="CJ322" s="84">
        <f>VLOOKUP(A322,'CALCULO FINAL'!A:L,8,FALSE)</f>
        <v>2.2727272727272729</v>
      </c>
      <c r="CK322" s="84">
        <f>VLOOKUP(A322,'CALCULO FINAL'!A:L,9,FALSE)</f>
        <v>7.8947368421052628</v>
      </c>
      <c r="CL322" s="84">
        <f>VLOOKUP(A322,'CALCULO FINAL'!A:L,11,FALSE)</f>
        <v>-1.6799415890289675</v>
      </c>
      <c r="CM322" s="84">
        <f>VLOOKUP(A322,'CALCULO FINAL'!A:L,12,FALSE)</f>
        <v>2.197802197802198</v>
      </c>
      <c r="CN322" s="84">
        <f t="shared" ref="CN322:CN365" si="406">(CH322*0.5)+(CM322*0.25)+(CI322*0.25)</f>
        <v>14.827739827739828</v>
      </c>
      <c r="CO322" s="81">
        <v>321</v>
      </c>
      <c r="CP322" s="81">
        <v>311</v>
      </c>
      <c r="CQ322" s="81">
        <v>245</v>
      </c>
      <c r="CR322" s="81">
        <v>290</v>
      </c>
      <c r="CS322" s="81">
        <v>244</v>
      </c>
      <c r="CT322" s="81">
        <v>296</v>
      </c>
    </row>
    <row r="323" spans="1:98" ht="14.5" customHeight="1">
      <c r="A323" s="79">
        <v>211001032501</v>
      </c>
      <c r="B323" s="80" t="s">
        <v>402</v>
      </c>
      <c r="C323" s="81" t="s">
        <v>460</v>
      </c>
      <c r="D323" s="81" t="s">
        <v>144</v>
      </c>
      <c r="E323" s="81">
        <v>5</v>
      </c>
      <c r="F323" s="82" t="s">
        <v>33</v>
      </c>
      <c r="G323" s="82">
        <v>52</v>
      </c>
      <c r="H323" s="82" t="s">
        <v>210</v>
      </c>
      <c r="I323" s="81">
        <v>5</v>
      </c>
      <c r="J323" s="81">
        <v>1</v>
      </c>
      <c r="K323" s="81">
        <v>1</v>
      </c>
      <c r="L323" s="81">
        <v>1288</v>
      </c>
      <c r="M323" s="81">
        <f t="shared" si="368"/>
        <v>2</v>
      </c>
      <c r="N323" s="86">
        <f>VLOOKUP(A323,complejidad!P:V,7,FALSE)</f>
        <v>-1.0721496448257501</v>
      </c>
      <c r="O323" s="81">
        <v>1</v>
      </c>
      <c r="P323" s="87">
        <v>31.693609534619675</v>
      </c>
      <c r="Q323" s="88">
        <v>0.33168294515401803</v>
      </c>
      <c r="R323" s="81">
        <v>1174</v>
      </c>
      <c r="S323" s="81">
        <v>191</v>
      </c>
      <c r="T323" s="89">
        <f t="shared" si="395"/>
        <v>0.16269165247018738</v>
      </c>
      <c r="U323" s="90">
        <f>VLOOKUP(A323,socioeconomico!I:P,8,FALSE)</f>
        <v>2.1474281309712659</v>
      </c>
      <c r="V323" s="81">
        <v>1</v>
      </c>
      <c r="W323" s="83">
        <v>0.90310370931112793</v>
      </c>
      <c r="X323" s="83">
        <v>0.84808144087705561</v>
      </c>
      <c r="Y323" s="83">
        <v>0.80971659919028338</v>
      </c>
      <c r="Z323" s="83">
        <v>0.78505457598656592</v>
      </c>
      <c r="AA323" s="83">
        <v>0.82295373665480431</v>
      </c>
      <c r="AB323" s="83">
        <v>0.8067765567765568</v>
      </c>
      <c r="AC323" s="91">
        <v>0.81031307550644571</v>
      </c>
      <c r="AD323" s="81">
        <f t="shared" si="388"/>
        <v>0.80810865549404709</v>
      </c>
      <c r="AE323" s="82">
        <f t="shared" si="396"/>
        <v>-0.61165245883408492</v>
      </c>
      <c r="AF323" s="84">
        <v>89.797395079594793</v>
      </c>
      <c r="AG323" s="84">
        <v>82.054794520547944</v>
      </c>
      <c r="AH323" s="84">
        <v>84.652443220922223</v>
      </c>
      <c r="AI323" s="84">
        <v>76.290909090909082</v>
      </c>
      <c r="AJ323" s="84">
        <v>75.734676742233418</v>
      </c>
      <c r="AK323" s="84">
        <v>84.943639291465374</v>
      </c>
      <c r="AL323" s="84">
        <v>97.86184210526315</v>
      </c>
      <c r="AM323" s="84">
        <f t="shared" si="389"/>
        <v>85.650278488620557</v>
      </c>
      <c r="AN323" s="84">
        <f t="shared" si="397"/>
        <v>-0.67487626216260332</v>
      </c>
      <c r="AO323" s="81">
        <v>3.5</v>
      </c>
      <c r="AP323" s="82">
        <f t="shared" si="384"/>
        <v>-1.3577995583445217</v>
      </c>
      <c r="AQ323" s="81">
        <v>3.5</v>
      </c>
      <c r="AR323" s="82">
        <f t="shared" si="385"/>
        <v>-1.3981309248788139</v>
      </c>
      <c r="AS323" s="81">
        <v>3.5</v>
      </c>
      <c r="AT323" s="82">
        <f t="shared" si="386"/>
        <v>-1.594305549084083</v>
      </c>
      <c r="AU323" s="81">
        <v>3.5</v>
      </c>
      <c r="AV323" s="82">
        <f t="shared" si="372"/>
        <v>-1.6918801936552432</v>
      </c>
      <c r="AW323" s="81">
        <v>3.5</v>
      </c>
      <c r="AX323" s="82">
        <f t="shared" si="366"/>
        <v>-1.5698251038321778</v>
      </c>
      <c r="AY323" s="81">
        <v>3.5</v>
      </c>
      <c r="AZ323" s="82">
        <f t="shared" si="367"/>
        <v>-1.2816435770280501</v>
      </c>
      <c r="BA323" s="81">
        <f t="shared" si="387"/>
        <v>-1.4942843126480019</v>
      </c>
      <c r="BB323" s="82">
        <v>2.9949999999999997</v>
      </c>
      <c r="BC323" s="82"/>
      <c r="BD323" s="82">
        <v>2.9849999999999999</v>
      </c>
      <c r="BE323" s="82">
        <v>3.09</v>
      </c>
      <c r="BF323" s="81">
        <f>(BB323*0.2)+(BD323*0.3)+(BE323*0.5)</f>
        <v>3.0394999999999999</v>
      </c>
      <c r="BG323" s="82">
        <f t="shared" si="369"/>
        <v>-0.48355567799592791</v>
      </c>
      <c r="BH323" s="82">
        <f t="shared" si="398"/>
        <v>-0.98891999532196495</v>
      </c>
      <c r="BI323" s="85"/>
      <c r="BJ323" s="92"/>
      <c r="BK323" s="92"/>
      <c r="BL323" s="92"/>
      <c r="BM323" s="85"/>
      <c r="BN323" s="92"/>
      <c r="BO323" s="92"/>
      <c r="BP323" s="92"/>
      <c r="BQ323" s="86">
        <v>0.59095394713567462</v>
      </c>
      <c r="BR323" s="92">
        <f t="shared" si="399"/>
        <v>-2.8453144185296318E-3</v>
      </c>
      <c r="BS323" s="92">
        <f t="shared" si="400"/>
        <v>-0.52601718824054267</v>
      </c>
      <c r="BT323" s="92">
        <f t="shared" si="401"/>
        <v>2.8870842360137643E-2</v>
      </c>
      <c r="BU323" s="92">
        <v>0.59990134283985297</v>
      </c>
      <c r="BV323" s="92">
        <f t="shared" si="402"/>
        <v>-0.61017278639847639</v>
      </c>
      <c r="BW323" s="92">
        <f t="shared" si="403"/>
        <v>-0.51099006588610008</v>
      </c>
      <c r="BX323" s="92">
        <f t="shared" si="404"/>
        <v>-0.61609538694219523</v>
      </c>
      <c r="BY323" s="86">
        <f>(BT323*0.4)+(BX323*0.6)</f>
        <v>-0.3581088952212621</v>
      </c>
      <c r="BZ323" s="80">
        <v>0.51686958150047935</v>
      </c>
      <c r="CA323" s="80">
        <v>0.11520622554999319</v>
      </c>
      <c r="CB323" s="80">
        <v>0.53283715262881914</v>
      </c>
      <c r="CC323" s="80">
        <v>-0.76402906293002004</v>
      </c>
      <c r="CD323" s="80">
        <v>0.547139794863719</v>
      </c>
      <c r="CE323" s="82">
        <f t="shared" si="390"/>
        <v>0.64350725381265594</v>
      </c>
      <c r="CF323" s="80">
        <f t="shared" si="391"/>
        <v>0.1155861531373206</v>
      </c>
      <c r="CG323" s="84">
        <f t="shared" si="405"/>
        <v>-0.68559143054606109</v>
      </c>
      <c r="CH323" s="84">
        <f>VLOOKUP(A323,'CALCULO FINAL'!A:L,7,FALSE)</f>
        <v>6.3186813186813184</v>
      </c>
      <c r="CI323" s="84">
        <f>VLOOKUP(A323,'CALCULO FINAL'!A:L,10,FALSE)</f>
        <v>42.857142857142854</v>
      </c>
      <c r="CJ323" s="84">
        <f>VLOOKUP(A323,'CALCULO FINAL'!A:L,8,FALSE)</f>
        <v>2.4390243902439024</v>
      </c>
      <c r="CK323" s="84">
        <f>VLOOKUP(A323,'CALCULO FINAL'!A:L,9,FALSE)</f>
        <v>10</v>
      </c>
      <c r="CL323" s="84">
        <f>VLOOKUP(A323,'CALCULO FINAL'!A:L,11,FALSE)</f>
        <v>-1.6388969132689204</v>
      </c>
      <c r="CM323" s="84">
        <f>VLOOKUP(A323,'CALCULO FINAL'!A:L,12,FALSE)</f>
        <v>3.296703296703297</v>
      </c>
      <c r="CN323" s="84">
        <f t="shared" si="406"/>
        <v>14.697802197802197</v>
      </c>
      <c r="CO323" s="81">
        <v>322</v>
      </c>
      <c r="CP323" s="81"/>
      <c r="CQ323" s="81"/>
      <c r="CR323" s="81"/>
      <c r="CS323" s="81"/>
      <c r="CT323" s="81"/>
    </row>
    <row r="324" spans="1:98" ht="14.5" customHeight="1">
      <c r="A324" s="79">
        <v>111001102148</v>
      </c>
      <c r="B324" s="80" t="s">
        <v>368</v>
      </c>
      <c r="C324" s="81" t="s">
        <v>460</v>
      </c>
      <c r="D324" s="81" t="s">
        <v>6</v>
      </c>
      <c r="E324" s="81">
        <v>17</v>
      </c>
      <c r="F324" s="82" t="s">
        <v>357</v>
      </c>
      <c r="G324" s="82">
        <v>94</v>
      </c>
      <c r="H324" s="82" t="s">
        <v>357</v>
      </c>
      <c r="I324" s="81">
        <v>3</v>
      </c>
      <c r="J324" s="81">
        <v>3</v>
      </c>
      <c r="K324" s="81">
        <v>3</v>
      </c>
      <c r="L324" s="81">
        <v>1491</v>
      </c>
      <c r="M324" s="81">
        <f t="shared" si="368"/>
        <v>2</v>
      </c>
      <c r="N324" s="86">
        <f>VLOOKUP(A324,complejidad!P:V,7,FALSE)</f>
        <v>0.51585112090595309</v>
      </c>
      <c r="O324" s="81">
        <v>5</v>
      </c>
      <c r="P324" s="87">
        <v>31.246377171215837</v>
      </c>
      <c r="Q324" s="88">
        <v>0.21225362872421599</v>
      </c>
      <c r="R324" s="81">
        <v>1115</v>
      </c>
      <c r="S324" s="81">
        <v>231</v>
      </c>
      <c r="T324" s="89">
        <f t="shared" si="395"/>
        <v>0.20717488789237667</v>
      </c>
      <c r="U324" s="90">
        <f>VLOOKUP(A324,socioeconomico!I:P,8,FALSE)</f>
        <v>1.2189678668494306</v>
      </c>
      <c r="V324" s="81">
        <v>1</v>
      </c>
      <c r="W324" s="83">
        <v>0.8006607929515418</v>
      </c>
      <c r="X324" s="83">
        <v>0.81576026637069921</v>
      </c>
      <c r="Y324" s="83">
        <v>0.77491961414791</v>
      </c>
      <c r="Z324" s="83">
        <v>0.76723163841807906</v>
      </c>
      <c r="AA324" s="83">
        <v>0.77092511013215859</v>
      </c>
      <c r="AB324" s="83">
        <v>0.7701271186440678</v>
      </c>
      <c r="AC324" s="91">
        <v>0.69855967078189296</v>
      </c>
      <c r="AD324" s="81">
        <f t="shared" si="388"/>
        <v>0.74886141009951945</v>
      </c>
      <c r="AE324" s="82">
        <f t="shared" si="396"/>
        <v>-1.7868085816541899</v>
      </c>
      <c r="AF324" s="84"/>
      <c r="AG324" s="84"/>
      <c r="AH324" s="84">
        <v>87.031700288184439</v>
      </c>
      <c r="AI324" s="84">
        <v>86.712598425196859</v>
      </c>
      <c r="AJ324" s="84">
        <v>84.411452810180279</v>
      </c>
      <c r="AK324" s="84">
        <v>82.001836547291092</v>
      </c>
      <c r="AL324" s="84">
        <v>81.076066790352513</v>
      </c>
      <c r="AM324" s="84">
        <f t="shared" si="389"/>
        <v>83.415629528562562</v>
      </c>
      <c r="AN324" s="84">
        <f t="shared" si="397"/>
        <v>-1.157199793234454</v>
      </c>
      <c r="AO324" s="81">
        <v>3.5</v>
      </c>
      <c r="AP324" s="82">
        <f t="shared" si="384"/>
        <v>-1.3577995583445217</v>
      </c>
      <c r="AQ324" s="81">
        <v>3.5</v>
      </c>
      <c r="AR324" s="82">
        <f t="shared" si="385"/>
        <v>-1.3981309248788139</v>
      </c>
      <c r="AS324" s="81">
        <v>3.5</v>
      </c>
      <c r="AT324" s="82">
        <f t="shared" si="386"/>
        <v>-1.594305549084083</v>
      </c>
      <c r="AU324" s="81">
        <v>4</v>
      </c>
      <c r="AV324" s="82">
        <f t="shared" si="372"/>
        <v>-0.23979404319523176</v>
      </c>
      <c r="AW324" s="81">
        <v>4</v>
      </c>
      <c r="AX324" s="82">
        <f t="shared" si="366"/>
        <v>-0.2179191660846721</v>
      </c>
      <c r="AY324" s="81"/>
      <c r="AZ324" s="82"/>
      <c r="BA324" s="81">
        <f>(AR324*0.1)+(AT324*0.2)+(AV324*0.3)+(AX324*0.4)</f>
        <v>-0.61778008169713639</v>
      </c>
      <c r="BB324" s="82">
        <v>3.19</v>
      </c>
      <c r="BC324" s="82">
        <v>3.03</v>
      </c>
      <c r="BD324" s="82">
        <v>3.1200000000000006</v>
      </c>
      <c r="BE324" s="82">
        <v>2.811666666666667</v>
      </c>
      <c r="BF324" s="81">
        <f t="shared" ref="BF324:BF330" si="407">(BB324*0.1)+(BC324*0.2)+(BD324*0.3)+(BE324*0.4)</f>
        <v>2.9856666666666669</v>
      </c>
      <c r="BG324" s="82">
        <f t="shared" si="369"/>
        <v>-0.59015819675902015</v>
      </c>
      <c r="BH324" s="82">
        <f t="shared" si="398"/>
        <v>-0.60396913922807827</v>
      </c>
      <c r="BI324" s="85">
        <v>0.439</v>
      </c>
      <c r="BJ324" s="82">
        <f>((BI324-(AVERAGE(BI$2:BI$392)))/(_xlfn.STDEV.P(BI$2:BI$392)))</f>
        <v>-0.69179401152659181</v>
      </c>
      <c r="BK324" s="92">
        <f>LN(BI324)</f>
        <v>-0.82325586590696564</v>
      </c>
      <c r="BL324" s="92">
        <f>((BK324-(AVERAGE(BK$2:BK$392)))/(_xlfn.STDEV.P(BK$2:BK$392)))</f>
        <v>-0.67986736392970037</v>
      </c>
      <c r="BM324" s="85"/>
      <c r="BN324" s="92"/>
      <c r="BO324" s="92"/>
      <c r="BP324" s="92"/>
      <c r="BQ324" s="86">
        <v>0.54210326528456498</v>
      </c>
      <c r="BR324" s="92">
        <f t="shared" si="399"/>
        <v>-1.3078564569303806</v>
      </c>
      <c r="BS324" s="92">
        <f t="shared" si="400"/>
        <v>-0.6122987693350459</v>
      </c>
      <c r="BT324" s="92">
        <f t="shared" si="401"/>
        <v>-1.3230914377609533</v>
      </c>
      <c r="BU324" s="92">
        <v>0.59523893183875176</v>
      </c>
      <c r="BV324" s="92">
        <f t="shared" si="402"/>
        <v>-0.74796985282428896</v>
      </c>
      <c r="BW324" s="92">
        <f t="shared" si="403"/>
        <v>-0.51879238792705229</v>
      </c>
      <c r="BX324" s="92">
        <f t="shared" si="404"/>
        <v>-0.76435581139096331</v>
      </c>
      <c r="BY324" s="86">
        <f>(BL324*0.2)+(BT324*0.3)+(BX324*0.5)</f>
        <v>-0.91507880980970779</v>
      </c>
      <c r="BZ324" s="80">
        <v>0.5016600714449676</v>
      </c>
      <c r="CA324" s="80">
        <v>-0.43345717671576667</v>
      </c>
      <c r="CB324" s="80">
        <v>0.50252360203340618</v>
      </c>
      <c r="CC324" s="80">
        <v>-1.7557727248547625</v>
      </c>
      <c r="CD324" s="80">
        <v>0.47667803963320399</v>
      </c>
      <c r="CE324" s="82">
        <f t="shared" si="390"/>
        <v>-0.19504665028449422</v>
      </c>
      <c r="CF324" s="80">
        <f t="shared" si="391"/>
        <v>-0.71094657794182925</v>
      </c>
      <c r="CG324" s="84">
        <f t="shared" si="405"/>
        <v>-0.87323878994406179</v>
      </c>
      <c r="CH324" s="84">
        <f>VLOOKUP(A324,'CALCULO FINAL'!A:L,7,FALSE)</f>
        <v>3.296703296703297</v>
      </c>
      <c r="CI324" s="84">
        <f>VLOOKUP(A324,'CALCULO FINAL'!A:L,10,FALSE)</f>
        <v>25</v>
      </c>
      <c r="CJ324" s="84">
        <f>VLOOKUP(A324,'CALCULO FINAL'!A:L,8,FALSE)</f>
        <v>45.454545454545453</v>
      </c>
      <c r="CK324" s="84">
        <f>VLOOKUP(A324,'CALCULO FINAL'!A:L,9,FALSE)</f>
        <v>6.9767441860465116</v>
      </c>
      <c r="CL324" s="84">
        <f>VLOOKUP(A324,'CALCULO FINAL'!A:L,11,FALSE)</f>
        <v>-0.91657825383016356</v>
      </c>
      <c r="CM324" s="84">
        <f>VLOOKUP(A324,'CALCULO FINAL'!A:L,12,FALSE)</f>
        <v>23.35164835164835</v>
      </c>
      <c r="CN324" s="84">
        <f t="shared" si="406"/>
        <v>13.736263736263737</v>
      </c>
      <c r="CO324" s="81">
        <v>323</v>
      </c>
      <c r="CP324" s="81">
        <v>308</v>
      </c>
      <c r="CQ324" s="81">
        <v>329</v>
      </c>
      <c r="CR324" s="81">
        <v>314</v>
      </c>
      <c r="CS324" s="81">
        <v>318</v>
      </c>
      <c r="CT324" s="81">
        <v>289</v>
      </c>
    </row>
    <row r="325" spans="1:98" ht="14.5" customHeight="1">
      <c r="A325" s="79">
        <v>111001014958</v>
      </c>
      <c r="B325" s="80" t="s">
        <v>295</v>
      </c>
      <c r="C325" s="81" t="s">
        <v>460</v>
      </c>
      <c r="D325" s="81" t="s">
        <v>6</v>
      </c>
      <c r="E325" s="81">
        <v>18</v>
      </c>
      <c r="F325" s="82" t="s">
        <v>38</v>
      </c>
      <c r="G325" s="82">
        <v>39</v>
      </c>
      <c r="H325" s="82" t="s">
        <v>140</v>
      </c>
      <c r="I325" s="81">
        <v>18</v>
      </c>
      <c r="J325" s="81">
        <v>1</v>
      </c>
      <c r="K325" s="81">
        <v>1</v>
      </c>
      <c r="L325" s="81">
        <v>869</v>
      </c>
      <c r="M325" s="81">
        <f t="shared" si="368"/>
        <v>1</v>
      </c>
      <c r="N325" s="86">
        <f>VLOOKUP(A325,complejidad!P:V,7,FALSE)</f>
        <v>-1.4952519086589622</v>
      </c>
      <c r="O325" s="81">
        <v>1</v>
      </c>
      <c r="P325" s="87">
        <v>38.654481481481405</v>
      </c>
      <c r="Q325" s="88">
        <v>0.20892255892255801</v>
      </c>
      <c r="R325" s="81">
        <v>795</v>
      </c>
      <c r="S325" s="81">
        <v>85</v>
      </c>
      <c r="T325" s="89">
        <f t="shared" si="395"/>
        <v>0.1069182389937107</v>
      </c>
      <c r="U325" s="90">
        <f>VLOOKUP(A325,socioeconomico!I:P,8,FALSE)</f>
        <v>-5.2783029875944742E-2</v>
      </c>
      <c r="V325" s="81">
        <v>6</v>
      </c>
      <c r="W325" s="83">
        <v>0.82488479262672809</v>
      </c>
      <c r="X325" s="83">
        <v>0.75786593707250338</v>
      </c>
      <c r="Y325" s="83">
        <v>0.79658385093167705</v>
      </c>
      <c r="Z325" s="83">
        <v>0.79173290937996821</v>
      </c>
      <c r="AA325" s="83">
        <v>0.75303643724696356</v>
      </c>
      <c r="AB325" s="83">
        <v>0.78994845360824739</v>
      </c>
      <c r="AC325" s="91">
        <v>0.81659973226238292</v>
      </c>
      <c r="AD325" s="81">
        <f t="shared" si="388"/>
        <v>0.79149264203033232</v>
      </c>
      <c r="AE325" s="82">
        <f t="shared" si="396"/>
        <v>-0.94122744293198313</v>
      </c>
      <c r="AF325" s="84">
        <v>78.912319644839073</v>
      </c>
      <c r="AG325" s="84">
        <v>82.224909310761788</v>
      </c>
      <c r="AH325" s="84">
        <v>88.242142025611187</v>
      </c>
      <c r="AI325" s="84">
        <v>81.605839416058387</v>
      </c>
      <c r="AJ325" s="84">
        <v>85.652173913043484</v>
      </c>
      <c r="AK325" s="84">
        <v>85.733333333333334</v>
      </c>
      <c r="AL325" s="84">
        <v>86.547619047619051</v>
      </c>
      <c r="AM325" s="84">
        <f t="shared" si="389"/>
        <v>85.593143945197625</v>
      </c>
      <c r="AN325" s="84">
        <f t="shared" si="397"/>
        <v>-0.68720810274360078</v>
      </c>
      <c r="AO325" s="81">
        <v>4</v>
      </c>
      <c r="AP325" s="82">
        <f t="shared" si="384"/>
        <v>0.23005906138063265</v>
      </c>
      <c r="AQ325" s="81">
        <v>4</v>
      </c>
      <c r="AR325" s="82">
        <f t="shared" si="385"/>
        <v>0.1365178344157767</v>
      </c>
      <c r="AS325" s="81">
        <v>4</v>
      </c>
      <c r="AT325" s="82">
        <f t="shared" si="386"/>
        <v>-0.10476865036838212</v>
      </c>
      <c r="AU325" s="81">
        <v>4</v>
      </c>
      <c r="AV325" s="82">
        <f t="shared" si="372"/>
        <v>-0.23979404319523176</v>
      </c>
      <c r="AW325" s="81">
        <v>4</v>
      </c>
      <c r="AX325" s="82">
        <f t="shared" si="366"/>
        <v>-0.2179191660846721</v>
      </c>
      <c r="AY325" s="81">
        <v>4</v>
      </c>
      <c r="AZ325" s="82">
        <f t="shared" ref="AZ325:AZ337" si="408">((AY325-(AVERAGE(AY$2:AY$392)))/(_xlfn.STDEV.P(AY$2:AY$392)))</f>
        <v>5.8790989771929411E-2</v>
      </c>
      <c r="BA325" s="81">
        <f t="shared" ref="BA325:BA337" si="409">(AR325*0.1)+(AT325*0.15)+(AV325*0.2)+(AX325*0.25)+(AZ325*0.3)</f>
        <v>-8.6864817342315201E-2</v>
      </c>
      <c r="BB325" s="82">
        <v>3.4116666666666671</v>
      </c>
      <c r="BC325" s="82">
        <v>3.3583333333333329</v>
      </c>
      <c r="BD325" s="82">
        <v>3.4283333333333332</v>
      </c>
      <c r="BE325" s="82">
        <v>3.2616666666666667</v>
      </c>
      <c r="BF325" s="81">
        <f t="shared" si="407"/>
        <v>3.3460000000000001</v>
      </c>
      <c r="BG325" s="82">
        <f t="shared" si="369"/>
        <v>0.12338559756236332</v>
      </c>
      <c r="BH325" s="82">
        <f t="shared" si="398"/>
        <v>1.8260390110024061E-2</v>
      </c>
      <c r="BI325" s="85">
        <v>0.47599999999999998</v>
      </c>
      <c r="BJ325" s="82">
        <f>((BI325-(AVERAGE(BI$2:BI$392)))/(_xlfn.STDEV.P(BI$2:BI$392)))</f>
        <v>-0.16272721318228689</v>
      </c>
      <c r="BK325" s="92">
        <f>LN(BI325)</f>
        <v>-0.74233742475071707</v>
      </c>
      <c r="BL325" s="92">
        <f>((BK325-(AVERAGE(BK$2:BK$392)))/(_xlfn.STDEV.P(BK$2:BK$392)))</f>
        <v>-9.8844395716021174E-2</v>
      </c>
      <c r="BM325" s="85">
        <v>0.58770466321577286</v>
      </c>
      <c r="BN325" s="92">
        <f>((BM325-(AVERAGE(BM$2:BM$392)))/(_xlfn.STDEV.P(BM$2:BM$392)))</f>
        <v>1.2070589951328705</v>
      </c>
      <c r="BO325" s="92">
        <f>LN(BM325)</f>
        <v>-0.53153073070763235</v>
      </c>
      <c r="BP325" s="92">
        <f>((BO325-(AVERAGE(BO$2:BO$392)))/(_xlfn.STDEV.P(BO$2:BO$392)))</f>
        <v>1.219971976788417</v>
      </c>
      <c r="BQ325" s="86">
        <v>0.5621255497323745</v>
      </c>
      <c r="BR325" s="92">
        <f t="shared" si="399"/>
        <v>-0.77297540076474103</v>
      </c>
      <c r="BS325" s="92">
        <f t="shared" si="400"/>
        <v>-0.57603005593777534</v>
      </c>
      <c r="BT325" s="92">
        <f t="shared" si="401"/>
        <v>-0.7547901637274379</v>
      </c>
      <c r="BU325" s="92">
        <v>0.57686291158702396</v>
      </c>
      <c r="BV325" s="92">
        <f t="shared" si="402"/>
        <v>-1.2910711973156577</v>
      </c>
      <c r="BW325" s="92">
        <f t="shared" si="403"/>
        <v>-0.55015062893998756</v>
      </c>
      <c r="BX325" s="92">
        <f t="shared" si="404"/>
        <v>-1.3602279246083195</v>
      </c>
      <c r="BY325" s="92">
        <f>(BL325*0.1)+(BP325*0.2)+(BT325*0.3)+(BX325*0.4)</f>
        <v>-0.53641826317547792</v>
      </c>
      <c r="BZ325" s="80">
        <v>0.50997968632072566</v>
      </c>
      <c r="CA325" s="80">
        <v>-0.1333378312132428</v>
      </c>
      <c r="CB325" s="80">
        <v>0.47872307733418845</v>
      </c>
      <c r="CC325" s="80">
        <v>-2.5344350411227956</v>
      </c>
      <c r="CD325" s="80">
        <v>0.37389814878220801</v>
      </c>
      <c r="CE325" s="82">
        <f t="shared" si="390"/>
        <v>-1.4182134370587285</v>
      </c>
      <c r="CF325" s="80">
        <f t="shared" si="391"/>
        <v>-1.4961047971088515</v>
      </c>
      <c r="CG325" s="84">
        <f t="shared" si="405"/>
        <v>-0.44848963068997716</v>
      </c>
      <c r="CH325" s="84">
        <f>VLOOKUP(A325,'CALCULO FINAL'!A:L,7,FALSE)</f>
        <v>15.659340659340659</v>
      </c>
      <c r="CI325" s="84">
        <f>VLOOKUP(A325,'CALCULO FINAL'!A:L,10,FALSE)</f>
        <v>7.8947368421052628</v>
      </c>
      <c r="CJ325" s="84">
        <f>VLOOKUP(A325,'CALCULO FINAL'!A:L,8,FALSE)</f>
        <v>19.230769230769234</v>
      </c>
      <c r="CK325" s="84">
        <f>VLOOKUP(A325,'CALCULO FINAL'!A:L,9,FALSE)</f>
        <v>15.714285714285714</v>
      </c>
      <c r="CL325" s="84">
        <f>VLOOKUP(A325,'CALCULO FINAL'!A:L,11,FALSE)</f>
        <v>-1.2323498550901211</v>
      </c>
      <c r="CM325" s="84">
        <f>VLOOKUP(A325,'CALCULO FINAL'!A:L,12,FALSE)</f>
        <v>14.010989010989011</v>
      </c>
      <c r="CN325" s="84">
        <f t="shared" si="406"/>
        <v>13.306101792943897</v>
      </c>
      <c r="CO325" s="81">
        <v>324</v>
      </c>
      <c r="CP325" s="81">
        <v>300</v>
      </c>
      <c r="CQ325" s="81">
        <v>288</v>
      </c>
      <c r="CR325" s="81">
        <v>257</v>
      </c>
      <c r="CS325" s="81">
        <v>281</v>
      </c>
      <c r="CT325" s="81">
        <v>247</v>
      </c>
    </row>
    <row r="326" spans="1:98" ht="14.5" customHeight="1">
      <c r="A326" s="79">
        <v>111265000394</v>
      </c>
      <c r="B326" s="80" t="s">
        <v>202</v>
      </c>
      <c r="C326" s="81" t="s">
        <v>460</v>
      </c>
      <c r="D326" s="81" t="s">
        <v>6</v>
      </c>
      <c r="E326" s="81">
        <v>10</v>
      </c>
      <c r="F326" s="82" t="s">
        <v>18</v>
      </c>
      <c r="G326" s="82">
        <v>29</v>
      </c>
      <c r="H326" s="82" t="s">
        <v>92</v>
      </c>
      <c r="I326" s="81">
        <v>10</v>
      </c>
      <c r="J326" s="81">
        <v>2</v>
      </c>
      <c r="K326" s="81">
        <v>2</v>
      </c>
      <c r="L326" s="81">
        <v>1518</v>
      </c>
      <c r="M326" s="81">
        <f t="shared" si="368"/>
        <v>3</v>
      </c>
      <c r="N326" s="86">
        <f>VLOOKUP(A326,complejidad!P:V,7,FALSE)</f>
        <v>0.17629507564424984</v>
      </c>
      <c r="O326" s="81">
        <v>4</v>
      </c>
      <c r="P326" s="87">
        <v>41.079244264507309</v>
      </c>
      <c r="Q326" s="88">
        <v>0.15989041095890399</v>
      </c>
      <c r="R326" s="81">
        <v>1473</v>
      </c>
      <c r="S326" s="81">
        <v>104</v>
      </c>
      <c r="T326" s="89">
        <f t="shared" si="395"/>
        <v>7.0604209097080789E-2</v>
      </c>
      <c r="U326" s="90">
        <f>VLOOKUP(A326,socioeconomico!I:P,8,FALSE)</f>
        <v>-0.957587836923947</v>
      </c>
      <c r="V326" s="81">
        <v>9</v>
      </c>
      <c r="W326" s="83">
        <v>0.79263977353149329</v>
      </c>
      <c r="X326" s="83">
        <v>0.82150386507378781</v>
      </c>
      <c r="Y326" s="83">
        <v>0.78581267217630857</v>
      </c>
      <c r="Z326" s="83">
        <v>0.78778853313477293</v>
      </c>
      <c r="AA326" s="83">
        <v>0.76328125000000002</v>
      </c>
      <c r="AB326" s="83">
        <v>0.7978723404255319</v>
      </c>
      <c r="AC326" s="91">
        <v>0.81712962962962965</v>
      </c>
      <c r="AD326" s="81">
        <f t="shared" si="388"/>
        <v>0.79401277118311875</v>
      </c>
      <c r="AE326" s="82">
        <f t="shared" si="396"/>
        <v>-0.89124123370869379</v>
      </c>
      <c r="AF326" s="84">
        <v>80.635668040023546</v>
      </c>
      <c r="AG326" s="84">
        <v>83.793738489871089</v>
      </c>
      <c r="AH326" s="84">
        <v>87.852222917971204</v>
      </c>
      <c r="AI326" s="84">
        <v>83.723723723723722</v>
      </c>
      <c r="AJ326" s="84">
        <v>81.202531645569621</v>
      </c>
      <c r="AK326" s="84">
        <v>80.227416298168038</v>
      </c>
      <c r="AL326" s="84">
        <v>83.760683760683762</v>
      </c>
      <c r="AM326" s="84">
        <f t="shared" si="389"/>
        <v>82.769346382216739</v>
      </c>
      <c r="AN326" s="84">
        <f t="shared" si="397"/>
        <v>-1.296692650855211</v>
      </c>
      <c r="AO326" s="81">
        <v>4</v>
      </c>
      <c r="AP326" s="82">
        <f t="shared" si="384"/>
        <v>0.23005906138063265</v>
      </c>
      <c r="AQ326" s="81">
        <v>4</v>
      </c>
      <c r="AR326" s="82">
        <f t="shared" si="385"/>
        <v>0.1365178344157767</v>
      </c>
      <c r="AS326" s="81">
        <v>4</v>
      </c>
      <c r="AT326" s="82">
        <f t="shared" si="386"/>
        <v>-0.10476865036838212</v>
      </c>
      <c r="AU326" s="81">
        <v>4</v>
      </c>
      <c r="AV326" s="82">
        <f t="shared" si="372"/>
        <v>-0.23979404319523176</v>
      </c>
      <c r="AW326" s="81">
        <v>4</v>
      </c>
      <c r="AX326" s="82">
        <f t="shared" si="366"/>
        <v>-0.2179191660846721</v>
      </c>
      <c r="AY326" s="81">
        <v>4</v>
      </c>
      <c r="AZ326" s="82">
        <f t="shared" si="408"/>
        <v>5.8790989771929411E-2</v>
      </c>
      <c r="BA326" s="81">
        <f t="shared" si="409"/>
        <v>-8.6864817342315201E-2</v>
      </c>
      <c r="BB326" s="82">
        <v>3.4049999999999998</v>
      </c>
      <c r="BC326" s="82">
        <v>3.9199999999999995</v>
      </c>
      <c r="BD326" s="82">
        <v>3.4</v>
      </c>
      <c r="BE326" s="82">
        <v>3.3883333333333332</v>
      </c>
      <c r="BF326" s="81">
        <f t="shared" si="407"/>
        <v>3.4998333333333331</v>
      </c>
      <c r="BG326" s="82">
        <f t="shared" si="369"/>
        <v>0.42801137099373981</v>
      </c>
      <c r="BH326" s="82">
        <f t="shared" si="398"/>
        <v>0.1705732768257123</v>
      </c>
      <c r="BI326" s="85">
        <v>0.505</v>
      </c>
      <c r="BJ326" s="82">
        <f>((BI326-(AVERAGE(BI$2:BI$392)))/(_xlfn.STDEV.P(BI$2:BI$392)))</f>
        <v>0.25194676389838511</v>
      </c>
      <c r="BK326" s="92">
        <f>LN(BI326)</f>
        <v>-0.68319684970677719</v>
      </c>
      <c r="BL326" s="92">
        <f>((BK326-(AVERAGE(BK$2:BK$392)))/(_xlfn.STDEV.P(BK$2:BK$392)))</f>
        <v>0.32580580716594981</v>
      </c>
      <c r="BM326" s="85">
        <v>0.46550932612898488</v>
      </c>
      <c r="BN326" s="92">
        <f>((BM326-(AVERAGE(BM$2:BM$392)))/(_xlfn.STDEV.P(BM$2:BM$392)))</f>
        <v>-0.29269980682589686</v>
      </c>
      <c r="BO326" s="92">
        <f>LN(BM326)</f>
        <v>-0.76462314781697394</v>
      </c>
      <c r="BP326" s="92">
        <f>((BO326-(AVERAGE(BO$2:BO$392)))/(_xlfn.STDEV.P(BO$2:BO$392)))</f>
        <v>-0.22881305998496015</v>
      </c>
      <c r="BQ326" s="86">
        <v>0.56635670985007847</v>
      </c>
      <c r="BR326" s="92">
        <f t="shared" si="399"/>
        <v>-0.65994297439687843</v>
      </c>
      <c r="BS326" s="92">
        <f t="shared" si="400"/>
        <v>-0.56853116987301278</v>
      </c>
      <c r="BT326" s="92">
        <f t="shared" si="401"/>
        <v>-0.63728871122878228</v>
      </c>
      <c r="BU326" s="92">
        <v>0.57306672667569991</v>
      </c>
      <c r="BV326" s="92">
        <f t="shared" si="402"/>
        <v>-1.4032670428270972</v>
      </c>
      <c r="BW326" s="92">
        <f t="shared" si="403"/>
        <v>-0.55675311760632817</v>
      </c>
      <c r="BX326" s="92">
        <f t="shared" si="404"/>
        <v>-1.485689007469541</v>
      </c>
      <c r="BY326" s="92">
        <f>(BL326*0.1)+(BP326*0.2)+(BT326*0.3)+(BX326*0.4)</f>
        <v>-0.79864424763684816</v>
      </c>
      <c r="BZ326" s="80"/>
      <c r="CA326" s="80"/>
      <c r="CB326" s="80">
        <v>0.5743467372134039</v>
      </c>
      <c r="CC326" s="80">
        <v>0.59400609337134336</v>
      </c>
      <c r="CD326" s="80">
        <v>0.36487781784265499</v>
      </c>
      <c r="CE326" s="82">
        <f t="shared" si="390"/>
        <v>-1.5255629304238145</v>
      </c>
      <c r="CF326" s="80">
        <f>(CC326*0.4)+(CE326*0.6)</f>
        <v>-0.67773532090575128</v>
      </c>
      <c r="CG326" s="84">
        <f t="shared" si="405"/>
        <v>-0.37275254322545692</v>
      </c>
      <c r="CH326" s="84">
        <f>VLOOKUP(A326,'CALCULO FINAL'!A:L,7,FALSE)</f>
        <v>20.329670329670328</v>
      </c>
      <c r="CI326" s="84">
        <f>VLOOKUP(A326,'CALCULO FINAL'!A:L,10,FALSE)</f>
        <v>2.6315789473684208</v>
      </c>
      <c r="CJ326" s="84">
        <f>VLOOKUP(A326,'CALCULO FINAL'!A:L,8,FALSE)</f>
        <v>8.8235294117647065</v>
      </c>
      <c r="CK326" s="84">
        <f>VLOOKUP(A326,'CALCULO FINAL'!A:L,9,FALSE)</f>
        <v>18.421052631578945</v>
      </c>
      <c r="CL326" s="84">
        <f>VLOOKUP(A326,'CALCULO FINAL'!A:L,11,FALSE)</f>
        <v>-1.3714157840301258</v>
      </c>
      <c r="CM326" s="84">
        <f>VLOOKUP(A326,'CALCULO FINAL'!A:L,12,FALSE)</f>
        <v>9.3406593406593412</v>
      </c>
      <c r="CN326" s="84">
        <f t="shared" si="406"/>
        <v>13.157894736842104</v>
      </c>
      <c r="CO326" s="81">
        <v>325</v>
      </c>
      <c r="CP326" s="81">
        <v>274</v>
      </c>
      <c r="CQ326" s="81">
        <v>204</v>
      </c>
      <c r="CR326" s="81">
        <v>196</v>
      </c>
      <c r="CS326" s="81">
        <v>203</v>
      </c>
      <c r="CT326" s="81">
        <v>140</v>
      </c>
    </row>
    <row r="327" spans="1:98" ht="14.5" customHeight="1">
      <c r="A327" s="79">
        <v>111102000621</v>
      </c>
      <c r="B327" s="80" t="s">
        <v>243</v>
      </c>
      <c r="C327" s="81" t="s">
        <v>460</v>
      </c>
      <c r="D327" s="81" t="s">
        <v>6</v>
      </c>
      <c r="E327" s="81">
        <v>7</v>
      </c>
      <c r="F327" s="82" t="s">
        <v>15</v>
      </c>
      <c r="G327" s="82">
        <v>85</v>
      </c>
      <c r="H327" s="82" t="s">
        <v>16</v>
      </c>
      <c r="I327" s="81">
        <v>7</v>
      </c>
      <c r="J327" s="81">
        <v>1</v>
      </c>
      <c r="K327" s="81">
        <v>1</v>
      </c>
      <c r="L327" s="81">
        <v>1419</v>
      </c>
      <c r="M327" s="81">
        <f t="shared" si="368"/>
        <v>2</v>
      </c>
      <c r="N327" s="86">
        <f>VLOOKUP(A327,complejidad!P:V,7,FALSE)</f>
        <v>-1.0721496448257501</v>
      </c>
      <c r="O327" s="81">
        <v>1</v>
      </c>
      <c r="P327" s="87">
        <v>39.421372549019509</v>
      </c>
      <c r="Q327" s="88">
        <v>0.20359598853868099</v>
      </c>
      <c r="R327" s="81">
        <v>1380</v>
      </c>
      <c r="S327" s="81">
        <v>131</v>
      </c>
      <c r="T327" s="89">
        <f t="shared" si="395"/>
        <v>9.492753623188406E-2</v>
      </c>
      <c r="U327" s="90">
        <f>VLOOKUP(A327,socioeconomico!I:P,8,FALSE)</f>
        <v>-0.24086220020623356</v>
      </c>
      <c r="V327" s="81">
        <v>6</v>
      </c>
      <c r="W327" s="83">
        <v>0.9180967238689548</v>
      </c>
      <c r="X327" s="83">
        <v>0.86848072562358281</v>
      </c>
      <c r="Y327" s="83">
        <v>0.85003825554705437</v>
      </c>
      <c r="Z327" s="83">
        <v>0.80607476635514019</v>
      </c>
      <c r="AA327" s="83">
        <v>0.83319838056680162</v>
      </c>
      <c r="AB327" s="83">
        <v>0.8118323746918652</v>
      </c>
      <c r="AC327" s="91">
        <v>0.77601270849880855</v>
      </c>
      <c r="AD327" s="81">
        <f t="shared" si="388"/>
        <v>0.80831662284394556</v>
      </c>
      <c r="AE327" s="82">
        <f t="shared" si="396"/>
        <v>-0.60752747204436264</v>
      </c>
      <c r="AF327" s="84">
        <v>83.274771609276172</v>
      </c>
      <c r="AG327" s="84">
        <v>80.428316478286732</v>
      </c>
      <c r="AH327" s="84">
        <v>85.15850144092218</v>
      </c>
      <c r="AI327" s="84">
        <v>82.724719101123597</v>
      </c>
      <c r="AJ327" s="84">
        <v>77.165354330708652</v>
      </c>
      <c r="AK327" s="84">
        <v>76.487252124645892</v>
      </c>
      <c r="AL327" s="84">
        <v>83.840579710144922</v>
      </c>
      <c r="AM327" s="84">
        <f t="shared" si="389"/>
        <v>80.631615819607447</v>
      </c>
      <c r="AN327" s="84">
        <f t="shared" si="397"/>
        <v>-1.75809744949131</v>
      </c>
      <c r="AO327" s="81">
        <v>4</v>
      </c>
      <c r="AP327" s="82">
        <f t="shared" si="384"/>
        <v>0.23005906138063265</v>
      </c>
      <c r="AQ327" s="81">
        <v>4</v>
      </c>
      <c r="AR327" s="82">
        <f t="shared" si="385"/>
        <v>0.1365178344157767</v>
      </c>
      <c r="AS327" s="81">
        <v>4</v>
      </c>
      <c r="AT327" s="82">
        <f t="shared" si="386"/>
        <v>-0.10476865036838212</v>
      </c>
      <c r="AU327" s="81">
        <v>4</v>
      </c>
      <c r="AV327" s="82">
        <f t="shared" si="372"/>
        <v>-0.23979404319523176</v>
      </c>
      <c r="AW327" s="81">
        <v>4</v>
      </c>
      <c r="AX327" s="82">
        <f t="shared" si="366"/>
        <v>-0.2179191660846721</v>
      </c>
      <c r="AY327" s="81">
        <v>4</v>
      </c>
      <c r="AZ327" s="82">
        <f t="shared" si="408"/>
        <v>5.8790989771929411E-2</v>
      </c>
      <c r="BA327" s="81">
        <f t="shared" si="409"/>
        <v>-8.6864817342315201E-2</v>
      </c>
      <c r="BB327" s="82">
        <v>3.2733333333333334</v>
      </c>
      <c r="BC327" s="82">
        <v>3.1116666666666668</v>
      </c>
      <c r="BD327" s="82">
        <v>3.2916666666666665</v>
      </c>
      <c r="BE327" s="82">
        <v>3.36</v>
      </c>
      <c r="BF327" s="81">
        <f t="shared" si="407"/>
        <v>3.2811666666666666</v>
      </c>
      <c r="BG327" s="82">
        <f t="shared" si="369"/>
        <v>-4.9994792142412535E-3</v>
      </c>
      <c r="BH327" s="82">
        <f t="shared" si="398"/>
        <v>-4.5932148278278226E-2</v>
      </c>
      <c r="BI327" s="85"/>
      <c r="BJ327" s="92"/>
      <c r="BK327" s="92"/>
      <c r="BL327" s="92"/>
      <c r="BM327" s="85"/>
      <c r="BN327" s="92"/>
      <c r="BO327" s="92"/>
      <c r="BP327" s="92"/>
      <c r="BQ327" s="86">
        <v>0.56244137900707736</v>
      </c>
      <c r="BR327" s="92">
        <f t="shared" si="399"/>
        <v>-0.76453824682951288</v>
      </c>
      <c r="BS327" s="92">
        <f t="shared" si="400"/>
        <v>-0.57546836543286173</v>
      </c>
      <c r="BT327" s="92">
        <f t="shared" si="401"/>
        <v>-0.74598892983588894</v>
      </c>
      <c r="BU327" s="92">
        <v>0.59000741992490835</v>
      </c>
      <c r="BV327" s="92">
        <f t="shared" si="402"/>
        <v>-0.90258663682918383</v>
      </c>
      <c r="BW327" s="92">
        <f t="shared" si="403"/>
        <v>-0.52762016601753847</v>
      </c>
      <c r="BX327" s="92">
        <f t="shared" si="404"/>
        <v>-0.93210204382861939</v>
      </c>
      <c r="BY327" s="86">
        <f>(BT327*0.4)+(BX327*0.6)</f>
        <v>-0.85765679823152707</v>
      </c>
      <c r="BZ327" s="80">
        <v>0.50674371229994808</v>
      </c>
      <c r="CA327" s="80">
        <v>-0.2500714083898482</v>
      </c>
      <c r="CB327" s="80">
        <v>0.54621616809116824</v>
      </c>
      <c r="CC327" s="80">
        <v>-0.32631874767629848</v>
      </c>
      <c r="CD327" s="80">
        <v>0.50111635296920998</v>
      </c>
      <c r="CE327" s="82">
        <f t="shared" si="390"/>
        <v>9.5789747282031282E-2</v>
      </c>
      <c r="CF327" s="80">
        <f t="shared" ref="CF327:CF347" si="410">(CA327*0.2)+(CC327*0.3)+(CE327*0.5)</f>
        <v>-0.10001503233984355</v>
      </c>
      <c r="CG327" s="84">
        <f t="shared" si="405"/>
        <v>-0.43837816815251957</v>
      </c>
      <c r="CH327" s="84">
        <f>VLOOKUP(A327,'CALCULO FINAL'!A:L,7,FALSE)</f>
        <v>16.758241758241756</v>
      </c>
      <c r="CI327" s="84">
        <f>VLOOKUP(A327,'CALCULO FINAL'!A:L,10,FALSE)</f>
        <v>10.526315789473683</v>
      </c>
      <c r="CJ327" s="84">
        <f>VLOOKUP(A327,'CALCULO FINAL'!A:L,8,FALSE)</f>
        <v>6.25</v>
      </c>
      <c r="CK327" s="84">
        <f>VLOOKUP(A327,'CALCULO FINAL'!A:L,9,FALSE)</f>
        <v>17.142857142857142</v>
      </c>
      <c r="CL327" s="84">
        <f>VLOOKUP(A327,'CALCULO FINAL'!A:L,11,FALSE)</f>
        <v>-1.4409952606318095</v>
      </c>
      <c r="CM327" s="84">
        <f>VLOOKUP(A327,'CALCULO FINAL'!A:L,12,FALSE)</f>
        <v>8.5164835164835164</v>
      </c>
      <c r="CN327" s="84">
        <f t="shared" si="406"/>
        <v>13.139820705610179</v>
      </c>
      <c r="CO327" s="81">
        <v>326</v>
      </c>
      <c r="CP327" s="81"/>
      <c r="CQ327" s="81"/>
      <c r="CR327" s="81"/>
      <c r="CS327" s="81"/>
      <c r="CT327" s="81"/>
    </row>
    <row r="328" spans="1:98" ht="14.5" customHeight="1">
      <c r="A328" s="79">
        <v>111001016004</v>
      </c>
      <c r="B328" s="80" t="s">
        <v>355</v>
      </c>
      <c r="C328" s="81" t="s">
        <v>460</v>
      </c>
      <c r="D328" s="81" t="s">
        <v>6</v>
      </c>
      <c r="E328" s="81">
        <v>4</v>
      </c>
      <c r="F328" s="82" t="s">
        <v>42</v>
      </c>
      <c r="G328" s="82">
        <v>51</v>
      </c>
      <c r="H328" s="82" t="s">
        <v>65</v>
      </c>
      <c r="I328" s="81">
        <v>4</v>
      </c>
      <c r="J328" s="81">
        <v>2</v>
      </c>
      <c r="K328" s="81">
        <v>2</v>
      </c>
      <c r="L328" s="81">
        <v>1144</v>
      </c>
      <c r="M328" s="81">
        <f t="shared" si="368"/>
        <v>2</v>
      </c>
      <c r="N328" s="86">
        <f>VLOOKUP(A328,complejidad!P:V,7,FALSE)</f>
        <v>-0.28055686710520772</v>
      </c>
      <c r="O328" s="81">
        <v>3</v>
      </c>
      <c r="P328" s="87">
        <v>34.733964194373328</v>
      </c>
      <c r="Q328" s="88">
        <v>0.23999999999999899</v>
      </c>
      <c r="R328" s="81">
        <v>984</v>
      </c>
      <c r="S328" s="81">
        <v>82</v>
      </c>
      <c r="T328" s="89">
        <f t="shared" si="395"/>
        <v>8.3333333333333329E-2</v>
      </c>
      <c r="U328" s="90">
        <f>VLOOKUP(A328,socioeconomico!I:P,8,FALSE)</f>
        <v>0.56176095263132664</v>
      </c>
      <c r="V328" s="81">
        <v>3</v>
      </c>
      <c r="W328" s="83">
        <v>0.85332252836304701</v>
      </c>
      <c r="X328" s="83">
        <v>0.8358565737051793</v>
      </c>
      <c r="Y328" s="83">
        <v>0.86655683690280061</v>
      </c>
      <c r="Z328" s="83">
        <v>0.82845528455284556</v>
      </c>
      <c r="AA328" s="83">
        <v>0.85111876075731496</v>
      </c>
      <c r="AB328" s="83">
        <v>0.80689655172413788</v>
      </c>
      <c r="AC328" s="91">
        <v>0.84147665580890341</v>
      </c>
      <c r="AD328" s="81">
        <f t="shared" si="388"/>
        <v>0.83531486319837545</v>
      </c>
      <c r="AE328" s="82">
        <f t="shared" si="396"/>
        <v>-7.2023293806101563E-2</v>
      </c>
      <c r="AF328" s="84">
        <v>86.071987480438182</v>
      </c>
      <c r="AG328" s="84">
        <v>88.088012139605468</v>
      </c>
      <c r="AH328" s="84">
        <v>86.065573770491795</v>
      </c>
      <c r="AI328" s="84">
        <v>75.035360678925031</v>
      </c>
      <c r="AJ328" s="84">
        <v>80.073800738007378</v>
      </c>
      <c r="AK328" s="84">
        <v>84.827044025157221</v>
      </c>
      <c r="AL328" s="84">
        <v>82.585278276481148</v>
      </c>
      <c r="AM328" s="84">
        <f t="shared" si="389"/>
        <v>81.858966115723064</v>
      </c>
      <c r="AN328" s="84">
        <f t="shared" si="397"/>
        <v>-1.4931878644667331</v>
      </c>
      <c r="AO328" s="81">
        <v>3.5</v>
      </c>
      <c r="AP328" s="82">
        <f t="shared" si="384"/>
        <v>-1.3577995583445217</v>
      </c>
      <c r="AQ328" s="81">
        <v>3.5</v>
      </c>
      <c r="AR328" s="82">
        <f t="shared" si="385"/>
        <v>-1.3981309248788139</v>
      </c>
      <c r="AS328" s="81">
        <v>3.5</v>
      </c>
      <c r="AT328" s="82">
        <f t="shared" si="386"/>
        <v>-1.594305549084083</v>
      </c>
      <c r="AU328" s="81">
        <v>3.5</v>
      </c>
      <c r="AV328" s="82">
        <f t="shared" si="372"/>
        <v>-1.6918801936552432</v>
      </c>
      <c r="AW328" s="81">
        <v>4</v>
      </c>
      <c r="AX328" s="82">
        <f t="shared" si="366"/>
        <v>-0.2179191660846721</v>
      </c>
      <c r="AY328" s="81">
        <v>4</v>
      </c>
      <c r="AZ328" s="82">
        <f t="shared" si="408"/>
        <v>5.8790989771929411E-2</v>
      </c>
      <c r="BA328" s="81">
        <f t="shared" si="409"/>
        <v>-0.75417745817113169</v>
      </c>
      <c r="BB328" s="82">
        <v>3.0466666666666669</v>
      </c>
      <c r="BC328" s="82">
        <v>3.0883333333333334</v>
      </c>
      <c r="BD328" s="82">
        <v>3.1799999999999997</v>
      </c>
      <c r="BE328" s="82">
        <v>3.0333333333333332</v>
      </c>
      <c r="BF328" s="81">
        <f t="shared" si="407"/>
        <v>3.0896666666666666</v>
      </c>
      <c r="BG328" s="82">
        <f t="shared" si="369"/>
        <v>-0.38421401190400534</v>
      </c>
      <c r="BH328" s="82">
        <f t="shared" si="398"/>
        <v>-0.56919573503756848</v>
      </c>
      <c r="BI328" s="85">
        <v>0.50600000000000001</v>
      </c>
      <c r="BJ328" s="82">
        <f t="shared" ref="BJ328:BJ337" si="411">((BI328-(AVERAGE(BI$2:BI$392)))/(_xlfn.STDEV.P(BI$2:BI$392)))</f>
        <v>0.26624586655633931</v>
      </c>
      <c r="BK328" s="92">
        <f t="shared" ref="BK328:BK337" si="412">LN(BI328)</f>
        <v>-0.68121860969467152</v>
      </c>
      <c r="BL328" s="92">
        <f t="shared" ref="BL328:BL337" si="413">((BK328-(AVERAGE(BK$2:BK$392)))/(_xlfn.STDEV.P(BK$2:BK$392)))</f>
        <v>0.34001026868607809</v>
      </c>
      <c r="BM328" s="85">
        <v>0.53801932298871502</v>
      </c>
      <c r="BN328" s="92">
        <f>((BM328-(AVERAGE(BM$2:BM$392)))/(_xlfn.STDEV.P(BM$2:BM$392)))</f>
        <v>0.59724827640698519</v>
      </c>
      <c r="BO328" s="92">
        <f>LN(BM328)</f>
        <v>-0.61986080312942726</v>
      </c>
      <c r="BP328" s="92">
        <f>((BO328-(AVERAGE(BO$2:BO$392)))/(_xlfn.STDEV.P(BO$2:BO$392)))</f>
        <v>0.67095674579626075</v>
      </c>
      <c r="BQ328" s="86"/>
      <c r="BR328" s="86"/>
      <c r="BS328" s="92"/>
      <c r="BT328" s="92"/>
      <c r="BU328" s="92">
        <v>0.59158578429170627</v>
      </c>
      <c r="BV328" s="92">
        <f t="shared" si="402"/>
        <v>-0.85593824408894281</v>
      </c>
      <c r="BW328" s="92">
        <f t="shared" si="403"/>
        <v>-0.52494857769095027</v>
      </c>
      <c r="BX328" s="92">
        <f t="shared" si="404"/>
        <v>-0.88133628240870221</v>
      </c>
      <c r="BY328" s="86">
        <f>(BL328*0.2)+(BP328*0.3)+(BX328*0.5)</f>
        <v>-0.17137906372825729</v>
      </c>
      <c r="BZ328" s="80">
        <v>0.51693165885428227</v>
      </c>
      <c r="CA328" s="80">
        <v>0.11744558579347621</v>
      </c>
      <c r="CB328" s="80">
        <v>0.5416739635342922</v>
      </c>
      <c r="CC328" s="80">
        <v>-0.47492234217337947</v>
      </c>
      <c r="CD328" s="80">
        <v>0.38226164972633803</v>
      </c>
      <c r="CE328" s="82">
        <f t="shared" si="390"/>
        <v>-1.3186807707821555</v>
      </c>
      <c r="CF328" s="80">
        <f t="shared" si="410"/>
        <v>-0.77832797088439631</v>
      </c>
      <c r="CG328" s="84">
        <f t="shared" si="405"/>
        <v>-0.59896264162947022</v>
      </c>
      <c r="CH328" s="84">
        <f>VLOOKUP(A328,'CALCULO FINAL'!A:L,7,FALSE)</f>
        <v>9.3406593406593412</v>
      </c>
      <c r="CI328" s="84">
        <f>VLOOKUP(A328,'CALCULO FINAL'!A:L,10,FALSE)</f>
        <v>21.212121212121211</v>
      </c>
      <c r="CJ328" s="84">
        <f>VLOOKUP(A328,'CALCULO FINAL'!A:L,8,FALSE)</f>
        <v>16.666666666666664</v>
      </c>
      <c r="CK328" s="84">
        <f>VLOOKUP(A328,'CALCULO FINAL'!A:L,9,FALSE)</f>
        <v>14.285714285714285</v>
      </c>
      <c r="CL328" s="84">
        <f>VLOOKUP(A328,'CALCULO FINAL'!A:L,11,FALSE)</f>
        <v>-1.3044762789986186</v>
      </c>
      <c r="CM328" s="84">
        <f>VLOOKUP(A328,'CALCULO FINAL'!A:L,12,FALSE)</f>
        <v>12.637362637362637</v>
      </c>
      <c r="CN328" s="84">
        <f t="shared" si="406"/>
        <v>13.132700632700633</v>
      </c>
      <c r="CO328" s="81">
        <v>327</v>
      </c>
      <c r="CP328" s="81">
        <v>303</v>
      </c>
      <c r="CQ328" s="81">
        <v>306</v>
      </c>
      <c r="CR328" s="81">
        <v>308</v>
      </c>
      <c r="CS328" s="81">
        <v>322</v>
      </c>
      <c r="CT328" s="81">
        <v>314</v>
      </c>
    </row>
    <row r="329" spans="1:98" ht="14.5" customHeight="1">
      <c r="A329" s="79">
        <v>111001086681</v>
      </c>
      <c r="B329" s="80" t="s">
        <v>378</v>
      </c>
      <c r="C329" s="81" t="s">
        <v>460</v>
      </c>
      <c r="D329" s="81" t="s">
        <v>349</v>
      </c>
      <c r="E329" s="81">
        <v>1</v>
      </c>
      <c r="F329" s="82" t="s">
        <v>52</v>
      </c>
      <c r="G329" s="82">
        <v>9</v>
      </c>
      <c r="H329" s="82" t="s">
        <v>53</v>
      </c>
      <c r="I329" s="81">
        <v>1</v>
      </c>
      <c r="J329" s="81">
        <v>4</v>
      </c>
      <c r="K329" s="81">
        <v>3</v>
      </c>
      <c r="L329" s="81">
        <v>2869</v>
      </c>
      <c r="M329" s="81">
        <f t="shared" si="368"/>
        <v>5</v>
      </c>
      <c r="N329" s="86">
        <f>VLOOKUP(A329,complejidad!P:V,7,FALSE)</f>
        <v>1.4521871793795478</v>
      </c>
      <c r="O329" s="81">
        <v>6</v>
      </c>
      <c r="P329" s="87">
        <v>36.681554467564141</v>
      </c>
      <c r="Q329" s="88">
        <v>0.27149962034927899</v>
      </c>
      <c r="R329" s="81">
        <v>2635</v>
      </c>
      <c r="S329" s="81">
        <v>328</v>
      </c>
      <c r="T329" s="89">
        <f t="shared" si="395"/>
        <v>0.12447817836812144</v>
      </c>
      <c r="U329" s="90">
        <f>VLOOKUP(A329,socioeconomico!I:P,8,FALSE)</f>
        <v>0.85269418117474383</v>
      </c>
      <c r="V329" s="81">
        <v>2</v>
      </c>
      <c r="W329" s="83">
        <v>0.87030878859857486</v>
      </c>
      <c r="X329" s="83">
        <v>0.87245392822502421</v>
      </c>
      <c r="Y329" s="83">
        <v>0.84039233169861793</v>
      </c>
      <c r="Z329" s="83">
        <v>0.83457249070631967</v>
      </c>
      <c r="AA329" s="83">
        <v>0.83524229074889866</v>
      </c>
      <c r="AB329" s="83">
        <v>0.82073067119796095</v>
      </c>
      <c r="AC329" s="91">
        <v>0.80425531914893622</v>
      </c>
      <c r="AD329" s="81">
        <f t="shared" si="388"/>
        <v>0.82273282846976059</v>
      </c>
      <c r="AE329" s="82">
        <f t="shared" si="396"/>
        <v>-0.32158519411737979</v>
      </c>
      <c r="AF329" s="84">
        <v>85.497177594442036</v>
      </c>
      <c r="AG329" s="84">
        <v>90.538705296514252</v>
      </c>
      <c r="AH329" s="84">
        <v>86.182108626198087</v>
      </c>
      <c r="AI329" s="84">
        <v>92.754237288135585</v>
      </c>
      <c r="AJ329" s="84">
        <v>78.12113720642769</v>
      </c>
      <c r="AK329" s="84">
        <v>77.370517928286858</v>
      </c>
      <c r="AL329" s="84">
        <v>80.581395348837219</v>
      </c>
      <c r="AM329" s="84">
        <f t="shared" si="389"/>
        <v>81.672621983848558</v>
      </c>
      <c r="AN329" s="84">
        <f t="shared" si="397"/>
        <v>-1.53340812334708</v>
      </c>
      <c r="AO329" s="81">
        <v>3.5</v>
      </c>
      <c r="AP329" s="82">
        <f t="shared" si="384"/>
        <v>-1.3577995583445217</v>
      </c>
      <c r="AQ329" s="81">
        <v>3</v>
      </c>
      <c r="AR329" s="82">
        <f t="shared" si="385"/>
        <v>-2.9327796841734046</v>
      </c>
      <c r="AS329" s="81">
        <v>3.5</v>
      </c>
      <c r="AT329" s="82">
        <f t="shared" si="386"/>
        <v>-1.594305549084083</v>
      </c>
      <c r="AU329" s="81">
        <v>3.5</v>
      </c>
      <c r="AV329" s="82">
        <f t="shared" si="372"/>
        <v>-1.6918801936552432</v>
      </c>
      <c r="AW329" s="81">
        <v>4</v>
      </c>
      <c r="AX329" s="82">
        <f t="shared" si="366"/>
        <v>-0.2179191660846721</v>
      </c>
      <c r="AY329" s="81">
        <v>3.5</v>
      </c>
      <c r="AZ329" s="82">
        <f t="shared" si="408"/>
        <v>-1.2816435770280501</v>
      </c>
      <c r="BA329" s="81">
        <f t="shared" si="409"/>
        <v>-1.3097727041405844</v>
      </c>
      <c r="BB329" s="82">
        <v>3</v>
      </c>
      <c r="BC329" s="82">
        <v>3.0916666666666663</v>
      </c>
      <c r="BD329" s="82">
        <v>3.3866666666666663</v>
      </c>
      <c r="BE329" s="82">
        <v>3.1816666666666666</v>
      </c>
      <c r="BF329" s="81">
        <f t="shared" si="407"/>
        <v>3.2069999999999999</v>
      </c>
      <c r="BG329" s="82">
        <f t="shared" si="369"/>
        <v>-0.15186672642655208</v>
      </c>
      <c r="BH329" s="82">
        <f t="shared" si="398"/>
        <v>-0.73081971528356826</v>
      </c>
      <c r="BI329" s="85">
        <v>0.44800000000000001</v>
      </c>
      <c r="BJ329" s="82">
        <f t="shared" si="411"/>
        <v>-0.56310208760500391</v>
      </c>
      <c r="BK329" s="92">
        <f t="shared" si="412"/>
        <v>-0.80296204656715187</v>
      </c>
      <c r="BL329" s="92">
        <f t="shared" si="413"/>
        <v>-0.53415057822886447</v>
      </c>
      <c r="BM329" s="85"/>
      <c r="BN329" s="92"/>
      <c r="BO329" s="92"/>
      <c r="BP329" s="92"/>
      <c r="BQ329" s="86">
        <v>0.58588071727766677</v>
      </c>
      <c r="BR329" s="92">
        <f>((BQ329-(AVERAGE(BQ$2:BQ$392)))/(_xlfn.STDEV.P(BQ$2:BQ$392)))</f>
        <v>-0.13837303363036835</v>
      </c>
      <c r="BS329" s="92">
        <f>LN(BQ329)</f>
        <v>-0.5346390642587534</v>
      </c>
      <c r="BT329" s="92">
        <f>((BS329-(AVERAGE(BS$2:BS$392)))/(_xlfn.STDEV.P(BS$2:BS$392)))</f>
        <v>-0.10622695038585254</v>
      </c>
      <c r="BU329" s="92">
        <v>0.59833311346307627</v>
      </c>
      <c r="BV329" s="92">
        <f t="shared" si="402"/>
        <v>-0.65652164057533247</v>
      </c>
      <c r="BW329" s="92">
        <f t="shared" si="403"/>
        <v>-0.5136076341991167</v>
      </c>
      <c r="BX329" s="92">
        <f t="shared" si="404"/>
        <v>-0.66583465521061047</v>
      </c>
      <c r="BY329" s="86">
        <f>(BL329*0.2)+(BT329*0.3)+(BX329*0.5)</f>
        <v>-0.4716155283668339</v>
      </c>
      <c r="BZ329" s="80">
        <v>0.48571874818661925</v>
      </c>
      <c r="CA329" s="80">
        <v>-1.0085197936982313</v>
      </c>
      <c r="CB329" s="80">
        <v>0.53631240672907332</v>
      </c>
      <c r="CC329" s="80">
        <v>-0.65033201458667667</v>
      </c>
      <c r="CD329" s="80">
        <v>0.61755767715373899</v>
      </c>
      <c r="CE329" s="82">
        <f t="shared" si="390"/>
        <v>1.4815390331711309</v>
      </c>
      <c r="CF329" s="80">
        <f t="shared" si="410"/>
        <v>0.34396595346991621</v>
      </c>
      <c r="CG329" s="84">
        <f t="shared" si="405"/>
        <v>-0.61324021918695626</v>
      </c>
      <c r="CH329" s="84">
        <f>VLOOKUP(A329,'CALCULO FINAL'!A:L,7,FALSE)</f>
        <v>9.0659340659340657</v>
      </c>
      <c r="CI329" s="84">
        <f>VLOOKUP(A329,'CALCULO FINAL'!A:L,10,FALSE)</f>
        <v>29.72972972972973</v>
      </c>
      <c r="CJ329" s="84">
        <f>VLOOKUP(A329,'CALCULO FINAL'!A:L,8,FALSE)</f>
        <v>8.3333333333333321</v>
      </c>
      <c r="CK329" s="84">
        <f>VLOOKUP(A329,'CALCULO FINAL'!A:L,9,FALSE)</f>
        <v>6.8493150684931505</v>
      </c>
      <c r="CL329" s="84">
        <f>VLOOKUP(A329,'CALCULO FINAL'!A:L,11,FALSE)</f>
        <v>-1.5893650131891262</v>
      </c>
      <c r="CM329" s="84">
        <f>VLOOKUP(A329,'CALCULO FINAL'!A:L,12,FALSE)</f>
        <v>4.395604395604396</v>
      </c>
      <c r="CN329" s="84">
        <f t="shared" si="406"/>
        <v>13.064300564300563</v>
      </c>
      <c r="CO329" s="81">
        <v>328</v>
      </c>
      <c r="CP329" s="81">
        <v>337</v>
      </c>
      <c r="CQ329" s="81">
        <v>334</v>
      </c>
      <c r="CR329" s="81">
        <v>331</v>
      </c>
      <c r="CS329" s="81">
        <v>340</v>
      </c>
      <c r="CT329" s="81">
        <v>315</v>
      </c>
    </row>
    <row r="330" spans="1:98" ht="14.5" customHeight="1">
      <c r="A330" s="79">
        <v>111001025313</v>
      </c>
      <c r="B330" s="80" t="s">
        <v>351</v>
      </c>
      <c r="C330" s="81" t="s">
        <v>460</v>
      </c>
      <c r="D330" s="81" t="s">
        <v>6</v>
      </c>
      <c r="E330" s="81">
        <v>14</v>
      </c>
      <c r="F330" s="82" t="s">
        <v>13</v>
      </c>
      <c r="G330" s="82">
        <v>102</v>
      </c>
      <c r="H330" s="82" t="s">
        <v>88</v>
      </c>
      <c r="I330" s="81">
        <v>14</v>
      </c>
      <c r="J330" s="81">
        <v>1</v>
      </c>
      <c r="K330" s="81">
        <v>1</v>
      </c>
      <c r="L330" s="81">
        <v>825</v>
      </c>
      <c r="M330" s="81">
        <f t="shared" si="368"/>
        <v>1</v>
      </c>
      <c r="N330" s="86">
        <f>VLOOKUP(A330,complejidad!P:V,7,FALSE)</f>
        <v>-1.4952519086589622</v>
      </c>
      <c r="O330" s="81">
        <v>1</v>
      </c>
      <c r="P330" s="87">
        <v>27.754744744744723</v>
      </c>
      <c r="Q330" s="88">
        <v>0.24810191082802499</v>
      </c>
      <c r="R330" s="81">
        <v>602</v>
      </c>
      <c r="S330" s="81">
        <v>125</v>
      </c>
      <c r="T330" s="89">
        <f t="shared" si="395"/>
        <v>0.20764119601328904</v>
      </c>
      <c r="U330" s="90">
        <f>VLOOKUP(A330,socioeconomico!I:P,8,FALSE)</f>
        <v>1.9441968195530566</v>
      </c>
      <c r="V330" s="81">
        <v>1</v>
      </c>
      <c r="W330" s="83">
        <v>0.73760932944606417</v>
      </c>
      <c r="X330" s="83">
        <v>0.81001727115716748</v>
      </c>
      <c r="Y330" s="83">
        <v>0.75441696113074208</v>
      </c>
      <c r="Z330" s="83">
        <v>0.73280943025540279</v>
      </c>
      <c r="AA330" s="83">
        <v>0.76458752515090544</v>
      </c>
      <c r="AB330" s="83">
        <v>0.72047244094488194</v>
      </c>
      <c r="AC330" s="91">
        <v>0.69349315068493156</v>
      </c>
      <c r="AD330" s="81">
        <f t="shared" si="388"/>
        <v>0.72644667112326566</v>
      </c>
      <c r="AE330" s="82">
        <f t="shared" si="396"/>
        <v>-2.2314000149597466</v>
      </c>
      <c r="AF330" s="84">
        <v>71.358024691358025</v>
      </c>
      <c r="AG330" s="84">
        <v>80</v>
      </c>
      <c r="AH330" s="84">
        <v>99.134734239802228</v>
      </c>
      <c r="AI330" s="84">
        <v>71.138845553822151</v>
      </c>
      <c r="AJ330" s="84">
        <v>79.707112970711307</v>
      </c>
      <c r="AK330" s="84">
        <v>73.821989528795811</v>
      </c>
      <c r="AL330" s="84">
        <v>73.597359735973598</v>
      </c>
      <c r="AM330" s="84">
        <f t="shared" si="389"/>
        <v>77.060428154186837</v>
      </c>
      <c r="AN330" s="84">
        <f t="shared" si="397"/>
        <v>-2.5288976403459862</v>
      </c>
      <c r="AO330" s="81">
        <v>3.5</v>
      </c>
      <c r="AP330" s="82">
        <f t="shared" si="384"/>
        <v>-1.3577995583445217</v>
      </c>
      <c r="AQ330" s="81">
        <v>4</v>
      </c>
      <c r="AR330" s="82">
        <f t="shared" si="385"/>
        <v>0.1365178344157767</v>
      </c>
      <c r="AS330" s="81">
        <v>4</v>
      </c>
      <c r="AT330" s="82">
        <f t="shared" si="386"/>
        <v>-0.10476865036838212</v>
      </c>
      <c r="AU330" s="81">
        <v>4</v>
      </c>
      <c r="AV330" s="82">
        <f t="shared" si="372"/>
        <v>-0.23979404319523176</v>
      </c>
      <c r="AW330" s="81">
        <v>3.5</v>
      </c>
      <c r="AX330" s="82">
        <f t="shared" si="366"/>
        <v>-1.5698251038321778</v>
      </c>
      <c r="AY330" s="81">
        <v>4</v>
      </c>
      <c r="AZ330" s="82">
        <f t="shared" si="408"/>
        <v>5.8790989771929411E-2</v>
      </c>
      <c r="BA330" s="81">
        <f t="shared" si="409"/>
        <v>-0.4248413017791916</v>
      </c>
      <c r="BB330" s="82">
        <v>3.5383333333333336</v>
      </c>
      <c r="BC330" s="82">
        <v>3.2583333333333329</v>
      </c>
      <c r="BD330" s="82">
        <v>3.2366666666666668</v>
      </c>
      <c r="BE330" s="82">
        <v>3.3516666666666666</v>
      </c>
      <c r="BF330" s="81">
        <f t="shared" si="407"/>
        <v>3.317166666666667</v>
      </c>
      <c r="BG330" s="82">
        <f t="shared" si="369"/>
        <v>6.6288892466341967E-2</v>
      </c>
      <c r="BH330" s="82">
        <f t="shared" si="398"/>
        <v>-0.17927620465642483</v>
      </c>
      <c r="BI330" s="85">
        <v>0.51300000000000001</v>
      </c>
      <c r="BJ330" s="82">
        <f t="shared" si="411"/>
        <v>0.36633958516201875</v>
      </c>
      <c r="BK330" s="92">
        <f t="shared" si="412"/>
        <v>-0.66747943381136754</v>
      </c>
      <c r="BL330" s="92">
        <f t="shared" si="413"/>
        <v>0.43866240086337521</v>
      </c>
      <c r="BM330" s="85">
        <v>0.46717105097475348</v>
      </c>
      <c r="BN330" s="92">
        <f>((BM330-(AVERAGE(BM$2:BM$392)))/(_xlfn.STDEV.P(BM$2:BM$392)))</f>
        <v>-0.27230470400699813</v>
      </c>
      <c r="BO330" s="92">
        <f>LN(BM330)</f>
        <v>-0.76105981219878127</v>
      </c>
      <c r="BP330" s="92">
        <f>((BO330-(AVERAGE(BO$2:BO$392)))/(_xlfn.STDEV.P(BO$2:BO$392)))</f>
        <v>-0.2066651609298937</v>
      </c>
      <c r="BQ330" s="86"/>
      <c r="BR330" s="86"/>
      <c r="BS330" s="92"/>
      <c r="BT330" s="92"/>
      <c r="BU330" s="92">
        <v>0.61543329429304361</v>
      </c>
      <c r="BV330" s="92">
        <f t="shared" si="402"/>
        <v>-0.15112759591391725</v>
      </c>
      <c r="BW330" s="92">
        <f t="shared" si="403"/>
        <v>-0.48542871568400014</v>
      </c>
      <c r="BX330" s="92">
        <f t="shared" si="404"/>
        <v>-0.13037631375402525</v>
      </c>
      <c r="BY330" s="86">
        <f>(BL330*0.2)+(BP330*0.3)+(BX330*0.5)</f>
        <v>-3.9455224983305691E-2</v>
      </c>
      <c r="BZ330" s="80">
        <v>0.52105683269736869</v>
      </c>
      <c r="CA330" s="80">
        <v>0.26625589640997821</v>
      </c>
      <c r="CB330" s="80">
        <v>0.52988591269841256</v>
      </c>
      <c r="CC330" s="80">
        <v>-0.86058236791445286</v>
      </c>
      <c r="CD330" s="80">
        <v>0.45865990129151502</v>
      </c>
      <c r="CE330" s="82">
        <f t="shared" si="390"/>
        <v>-0.40947758805429985</v>
      </c>
      <c r="CF330" s="80">
        <f t="shared" si="410"/>
        <v>-0.40966232511949019</v>
      </c>
      <c r="CG330" s="84">
        <f t="shared" si="405"/>
        <v>-0.7408150030042786</v>
      </c>
      <c r="CH330" s="84">
        <f>VLOOKUP(A330,'CALCULO FINAL'!A:L,7,FALSE)</f>
        <v>4.9450549450549453</v>
      </c>
      <c r="CI330" s="84">
        <f>VLOOKUP(A330,'CALCULO FINAL'!A:L,10,FALSE)</f>
        <v>35.714285714285715</v>
      </c>
      <c r="CJ330" s="84">
        <f>VLOOKUP(A330,'CALCULO FINAL'!A:L,8,FALSE)</f>
        <v>12.5</v>
      </c>
      <c r="CK330" s="84">
        <f>VLOOKUP(A330,'CALCULO FINAL'!A:L,9,FALSE)</f>
        <v>5.7142857142857144</v>
      </c>
      <c r="CL330" s="84">
        <f>VLOOKUP(A330,'CALCULO FINAL'!A:L,11,FALSE)</f>
        <v>-1.5346159764546228</v>
      </c>
      <c r="CM330" s="84">
        <f>VLOOKUP(A330,'CALCULO FINAL'!A:L,12,FALSE)</f>
        <v>6.3186813186813184</v>
      </c>
      <c r="CN330" s="84">
        <f t="shared" si="406"/>
        <v>12.98076923076923</v>
      </c>
      <c r="CO330" s="81">
        <v>329</v>
      </c>
      <c r="CP330" s="81">
        <v>304</v>
      </c>
      <c r="CQ330" s="81">
        <v>300</v>
      </c>
      <c r="CR330" s="81">
        <v>292</v>
      </c>
      <c r="CS330" s="81">
        <v>298</v>
      </c>
      <c r="CT330" s="81">
        <v>307</v>
      </c>
    </row>
    <row r="331" spans="1:98" ht="14.5" customHeight="1">
      <c r="A331" s="79">
        <v>111001098833</v>
      </c>
      <c r="B331" s="80" t="s">
        <v>209</v>
      </c>
      <c r="C331" s="81" t="s">
        <v>460</v>
      </c>
      <c r="D331" s="81" t="s">
        <v>6</v>
      </c>
      <c r="E331" s="81">
        <v>5</v>
      </c>
      <c r="F331" s="82" t="s">
        <v>33</v>
      </c>
      <c r="G331" s="82">
        <v>52</v>
      </c>
      <c r="H331" s="82" t="s">
        <v>210</v>
      </c>
      <c r="I331" s="81">
        <v>5</v>
      </c>
      <c r="J331" s="81">
        <v>1</v>
      </c>
      <c r="K331" s="81">
        <v>1</v>
      </c>
      <c r="L331" s="81">
        <v>1745</v>
      </c>
      <c r="M331" s="81">
        <f t="shared" si="368"/>
        <v>3</v>
      </c>
      <c r="N331" s="86">
        <f>VLOOKUP(A331,complejidad!P:V,7,FALSE)</f>
        <v>-0.61529770207629253</v>
      </c>
      <c r="O331" s="81">
        <v>2</v>
      </c>
      <c r="P331" s="87">
        <v>36.075954577714661</v>
      </c>
      <c r="Q331" s="88">
        <v>0.24440136830102499</v>
      </c>
      <c r="R331" s="81">
        <v>1686</v>
      </c>
      <c r="S331" s="81">
        <v>138</v>
      </c>
      <c r="T331" s="89">
        <f t="shared" si="395"/>
        <v>8.1850533807829182E-2</v>
      </c>
      <c r="U331" s="90">
        <f>VLOOKUP(A331,socioeconomico!I:P,8,FALSE)</f>
        <v>0.45635201873245934</v>
      </c>
      <c r="V331" s="81">
        <v>4</v>
      </c>
      <c r="W331" s="83">
        <v>0.94130089899524061</v>
      </c>
      <c r="X331" s="83">
        <v>0.925775292323335</v>
      </c>
      <c r="Y331" s="83">
        <v>0.85149082568807344</v>
      </c>
      <c r="Z331" s="83">
        <v>0.811906269791007</v>
      </c>
      <c r="AA331" s="83">
        <v>0.85969387755102045</v>
      </c>
      <c r="AB331" s="83">
        <v>0.83267457180500659</v>
      </c>
      <c r="AC331" s="91">
        <v>0.85624607658505969</v>
      </c>
      <c r="AD331" s="81">
        <f t="shared" si="388"/>
        <v>0.84391626447443202</v>
      </c>
      <c r="AE331" s="82">
        <f t="shared" si="396"/>
        <v>9.8583614702157485E-2</v>
      </c>
      <c r="AF331" s="84">
        <v>90.073710073710075</v>
      </c>
      <c r="AG331" s="84">
        <v>90.204678362573105</v>
      </c>
      <c r="AH331" s="84">
        <v>84.679393049437095</v>
      </c>
      <c r="AI331" s="84">
        <v>80.640083945435464</v>
      </c>
      <c r="AJ331" s="84">
        <v>85.021224984839293</v>
      </c>
      <c r="AK331" s="84">
        <v>80.253623188405797</v>
      </c>
      <c r="AL331" s="84">
        <v>87.728130899937057</v>
      </c>
      <c r="AM331" s="84">
        <f t="shared" si="389"/>
        <v>83.950041960809457</v>
      </c>
      <c r="AN331" s="84">
        <f t="shared" si="397"/>
        <v>-1.0418529553296185</v>
      </c>
      <c r="AO331" s="81">
        <v>4</v>
      </c>
      <c r="AP331" s="82">
        <f t="shared" si="384"/>
        <v>0.23005906138063265</v>
      </c>
      <c r="AQ331" s="81">
        <v>4</v>
      </c>
      <c r="AR331" s="82">
        <f t="shared" si="385"/>
        <v>0.1365178344157767</v>
      </c>
      <c r="AS331" s="81">
        <v>4</v>
      </c>
      <c r="AT331" s="82">
        <f t="shared" si="386"/>
        <v>-0.10476865036838212</v>
      </c>
      <c r="AU331" s="81">
        <v>4</v>
      </c>
      <c r="AV331" s="82">
        <f t="shared" si="372"/>
        <v>-0.23979404319523176</v>
      </c>
      <c r="AW331" s="81">
        <v>4</v>
      </c>
      <c r="AX331" s="82">
        <f t="shared" si="366"/>
        <v>-0.2179191660846721</v>
      </c>
      <c r="AY331" s="81">
        <v>3.5</v>
      </c>
      <c r="AZ331" s="82">
        <f t="shared" si="408"/>
        <v>-1.2816435770280501</v>
      </c>
      <c r="BA331" s="81">
        <f t="shared" si="409"/>
        <v>-0.48899518738230907</v>
      </c>
      <c r="BB331" s="82">
        <v>3.4666666666666668</v>
      </c>
      <c r="BC331" s="82">
        <v>3.19</v>
      </c>
      <c r="BD331" s="82"/>
      <c r="BE331" s="82">
        <v>3.1300000000000003</v>
      </c>
      <c r="BF331" s="81">
        <f>(BB331*0.2)+(BC331*0.3)+(BE331*0.5)</f>
        <v>3.2153333333333336</v>
      </c>
      <c r="BG331" s="82">
        <f t="shared" si="369"/>
        <v>-0.13536478853752756</v>
      </c>
      <c r="BH331" s="82">
        <f t="shared" si="398"/>
        <v>-0.3121799879599183</v>
      </c>
      <c r="BI331" s="85">
        <v>0.58399999999999996</v>
      </c>
      <c r="BJ331" s="82">
        <f t="shared" si="411"/>
        <v>1.3815758738767658</v>
      </c>
      <c r="BK331" s="92">
        <f t="shared" si="412"/>
        <v>-0.53785429615391001</v>
      </c>
      <c r="BL331" s="92">
        <f t="shared" si="413"/>
        <v>1.3694166413141238</v>
      </c>
      <c r="BM331" s="85">
        <v>0.3732202805187817</v>
      </c>
      <c r="BN331" s="92">
        <f>((BM331-(AVERAGE(BM$2:BM$392)))/(_xlfn.STDEV.P(BM$2:BM$392)))</f>
        <v>-1.4254051274877741</v>
      </c>
      <c r="BO331" s="92">
        <f>LN(BM331)</f>
        <v>-0.98558646925933036</v>
      </c>
      <c r="BP331" s="92">
        <f>((BO331-(AVERAGE(BO$2:BO$392)))/(_xlfn.STDEV.P(BO$2:BO$392)))</f>
        <v>-1.6022097485235776</v>
      </c>
      <c r="BQ331" s="86">
        <v>0.56137224722676426</v>
      </c>
      <c r="BR331" s="92">
        <f>((BQ331-(AVERAGE(BQ$2:BQ$392)))/(_xlfn.STDEV.P(BQ$2:BQ$392)))</f>
        <v>-0.7930993402114761</v>
      </c>
      <c r="BS331" s="92">
        <f>LN(BQ331)</f>
        <v>-0.57737105121259613</v>
      </c>
      <c r="BT331" s="92">
        <f>((BS331-(AVERAGE(BS$2:BS$392)))/(_xlfn.STDEV.P(BS$2:BS$392)))</f>
        <v>-0.77580247025196247</v>
      </c>
      <c r="BU331" s="92">
        <v>0.62003637707513282</v>
      </c>
      <c r="BV331" s="92">
        <f t="shared" si="402"/>
        <v>-1.5083968756798615E-2</v>
      </c>
      <c r="BW331" s="92">
        <f t="shared" si="403"/>
        <v>-0.47797712996234831</v>
      </c>
      <c r="BX331" s="92">
        <f t="shared" si="404"/>
        <v>1.1219387642280008E-2</v>
      </c>
      <c r="BY331" s="92">
        <f>(BL331*0.1)+(BP331*0.2)+(BT331*0.3)+(BX331*0.4)</f>
        <v>-0.41175327159197983</v>
      </c>
      <c r="BZ331" s="80">
        <v>0.51776723035102434</v>
      </c>
      <c r="CA331" s="80">
        <v>0.14758774675497688</v>
      </c>
      <c r="CB331" s="80">
        <v>0.54012725779967186</v>
      </c>
      <c r="CC331" s="80">
        <v>-0.52552464969074753</v>
      </c>
      <c r="CD331" s="80">
        <v>0.322542712222952</v>
      </c>
      <c r="CE331" s="82">
        <f t="shared" si="390"/>
        <v>-2.0293861460338762</v>
      </c>
      <c r="CF331" s="80">
        <f t="shared" si="410"/>
        <v>-1.1428329185731669</v>
      </c>
      <c r="CG331" s="84">
        <f t="shared" si="405"/>
        <v>-0.46832193532903521</v>
      </c>
      <c r="CH331" s="84">
        <f>VLOOKUP(A331,'CALCULO FINAL'!A:L,7,FALSE)</f>
        <v>14.010989010989011</v>
      </c>
      <c r="CI331" s="84">
        <f>VLOOKUP(A331,'CALCULO FINAL'!A:L,10,FALSE)</f>
        <v>8.1081081081081088</v>
      </c>
      <c r="CJ331" s="84">
        <f>VLOOKUP(A331,'CALCULO FINAL'!A:L,8,FALSE)</f>
        <v>21.951219512195124</v>
      </c>
      <c r="CK331" s="84">
        <f>VLOOKUP(A331,'CALCULO FINAL'!A:L,9,FALSE)</f>
        <v>15.384615384615385</v>
      </c>
      <c r="CL331" s="84">
        <f>VLOOKUP(A331,'CALCULO FINAL'!A:L,11,FALSE)</f>
        <v>-1.1891699918462582</v>
      </c>
      <c r="CM331" s="84">
        <f>VLOOKUP(A331,'CALCULO FINAL'!A:L,12,FALSE)</f>
        <v>15.384615384615385</v>
      </c>
      <c r="CN331" s="84">
        <f t="shared" si="406"/>
        <v>12.878675378675378</v>
      </c>
      <c r="CO331" s="81">
        <v>330</v>
      </c>
      <c r="CP331" s="81">
        <v>276</v>
      </c>
      <c r="CQ331" s="81">
        <v>238</v>
      </c>
      <c r="CR331" s="81">
        <v>235</v>
      </c>
      <c r="CS331" s="81">
        <v>155</v>
      </c>
      <c r="CT331" s="81">
        <v>131</v>
      </c>
    </row>
    <row r="332" spans="1:98" ht="14.5" customHeight="1">
      <c r="A332" s="79">
        <v>211850000787</v>
      </c>
      <c r="B332" s="80" t="s">
        <v>344</v>
      </c>
      <c r="C332" s="81" t="s">
        <v>460</v>
      </c>
      <c r="D332" s="81" t="s">
        <v>6</v>
      </c>
      <c r="E332" s="81">
        <v>5</v>
      </c>
      <c r="F332" s="82" t="s">
        <v>33</v>
      </c>
      <c r="G332" s="82">
        <v>58</v>
      </c>
      <c r="H332" s="82" t="s">
        <v>56</v>
      </c>
      <c r="I332" s="81">
        <v>5</v>
      </c>
      <c r="J332" s="81">
        <v>2</v>
      </c>
      <c r="K332" s="81">
        <v>2</v>
      </c>
      <c r="L332" s="81">
        <v>1345</v>
      </c>
      <c r="M332" s="81">
        <f t="shared" si="368"/>
        <v>2</v>
      </c>
      <c r="N332" s="86">
        <f>VLOOKUP(A332,complejidad!P:V,7,FALSE)</f>
        <v>-0.28055686710520772</v>
      </c>
      <c r="O332" s="81">
        <v>3</v>
      </c>
      <c r="P332" s="87">
        <v>37.977607497243511</v>
      </c>
      <c r="Q332" s="88">
        <v>0.22032485875706101</v>
      </c>
      <c r="R332" s="81">
        <v>1200</v>
      </c>
      <c r="S332" s="81">
        <v>138</v>
      </c>
      <c r="T332" s="89">
        <f t="shared" si="395"/>
        <v>0.115</v>
      </c>
      <c r="U332" s="90">
        <f>VLOOKUP(A332,socioeconomico!I:P,8,FALSE)</f>
        <v>0.16794501690501312</v>
      </c>
      <c r="V332" s="81">
        <v>4</v>
      </c>
      <c r="W332" s="83">
        <v>0.83870967741935487</v>
      </c>
      <c r="X332" s="83">
        <v>0.80650684931506844</v>
      </c>
      <c r="Y332" s="83">
        <v>0.75945017182130581</v>
      </c>
      <c r="Z332" s="83">
        <v>0.78746824724809483</v>
      </c>
      <c r="AA332" s="83">
        <v>0.77118644067796616</v>
      </c>
      <c r="AB332" s="83">
        <v>0.78059440559440563</v>
      </c>
      <c r="AC332" s="91">
        <v>0.77728873239436624</v>
      </c>
      <c r="AD332" s="81">
        <f t="shared" si="388"/>
        <v>0.77663776352184932</v>
      </c>
      <c r="AE332" s="82">
        <f t="shared" si="396"/>
        <v>-1.2358707013104557</v>
      </c>
      <c r="AF332" s="84">
        <v>92.837465564738295</v>
      </c>
      <c r="AG332" s="84">
        <v>92.980216975111674</v>
      </c>
      <c r="AH332" s="84">
        <v>80.815508021390372</v>
      </c>
      <c r="AI332" s="84">
        <v>82.48811410459588</v>
      </c>
      <c r="AJ332" s="84">
        <v>82.017900732302678</v>
      </c>
      <c r="AK332" s="84">
        <v>80.50986842105263</v>
      </c>
      <c r="AL332" s="84">
        <v>82.787573467674221</v>
      </c>
      <c r="AM332" s="84">
        <f t="shared" si="389"/>
        <v>81.822087209854388</v>
      </c>
      <c r="AN332" s="84">
        <f t="shared" si="397"/>
        <v>-1.5011477563417346</v>
      </c>
      <c r="AO332" s="81">
        <v>3.5</v>
      </c>
      <c r="AP332" s="82">
        <f t="shared" si="384"/>
        <v>-1.3577995583445217</v>
      </c>
      <c r="AQ332" s="81">
        <v>3.5</v>
      </c>
      <c r="AR332" s="82">
        <f t="shared" si="385"/>
        <v>-1.3981309248788139</v>
      </c>
      <c r="AS332" s="81">
        <v>4</v>
      </c>
      <c r="AT332" s="82">
        <f t="shared" si="386"/>
        <v>-0.10476865036838212</v>
      </c>
      <c r="AU332" s="81">
        <v>4</v>
      </c>
      <c r="AV332" s="82">
        <f t="shared" si="372"/>
        <v>-0.23979404319523176</v>
      </c>
      <c r="AW332" s="81">
        <v>4</v>
      </c>
      <c r="AX332" s="82">
        <f t="shared" si="366"/>
        <v>-0.2179191660846721</v>
      </c>
      <c r="AY332" s="81">
        <v>4</v>
      </c>
      <c r="AZ332" s="82">
        <f t="shared" si="408"/>
        <v>5.8790989771929411E-2</v>
      </c>
      <c r="BA332" s="81">
        <f t="shared" si="409"/>
        <v>-0.24032969327177431</v>
      </c>
      <c r="BB332" s="82">
        <v>3.2749999999999999</v>
      </c>
      <c r="BC332" s="82">
        <v>3.2000000000000006</v>
      </c>
      <c r="BD332" s="82">
        <v>3.4349999999999992</v>
      </c>
      <c r="BE332" s="82">
        <v>3.1983333333333328</v>
      </c>
      <c r="BF332" s="81">
        <f t="shared" ref="BF332:BF343" si="414">(BB332*0.1)+(BC332*0.2)+(BD332*0.3)+(BE332*0.4)</f>
        <v>3.277333333333333</v>
      </c>
      <c r="BG332" s="82">
        <f t="shared" si="369"/>
        <v>-1.2590370643192628E-2</v>
      </c>
      <c r="BH332" s="82">
        <f t="shared" si="398"/>
        <v>-0.12646003195748345</v>
      </c>
      <c r="BI332" s="85">
        <v>0.41</v>
      </c>
      <c r="BJ332" s="82">
        <f t="shared" si="411"/>
        <v>-1.1064679886072637</v>
      </c>
      <c r="BK332" s="92">
        <f t="shared" si="412"/>
        <v>-0.89159811928378363</v>
      </c>
      <c r="BL332" s="92">
        <f t="shared" si="413"/>
        <v>-1.1705888650364207</v>
      </c>
      <c r="BM332" s="85">
        <v>0.42284288512157708</v>
      </c>
      <c r="BN332" s="92">
        <f>((BM332-(AVERAGE(BM$2:BM$392)))/(_xlfn.STDEV.P(BM$2:BM$392)))</f>
        <v>-0.81636439153641283</v>
      </c>
      <c r="BO332" s="92">
        <f>LN(BM332)</f>
        <v>-0.86075459890568795</v>
      </c>
      <c r="BP332" s="92">
        <f>((BO332-(AVERAGE(BO$2:BO$392)))/(_xlfn.STDEV.P(BO$2:BO$392)))</f>
        <v>-0.82631773056936841</v>
      </c>
      <c r="BQ332" s="86">
        <v>0.56505819845340122</v>
      </c>
      <c r="BR332" s="92">
        <f>((BQ332-(AVERAGE(BQ$2:BQ$392)))/(_xlfn.STDEV.P(BQ$2:BQ$392)))</f>
        <v>-0.69463178071706988</v>
      </c>
      <c r="BS332" s="92">
        <f>LN(BQ332)</f>
        <v>-0.57082654702824687</v>
      </c>
      <c r="BT332" s="92">
        <f>((BS332-(AVERAGE(BS$2:BS$392)))/(_xlfn.STDEV.P(BS$2:BS$392)))</f>
        <v>-0.67325540647430848</v>
      </c>
      <c r="BU332" s="92">
        <v>0.62157119637521996</v>
      </c>
      <c r="BV332" s="92">
        <f t="shared" si="402"/>
        <v>3.0277454119857879E-2</v>
      </c>
      <c r="BW332" s="92">
        <f t="shared" si="403"/>
        <v>-0.47550481888003476</v>
      </c>
      <c r="BX332" s="92">
        <f t="shared" si="404"/>
        <v>5.8198464961737334E-2</v>
      </c>
      <c r="BY332" s="92">
        <f>(BL332*0.1)+(BP332*0.2)+(BT332*0.3)+(BX332*0.4)</f>
        <v>-0.46101966857511339</v>
      </c>
      <c r="BZ332" s="80">
        <v>0.52458408925990208</v>
      </c>
      <c r="CA332" s="80">
        <v>0.3934971145163087</v>
      </c>
      <c r="CB332" s="80">
        <v>0.52025486925849229</v>
      </c>
      <c r="CC332" s="80">
        <v>-1.1756733454361732</v>
      </c>
      <c r="CD332" s="80">
        <v>0.51608537889918504</v>
      </c>
      <c r="CE332" s="82">
        <f t="shared" si="390"/>
        <v>0.27393369349863078</v>
      </c>
      <c r="CF332" s="80">
        <f t="shared" si="410"/>
        <v>-0.13703573397827482</v>
      </c>
      <c r="CG332" s="84">
        <f t="shared" si="405"/>
        <v>-0.48011424850443901</v>
      </c>
      <c r="CH332" s="84">
        <f>VLOOKUP(A332,'CALCULO FINAL'!A:L,7,FALSE)</f>
        <v>13.186813186813188</v>
      </c>
      <c r="CI332" s="84">
        <f>VLOOKUP(A332,'CALCULO FINAL'!A:L,10,FALSE)</f>
        <v>5.4054054054054053</v>
      </c>
      <c r="CJ332" s="84">
        <f>VLOOKUP(A332,'CALCULO FINAL'!A:L,8,FALSE)</f>
        <v>19.512195121951219</v>
      </c>
      <c r="CK332" s="84">
        <f>VLOOKUP(A332,'CALCULO FINAL'!A:L,9,FALSE)</f>
        <v>19.047619047619047</v>
      </c>
      <c r="CL332" s="84">
        <f>VLOOKUP(A332,'CALCULO FINAL'!A:L,11,FALSE)</f>
        <v>-1.1670351296258148</v>
      </c>
      <c r="CM332" s="84">
        <f>VLOOKUP(A332,'CALCULO FINAL'!A:L,12,FALSE)</f>
        <v>16.758241758241756</v>
      </c>
      <c r="CN332" s="84">
        <f t="shared" si="406"/>
        <v>12.134318384318384</v>
      </c>
      <c r="CO332" s="81">
        <v>331</v>
      </c>
      <c r="CP332" s="81">
        <v>321</v>
      </c>
      <c r="CQ332" s="81">
        <v>321</v>
      </c>
      <c r="CR332" s="81">
        <v>318</v>
      </c>
      <c r="CS332" s="81">
        <v>310</v>
      </c>
      <c r="CT332" s="81">
        <v>246</v>
      </c>
    </row>
    <row r="333" spans="1:98" ht="14.5" customHeight="1">
      <c r="A333" s="79">
        <v>111001032280</v>
      </c>
      <c r="B333" s="80" t="s">
        <v>319</v>
      </c>
      <c r="C333" s="81" t="s">
        <v>460</v>
      </c>
      <c r="D333" s="81" t="s">
        <v>6</v>
      </c>
      <c r="E333" s="81">
        <v>4</v>
      </c>
      <c r="F333" s="82" t="s">
        <v>42</v>
      </c>
      <c r="G333" s="82">
        <v>32</v>
      </c>
      <c r="H333" s="82" t="s">
        <v>43</v>
      </c>
      <c r="I333" s="81">
        <v>4</v>
      </c>
      <c r="J333" s="81">
        <v>3</v>
      </c>
      <c r="K333" s="81">
        <v>3</v>
      </c>
      <c r="L333" s="81">
        <v>1957</v>
      </c>
      <c r="M333" s="81">
        <f t="shared" si="368"/>
        <v>3</v>
      </c>
      <c r="N333" s="86">
        <f>VLOOKUP(A333,complejidad!P:V,7,FALSE)</f>
        <v>0.97270306365541048</v>
      </c>
      <c r="O333" s="81">
        <v>5</v>
      </c>
      <c r="P333" s="87">
        <v>36.854857768052462</v>
      </c>
      <c r="Q333" s="88">
        <v>0.20016840019811699</v>
      </c>
      <c r="R333" s="81">
        <v>1932</v>
      </c>
      <c r="S333" s="81">
        <v>154</v>
      </c>
      <c r="T333" s="89">
        <f t="shared" si="395"/>
        <v>7.9710144927536225E-2</v>
      </c>
      <c r="U333" s="90">
        <f>VLOOKUP(A333,socioeconomico!I:P,8,FALSE)</f>
        <v>-7.1931130067179549E-2</v>
      </c>
      <c r="V333" s="81">
        <v>6</v>
      </c>
      <c r="W333" s="83">
        <v>0.84551886792452835</v>
      </c>
      <c r="X333" s="83">
        <v>0.8601102161933023</v>
      </c>
      <c r="Y333" s="83">
        <v>0.85516605166051662</v>
      </c>
      <c r="Z333" s="83">
        <v>0.85423728813559319</v>
      </c>
      <c r="AA333" s="83">
        <v>0.86216364634816034</v>
      </c>
      <c r="AB333" s="83">
        <v>0.83981154299175498</v>
      </c>
      <c r="AC333" s="91">
        <v>0.82961692395654663</v>
      </c>
      <c r="AD333" s="81">
        <f t="shared" si="388"/>
        <v>0.8449228905909254</v>
      </c>
      <c r="AE333" s="82">
        <f t="shared" si="396"/>
        <v>0.11854982302645341</v>
      </c>
      <c r="AF333" s="84">
        <v>80.992289641300701</v>
      </c>
      <c r="AG333" s="84">
        <v>80.396772024209824</v>
      </c>
      <c r="AH333" s="84">
        <v>78.105184632599773</v>
      </c>
      <c r="AI333" s="84">
        <v>83.053691275167779</v>
      </c>
      <c r="AJ333" s="84">
        <v>85.611907386990083</v>
      </c>
      <c r="AK333" s="84">
        <v>87.519582245430811</v>
      </c>
      <c r="AL333" s="84">
        <v>84.948002189381498</v>
      </c>
      <c r="AM333" s="84">
        <f t="shared" si="389"/>
        <v>84.755249850105301</v>
      </c>
      <c r="AN333" s="84">
        <f t="shared" si="397"/>
        <v>-0.86805800169090308</v>
      </c>
      <c r="AO333" s="81">
        <v>4</v>
      </c>
      <c r="AP333" s="82">
        <f t="shared" si="384"/>
        <v>0.23005906138063265</v>
      </c>
      <c r="AQ333" s="81">
        <v>4</v>
      </c>
      <c r="AR333" s="82">
        <f t="shared" si="385"/>
        <v>0.1365178344157767</v>
      </c>
      <c r="AS333" s="81">
        <v>4</v>
      </c>
      <c r="AT333" s="82">
        <f t="shared" si="386"/>
        <v>-0.10476865036838212</v>
      </c>
      <c r="AU333" s="81">
        <v>4</v>
      </c>
      <c r="AV333" s="82">
        <f t="shared" si="372"/>
        <v>-0.23979404319523176</v>
      </c>
      <c r="AW333" s="81">
        <v>3.5</v>
      </c>
      <c r="AX333" s="82">
        <f t="shared" si="366"/>
        <v>-1.5698251038321778</v>
      </c>
      <c r="AY333" s="81">
        <v>3.5</v>
      </c>
      <c r="AZ333" s="82">
        <f t="shared" si="408"/>
        <v>-1.2816435770280501</v>
      </c>
      <c r="BA333" s="81">
        <f t="shared" si="409"/>
        <v>-0.82697167181918552</v>
      </c>
      <c r="BB333" s="82">
        <v>3.1433333333333331</v>
      </c>
      <c r="BC333" s="82">
        <v>3.1666666666666665</v>
      </c>
      <c r="BD333" s="82">
        <v>3.1449999999999996</v>
      </c>
      <c r="BE333" s="82">
        <v>3.105</v>
      </c>
      <c r="BF333" s="81">
        <f t="shared" si="414"/>
        <v>3.1331666666666664</v>
      </c>
      <c r="BG333" s="82">
        <f t="shared" si="369"/>
        <v>-0.29807389612330198</v>
      </c>
      <c r="BH333" s="82">
        <f t="shared" si="398"/>
        <v>-0.56252278397124378</v>
      </c>
      <c r="BI333" s="85">
        <v>0.498</v>
      </c>
      <c r="BJ333" s="82">
        <f t="shared" si="411"/>
        <v>0.15185304529270569</v>
      </c>
      <c r="BK333" s="92">
        <f t="shared" si="412"/>
        <v>-0.69715520195748415</v>
      </c>
      <c r="BL333" s="92">
        <f t="shared" si="413"/>
        <v>0.22557991131091601</v>
      </c>
      <c r="BM333" s="85">
        <v>0.52037033515728337</v>
      </c>
      <c r="BN333" s="92">
        <f>((BM333-(AVERAGE(BM$2:BM$392)))/(_xlfn.STDEV.P(BM$2:BM$392)))</f>
        <v>0.38063424286940994</v>
      </c>
      <c r="BO333" s="92">
        <f>LN(BM333)</f>
        <v>-0.65321453789385409</v>
      </c>
      <c r="BP333" s="92">
        <f>((BO333-(AVERAGE(BO$2:BO$392)))/(_xlfn.STDEV.P(BO$2:BO$392)))</f>
        <v>0.46364673354244301</v>
      </c>
      <c r="BQ333" s="86"/>
      <c r="BR333" s="86"/>
      <c r="BS333" s="92"/>
      <c r="BT333" s="92"/>
      <c r="BU333" s="92">
        <v>0.58990739830614047</v>
      </c>
      <c r="BV333" s="92">
        <f t="shared" si="402"/>
        <v>-0.90554276524474375</v>
      </c>
      <c r="BW333" s="92">
        <f t="shared" si="403"/>
        <v>-0.52778970642412038</v>
      </c>
      <c r="BX333" s="92">
        <f t="shared" si="404"/>
        <v>-0.93532366586743254</v>
      </c>
      <c r="BY333" s="86">
        <f>(BL333*0.2)+(BP333*0.3)+(BX333*0.5)</f>
        <v>-0.28345183060880019</v>
      </c>
      <c r="BZ333" s="80">
        <v>0.51696898176060035</v>
      </c>
      <c r="CA333" s="80">
        <v>0.11879196136298409</v>
      </c>
      <c r="CB333" s="80">
        <v>0.55322703934464068</v>
      </c>
      <c r="CC333" s="80">
        <v>-9.6949802315810435E-2</v>
      </c>
      <c r="CD333" s="80">
        <v>0.40241993637314899</v>
      </c>
      <c r="CE333" s="82">
        <f t="shared" si="390"/>
        <v>-1.0787802756512561</v>
      </c>
      <c r="CF333" s="80">
        <f t="shared" si="410"/>
        <v>-0.54471668624777436</v>
      </c>
      <c r="CG333" s="84">
        <f t="shared" si="405"/>
        <v>-0.47847097892574991</v>
      </c>
      <c r="CH333" s="84">
        <f>VLOOKUP(A333,'CALCULO FINAL'!A:L,7,FALSE)</f>
        <v>13.461538461538462</v>
      </c>
      <c r="CI333" s="84">
        <f>VLOOKUP(A333,'CALCULO FINAL'!A:L,10,FALSE)</f>
        <v>2.6315789473684208</v>
      </c>
      <c r="CJ333" s="84">
        <f>VLOOKUP(A333,'CALCULO FINAL'!A:L,8,FALSE)</f>
        <v>26.666666666666668</v>
      </c>
      <c r="CK333" s="84">
        <f>VLOOKUP(A333,'CALCULO FINAL'!A:L,9,FALSE)</f>
        <v>16.279069767441861</v>
      </c>
      <c r="CL333" s="84">
        <f>VLOOKUP(A333,'CALCULO FINAL'!A:L,11,FALSE)</f>
        <v>-1.0878371508144868</v>
      </c>
      <c r="CM333" s="84">
        <f>VLOOKUP(A333,'CALCULO FINAL'!A:L,12,FALSE)</f>
        <v>18.131868131868131</v>
      </c>
      <c r="CN333" s="84">
        <f t="shared" si="406"/>
        <v>11.921631000578367</v>
      </c>
      <c r="CO333" s="81">
        <v>332</v>
      </c>
      <c r="CP333" s="81">
        <v>236</v>
      </c>
      <c r="CQ333" s="81">
        <v>205</v>
      </c>
      <c r="CR333" s="81">
        <v>241</v>
      </c>
      <c r="CS333" s="81">
        <v>277</v>
      </c>
      <c r="CT333" s="81">
        <v>261</v>
      </c>
    </row>
    <row r="334" spans="1:98" ht="14.5" customHeight="1">
      <c r="A334" s="79">
        <v>111001026964</v>
      </c>
      <c r="B334" s="80" t="s">
        <v>326</v>
      </c>
      <c r="C334" s="81" t="s">
        <v>460</v>
      </c>
      <c r="D334" s="81" t="s">
        <v>6</v>
      </c>
      <c r="E334" s="81">
        <v>8</v>
      </c>
      <c r="F334" s="82" t="s">
        <v>7</v>
      </c>
      <c r="G334" s="82">
        <v>47</v>
      </c>
      <c r="H334" s="82" t="s">
        <v>47</v>
      </c>
      <c r="I334" s="81">
        <v>8</v>
      </c>
      <c r="J334" s="81">
        <v>1</v>
      </c>
      <c r="K334" s="81">
        <v>1</v>
      </c>
      <c r="L334" s="81">
        <v>2626</v>
      </c>
      <c r="M334" s="81">
        <f t="shared" si="368"/>
        <v>5</v>
      </c>
      <c r="N334" s="86">
        <f>VLOOKUP(A334,complejidad!P:V,7,FALSE)</f>
        <v>-0.13581358635215499</v>
      </c>
      <c r="O334" s="81">
        <v>3</v>
      </c>
      <c r="P334" s="87">
        <v>39.838482758620671</v>
      </c>
      <c r="Q334" s="88">
        <v>0.204184116949822</v>
      </c>
      <c r="R334" s="81">
        <v>2526</v>
      </c>
      <c r="S334" s="81">
        <v>300</v>
      </c>
      <c r="T334" s="89">
        <f t="shared" si="395"/>
        <v>0.11876484560570071</v>
      </c>
      <c r="U334" s="90">
        <f>VLOOKUP(A334,socioeconomico!I:P,8,FALSE)</f>
        <v>-0.17113979831971141</v>
      </c>
      <c r="V334" s="81">
        <v>6</v>
      </c>
      <c r="W334" s="83">
        <v>0.83001808318264014</v>
      </c>
      <c r="X334" s="83">
        <v>0.80800000000000005</v>
      </c>
      <c r="Y334" s="83">
        <v>0.76829268292682928</v>
      </c>
      <c r="Z334" s="83">
        <v>0.78937198067632852</v>
      </c>
      <c r="AA334" s="83">
        <v>0.80249192431933547</v>
      </c>
      <c r="AB334" s="83">
        <v>0.73825503355704702</v>
      </c>
      <c r="AC334" s="91">
        <v>0.76906126046716616</v>
      </c>
      <c r="AD334" s="81">
        <f t="shared" si="388"/>
        <v>0.77101558678741089</v>
      </c>
      <c r="AE334" s="82">
        <f t="shared" si="396"/>
        <v>-1.3473853442116819</v>
      </c>
      <c r="AF334" s="84">
        <v>81.983122362869196</v>
      </c>
      <c r="AG334" s="84">
        <v>76.56574035669847</v>
      </c>
      <c r="AH334" s="84">
        <v>80.800323362974936</v>
      </c>
      <c r="AI334" s="84">
        <v>79.907133811734909</v>
      </c>
      <c r="AJ334" s="84">
        <v>80.291666666666657</v>
      </c>
      <c r="AK334" s="84">
        <v>84.605597964376585</v>
      </c>
      <c r="AL334" s="84">
        <v>82.517774989544122</v>
      </c>
      <c r="AM334" s="84">
        <f t="shared" si="389"/>
        <v>82.031167729348454</v>
      </c>
      <c r="AN334" s="84">
        <f t="shared" si="397"/>
        <v>-1.4560201071032175</v>
      </c>
      <c r="AO334" s="81">
        <v>4</v>
      </c>
      <c r="AP334" s="82">
        <f t="shared" si="384"/>
        <v>0.23005906138063265</v>
      </c>
      <c r="AQ334" s="81">
        <v>4</v>
      </c>
      <c r="AR334" s="82">
        <f t="shared" si="385"/>
        <v>0.1365178344157767</v>
      </c>
      <c r="AS334" s="81">
        <v>4</v>
      </c>
      <c r="AT334" s="82">
        <f t="shared" si="386"/>
        <v>-0.10476865036838212</v>
      </c>
      <c r="AU334" s="81">
        <v>4</v>
      </c>
      <c r="AV334" s="82">
        <f t="shared" si="372"/>
        <v>-0.23979404319523176</v>
      </c>
      <c r="AW334" s="81">
        <v>4</v>
      </c>
      <c r="AX334" s="82">
        <f t="shared" si="366"/>
        <v>-0.2179191660846721</v>
      </c>
      <c r="AY334" s="81">
        <v>4</v>
      </c>
      <c r="AZ334" s="82">
        <f t="shared" si="408"/>
        <v>5.8790989771929411E-2</v>
      </c>
      <c r="BA334" s="81">
        <f t="shared" si="409"/>
        <v>-8.6864817342315201E-2</v>
      </c>
      <c r="BB334" s="82">
        <v>3.2116666666666664</v>
      </c>
      <c r="BC334" s="82">
        <v>3.2899999999999996</v>
      </c>
      <c r="BD334" s="82">
        <v>3.3574999999999999</v>
      </c>
      <c r="BE334" s="82">
        <v>3.1750000000000003</v>
      </c>
      <c r="BF334" s="81">
        <f t="shared" si="414"/>
        <v>3.2564166666666665</v>
      </c>
      <c r="BG334" s="82">
        <f t="shared" si="369"/>
        <v>-5.4010234744641672E-2</v>
      </c>
      <c r="BH334" s="82">
        <f t="shared" si="398"/>
        <v>-7.0437526043478443E-2</v>
      </c>
      <c r="BI334" s="85">
        <v>0.45800000000000002</v>
      </c>
      <c r="BJ334" s="82">
        <f t="shared" si="411"/>
        <v>-0.42011106102546181</v>
      </c>
      <c r="BK334" s="92">
        <f t="shared" si="412"/>
        <v>-0.78088609486795202</v>
      </c>
      <c r="BL334" s="92">
        <f t="shared" si="413"/>
        <v>-0.37563745317195124</v>
      </c>
      <c r="BM334" s="85">
        <v>0.3883353253934243</v>
      </c>
      <c r="BN334" s="92">
        <f>((BM334-(AVERAGE(BM$2:BM$392)))/(_xlfn.STDEV.P(BM$2:BM$392)))</f>
        <v>-1.2398913252986887</v>
      </c>
      <c r="BO334" s="92">
        <f>LN(BM334)</f>
        <v>-0.94588607189512841</v>
      </c>
      <c r="BP334" s="92">
        <f>((BO334-(AVERAGE(BO$2:BO$392)))/(_xlfn.STDEV.P(BO$2:BO$392)))</f>
        <v>-1.3554520788897682</v>
      </c>
      <c r="BQ334" s="86">
        <v>0.56925213693627141</v>
      </c>
      <c r="BR334" s="92">
        <f>((BQ334-(AVERAGE(BQ$2:BQ$392)))/(_xlfn.STDEV.P(BQ$2:BQ$392)))</f>
        <v>-0.58259370379040087</v>
      </c>
      <c r="BS334" s="92">
        <f>LN(BQ334)</f>
        <v>-0.56343182009492321</v>
      </c>
      <c r="BT334" s="92">
        <f>((BS334-(AVERAGE(BS$2:BS$392)))/(_xlfn.STDEV.P(BS$2:BS$392)))</f>
        <v>-0.5573860429458507</v>
      </c>
      <c r="BU334" s="92">
        <v>0.60757923144867743</v>
      </c>
      <c r="BV334" s="92">
        <f t="shared" si="402"/>
        <v>-0.38325359665087821</v>
      </c>
      <c r="BW334" s="92">
        <f t="shared" si="403"/>
        <v>-0.4982726901339205</v>
      </c>
      <c r="BX334" s="92">
        <f t="shared" si="404"/>
        <v>-0.37443867026269423</v>
      </c>
      <c r="BY334" s="92">
        <f>(BL334*0.1)+(BP334*0.2)+(BT334*0.3)+(BX334*0.4)</f>
        <v>-0.62564544208398165</v>
      </c>
      <c r="BZ334" s="80">
        <v>0.52381001877669675</v>
      </c>
      <c r="CA334" s="80">
        <v>0.36557352306866531</v>
      </c>
      <c r="CB334" s="80">
        <v>0.55011115298592028</v>
      </c>
      <c r="CC334" s="80">
        <v>-0.19888970994267624</v>
      </c>
      <c r="CD334" s="80">
        <v>0.50264486201272796</v>
      </c>
      <c r="CE334" s="82">
        <f t="shared" si="390"/>
        <v>0.11398028513759008</v>
      </c>
      <c r="CF334" s="80">
        <f t="shared" si="410"/>
        <v>7.0437934199725244E-2</v>
      </c>
      <c r="CG334" s="84">
        <f t="shared" si="405"/>
        <v>-0.45504538292163371</v>
      </c>
      <c r="CH334" s="84">
        <f>VLOOKUP(A334,'CALCULO FINAL'!A:L,7,FALSE)</f>
        <v>15.384615384615385</v>
      </c>
      <c r="CI334" s="84">
        <f>VLOOKUP(A334,'CALCULO FINAL'!A:L,10,FALSE)</f>
        <v>5.2631578947368416</v>
      </c>
      <c r="CJ334" s="84">
        <f>VLOOKUP(A334,'CALCULO FINAL'!A:L,8,FALSE)</f>
        <v>6.8181818181818175</v>
      </c>
      <c r="CK334" s="84">
        <f>VLOOKUP(A334,'CALCULO FINAL'!A:L,9,FALSE)</f>
        <v>22.222222222222221</v>
      </c>
      <c r="CL334" s="84">
        <f>VLOOKUP(A334,'CALCULO FINAL'!A:L,11,FALSE)</f>
        <v>-1.3389512549455342</v>
      </c>
      <c r="CM334" s="84">
        <f>VLOOKUP(A334,'CALCULO FINAL'!A:L,12,FALSE)</f>
        <v>10.714285714285714</v>
      </c>
      <c r="CN334" s="84">
        <f t="shared" si="406"/>
        <v>11.686668594563331</v>
      </c>
      <c r="CO334" s="81">
        <v>333</v>
      </c>
      <c r="CP334" s="81">
        <v>318</v>
      </c>
      <c r="CQ334" s="81">
        <v>293</v>
      </c>
      <c r="CR334" s="81">
        <v>301</v>
      </c>
      <c r="CS334" s="81">
        <v>317</v>
      </c>
      <c r="CT334" s="81">
        <v>255</v>
      </c>
    </row>
    <row r="335" spans="1:98" ht="14.5" customHeight="1">
      <c r="A335" s="79">
        <v>111001102105</v>
      </c>
      <c r="B335" s="80" t="s">
        <v>385</v>
      </c>
      <c r="C335" s="81" t="s">
        <v>460</v>
      </c>
      <c r="D335" s="81" t="s">
        <v>6</v>
      </c>
      <c r="E335" s="81">
        <v>19</v>
      </c>
      <c r="F335" s="82" t="s">
        <v>20</v>
      </c>
      <c r="G335" s="82">
        <v>67</v>
      </c>
      <c r="H335" s="82" t="s">
        <v>223</v>
      </c>
      <c r="I335" s="81">
        <v>19</v>
      </c>
      <c r="J335" s="81">
        <v>3</v>
      </c>
      <c r="K335" s="81">
        <v>3</v>
      </c>
      <c r="L335" s="81">
        <v>2090</v>
      </c>
      <c r="M335" s="81">
        <f t="shared" si="368"/>
        <v>4</v>
      </c>
      <c r="N335" s="86">
        <f>VLOOKUP(A335,complejidad!P:V,7,FALSE)</f>
        <v>1.2775233775929495</v>
      </c>
      <c r="O335" s="81">
        <v>6</v>
      </c>
      <c r="P335" s="87">
        <v>33.375474397590274</v>
      </c>
      <c r="Q335" s="88">
        <v>0.29735204081632599</v>
      </c>
      <c r="R335" s="81">
        <v>1880</v>
      </c>
      <c r="S335" s="81">
        <v>402</v>
      </c>
      <c r="T335" s="89">
        <f t="shared" si="395"/>
        <v>0.21382978723404256</v>
      </c>
      <c r="U335" s="90">
        <f>VLOOKUP(A335,socioeconomico!I:P,8,FALSE)</f>
        <v>1.8627532367957305</v>
      </c>
      <c r="V335" s="81">
        <v>1</v>
      </c>
      <c r="W335" s="83">
        <v>0.81828839390386865</v>
      </c>
      <c r="X335" s="83">
        <v>0.82064896755162242</v>
      </c>
      <c r="Y335" s="83">
        <v>0.7737003058103975</v>
      </c>
      <c r="Z335" s="83">
        <v>0.77501635055591889</v>
      </c>
      <c r="AA335" s="83">
        <v>0.78290704928259514</v>
      </c>
      <c r="AB335" s="83">
        <v>0.81973434535104361</v>
      </c>
      <c r="AC335" s="91">
        <v>0.80271707028942707</v>
      </c>
      <c r="AD335" s="81">
        <f t="shared" si="388"/>
        <v>0.79595260044553562</v>
      </c>
      <c r="AE335" s="82">
        <f t="shared" si="396"/>
        <v>-0.8527651455838382</v>
      </c>
      <c r="AF335" s="84"/>
      <c r="AG335" s="84"/>
      <c r="AH335" s="84">
        <v>88.92636312535133</v>
      </c>
      <c r="AI335" s="84">
        <v>85.120481927710841</v>
      </c>
      <c r="AJ335" s="84">
        <v>86.523076923076928</v>
      </c>
      <c r="AK335" s="84">
        <v>86.879895561357699</v>
      </c>
      <c r="AL335" s="84">
        <v>90.700483091787447</v>
      </c>
      <c r="AM335" s="84">
        <f t="shared" si="389"/>
        <v>87.895442804182807</v>
      </c>
      <c r="AN335" s="84">
        <f t="shared" si="397"/>
        <v>-0.19028311134826054</v>
      </c>
      <c r="AO335" s="81">
        <v>3.5</v>
      </c>
      <c r="AP335" s="82">
        <f t="shared" si="384"/>
        <v>-1.3577995583445217</v>
      </c>
      <c r="AQ335" s="81">
        <v>3.5</v>
      </c>
      <c r="AR335" s="82">
        <f t="shared" si="385"/>
        <v>-1.3981309248788139</v>
      </c>
      <c r="AS335" s="81">
        <v>3.5</v>
      </c>
      <c r="AT335" s="82">
        <f t="shared" si="386"/>
        <v>-1.594305549084083</v>
      </c>
      <c r="AU335" s="81">
        <v>3.5</v>
      </c>
      <c r="AV335" s="82">
        <f t="shared" si="372"/>
        <v>-1.6918801936552432</v>
      </c>
      <c r="AW335" s="81">
        <v>3.5</v>
      </c>
      <c r="AX335" s="82">
        <f t="shared" si="366"/>
        <v>-1.5698251038321778</v>
      </c>
      <c r="AY335" s="81">
        <v>3.5</v>
      </c>
      <c r="AZ335" s="82">
        <f t="shared" si="408"/>
        <v>-1.2816435770280501</v>
      </c>
      <c r="BA335" s="81">
        <f t="shared" si="409"/>
        <v>-1.4942843126480019</v>
      </c>
      <c r="BB335" s="82">
        <v>3.05</v>
      </c>
      <c r="BC335" s="82">
        <v>2.9666666666666668</v>
      </c>
      <c r="BD335" s="82">
        <v>3.0066666666666664</v>
      </c>
      <c r="BE335" s="82">
        <v>3.0066666666666673</v>
      </c>
      <c r="BF335" s="81">
        <f t="shared" si="414"/>
        <v>3.0030000000000001</v>
      </c>
      <c r="BG335" s="82">
        <f t="shared" si="369"/>
        <v>-0.55583416594985113</v>
      </c>
      <c r="BH335" s="82">
        <f t="shared" si="398"/>
        <v>-1.0250592392989266</v>
      </c>
      <c r="BI335" s="85">
        <v>0.39900000000000002</v>
      </c>
      <c r="BJ335" s="82">
        <f t="shared" si="411"/>
        <v>-1.2637581178447592</v>
      </c>
      <c r="BK335" s="92">
        <f t="shared" si="412"/>
        <v>-0.91879386209227354</v>
      </c>
      <c r="BL335" s="92">
        <f t="shared" si="413"/>
        <v>-1.3658638973229817</v>
      </c>
      <c r="BM335" s="85"/>
      <c r="BN335" s="92"/>
      <c r="BO335" s="92"/>
      <c r="BP335" s="92"/>
      <c r="BQ335" s="86"/>
      <c r="BR335" s="86"/>
      <c r="BS335" s="92"/>
      <c r="BT335" s="92"/>
      <c r="BU335" s="92">
        <v>0.61468543791461672</v>
      </c>
      <c r="BV335" s="92">
        <f t="shared" si="402"/>
        <v>-0.17323041246756693</v>
      </c>
      <c r="BW335" s="92">
        <f t="shared" si="403"/>
        <v>-0.48664462509336726</v>
      </c>
      <c r="BX335" s="92">
        <f t="shared" si="404"/>
        <v>-0.15348113359840301</v>
      </c>
      <c r="BY335" s="86">
        <f>(BL335*0.4)+(BX335*0.6)</f>
        <v>-0.63843423908823449</v>
      </c>
      <c r="BZ335" s="80">
        <v>0.47367212390188768</v>
      </c>
      <c r="CA335" s="80">
        <v>-1.443086182868863</v>
      </c>
      <c r="CB335" s="80">
        <v>0.5411432088267405</v>
      </c>
      <c r="CC335" s="80">
        <v>-0.49228661019583858</v>
      </c>
      <c r="CD335" s="80">
        <v>0.525467696968415</v>
      </c>
      <c r="CE335" s="82">
        <f t="shared" si="390"/>
        <v>0.38559113689746888</v>
      </c>
      <c r="CF335" s="80">
        <f t="shared" si="410"/>
        <v>-0.24350765118378978</v>
      </c>
      <c r="CG335" s="84">
        <f t="shared" si="405"/>
        <v>-0.75315338804997867</v>
      </c>
      <c r="CH335" s="84">
        <f>VLOOKUP(A335,'CALCULO FINAL'!A:L,7,FALSE)</f>
        <v>4.6703296703296706</v>
      </c>
      <c r="CI335" s="84">
        <f>VLOOKUP(A335,'CALCULO FINAL'!A:L,10,FALSE)</f>
        <v>32.142857142857146</v>
      </c>
      <c r="CJ335" s="84">
        <f>VLOOKUP(A335,'CALCULO FINAL'!A:L,8,FALSE)</f>
        <v>14.634146341463413</v>
      </c>
      <c r="CK335" s="84">
        <f>VLOOKUP(A335,'CALCULO FINAL'!A:L,9,FALSE)</f>
        <v>2.7397260273972601</v>
      </c>
      <c r="CL335" s="84">
        <f>VLOOKUP(A335,'CALCULO FINAL'!A:L,11,FALSE)</f>
        <v>-1.5498177273511127</v>
      </c>
      <c r="CM335" s="84">
        <f>VLOOKUP(A335,'CALCULO FINAL'!A:L,12,FALSE)</f>
        <v>5.2197802197802199</v>
      </c>
      <c r="CN335" s="84">
        <f t="shared" si="406"/>
        <v>11.675824175824177</v>
      </c>
      <c r="CO335" s="81">
        <v>334</v>
      </c>
      <c r="CP335" s="81">
        <v>335</v>
      </c>
      <c r="CQ335" s="81">
        <v>344</v>
      </c>
      <c r="CR335" s="81">
        <v>342</v>
      </c>
      <c r="CS335" s="81">
        <v>341</v>
      </c>
      <c r="CT335" s="81">
        <v>334</v>
      </c>
    </row>
    <row r="336" spans="1:98" ht="14.5" customHeight="1">
      <c r="A336" s="79">
        <v>111001020095</v>
      </c>
      <c r="B336" s="80" t="s">
        <v>341</v>
      </c>
      <c r="C336" s="81" t="s">
        <v>460</v>
      </c>
      <c r="D336" s="81" t="s">
        <v>6</v>
      </c>
      <c r="E336" s="81">
        <v>18</v>
      </c>
      <c r="F336" s="82" t="s">
        <v>38</v>
      </c>
      <c r="G336" s="82">
        <v>53</v>
      </c>
      <c r="H336" s="82" t="s">
        <v>107</v>
      </c>
      <c r="I336" s="81">
        <v>18</v>
      </c>
      <c r="J336" s="81">
        <v>1</v>
      </c>
      <c r="K336" s="81">
        <v>1</v>
      </c>
      <c r="L336" s="81">
        <v>1283</v>
      </c>
      <c r="M336" s="81">
        <f t="shared" si="368"/>
        <v>2</v>
      </c>
      <c r="N336" s="86">
        <f>VLOOKUP(A336,complejidad!P:V,7,FALSE)</f>
        <v>-1.0721496448257501</v>
      </c>
      <c r="O336" s="81">
        <v>1</v>
      </c>
      <c r="P336" s="87">
        <v>36.664161490683085</v>
      </c>
      <c r="Q336" s="88">
        <v>0.217561983471074</v>
      </c>
      <c r="R336" s="81">
        <v>1239</v>
      </c>
      <c r="S336" s="81">
        <v>108</v>
      </c>
      <c r="T336" s="89">
        <f t="shared" si="395"/>
        <v>8.7167070217917669E-2</v>
      </c>
      <c r="U336" s="90">
        <f>VLOOKUP(A336,socioeconomico!I:P,8,FALSE)</f>
        <v>0.15356144071859756</v>
      </c>
      <c r="V336" s="81">
        <v>5</v>
      </c>
      <c r="W336" s="83">
        <v>0.86519607843137258</v>
      </c>
      <c r="X336" s="83">
        <v>0.86161449752883035</v>
      </c>
      <c r="Y336" s="83">
        <v>0.84380453752181506</v>
      </c>
      <c r="Z336" s="83">
        <v>0.81688888888888889</v>
      </c>
      <c r="AA336" s="83">
        <v>0.81457564575645758</v>
      </c>
      <c r="AB336" s="83">
        <v>0.81977818853974127</v>
      </c>
      <c r="AC336" s="91">
        <v>0.79826839826839824</v>
      </c>
      <c r="AD336" s="81">
        <f t="shared" si="388"/>
        <v>0.81425398285226103</v>
      </c>
      <c r="AE336" s="82">
        <f t="shared" si="396"/>
        <v>-0.48976123800770632</v>
      </c>
      <c r="AF336" s="84">
        <v>94.862248696947134</v>
      </c>
      <c r="AG336" s="84">
        <v>79.407407407407405</v>
      </c>
      <c r="AH336" s="84">
        <v>87.256371814092958</v>
      </c>
      <c r="AI336" s="84">
        <v>87.616099071207429</v>
      </c>
      <c r="AJ336" s="84">
        <v>90.544629349470497</v>
      </c>
      <c r="AK336" s="84">
        <v>81.810897435897431</v>
      </c>
      <c r="AL336" s="84">
        <v>81.507936507936506</v>
      </c>
      <c r="AM336" s="84">
        <f t="shared" si="389"/>
        <v>84.882083223339819</v>
      </c>
      <c r="AN336" s="84">
        <f t="shared" si="397"/>
        <v>-0.84068246238711941</v>
      </c>
      <c r="AO336" s="81">
        <v>3.5</v>
      </c>
      <c r="AP336" s="82">
        <f t="shared" si="384"/>
        <v>-1.3577995583445217</v>
      </c>
      <c r="AQ336" s="81">
        <v>3.5</v>
      </c>
      <c r="AR336" s="82">
        <f t="shared" si="385"/>
        <v>-1.3981309248788139</v>
      </c>
      <c r="AS336" s="81">
        <v>4</v>
      </c>
      <c r="AT336" s="82">
        <f t="shared" si="386"/>
        <v>-0.10476865036838212</v>
      </c>
      <c r="AU336" s="81">
        <v>4</v>
      </c>
      <c r="AV336" s="82">
        <f t="shared" si="372"/>
        <v>-0.23979404319523176</v>
      </c>
      <c r="AW336" s="81">
        <v>4</v>
      </c>
      <c r="AX336" s="82">
        <f t="shared" si="366"/>
        <v>-0.2179191660846721</v>
      </c>
      <c r="AY336" s="81">
        <v>3.5</v>
      </c>
      <c r="AZ336" s="82">
        <f t="shared" si="408"/>
        <v>-1.2816435770280501</v>
      </c>
      <c r="BA336" s="81">
        <f t="shared" si="409"/>
        <v>-0.64246006331176808</v>
      </c>
      <c r="BB336" s="82">
        <v>3.2749999999999999</v>
      </c>
      <c r="BC336" s="82">
        <v>3.11</v>
      </c>
      <c r="BD336" s="82">
        <v>3.2050000000000001</v>
      </c>
      <c r="BE336" s="82">
        <v>3.2016666666666667</v>
      </c>
      <c r="BF336" s="81">
        <f t="shared" si="414"/>
        <v>3.1916666666666669</v>
      </c>
      <c r="BG336" s="82">
        <f t="shared" si="369"/>
        <v>-0.18223029214235492</v>
      </c>
      <c r="BH336" s="82">
        <f t="shared" si="398"/>
        <v>-0.41234517772706147</v>
      </c>
      <c r="BI336" s="85">
        <v>0.371</v>
      </c>
      <c r="BJ336" s="82">
        <f t="shared" si="411"/>
        <v>-1.664132992267477</v>
      </c>
      <c r="BK336" s="92">
        <f t="shared" si="412"/>
        <v>-0.99155321637470195</v>
      </c>
      <c r="BL336" s="92">
        <f t="shared" si="413"/>
        <v>-1.8883017419776638</v>
      </c>
      <c r="BM336" s="85">
        <v>0.41327826450824889</v>
      </c>
      <c r="BN336" s="92">
        <f>((BM336-(AVERAGE(BM$2:BM$392)))/(_xlfn.STDEV.P(BM$2:BM$392)))</f>
        <v>-0.93375531899911213</v>
      </c>
      <c r="BO336" s="92">
        <f>LN(BM336)</f>
        <v>-0.88363414895563619</v>
      </c>
      <c r="BP336" s="92">
        <f>((BO336-(AVERAGE(BO$2:BO$392)))/(_xlfn.STDEV.P(BO$2:BO$392)))</f>
        <v>-0.96852548735333688</v>
      </c>
      <c r="BQ336" s="86">
        <v>0.57741724161440466</v>
      </c>
      <c r="BR336" s="92">
        <f>((BQ336-(AVERAGE(BQ$2:BQ$392)))/(_xlfn.STDEV.P(BQ$2:BQ$392)))</f>
        <v>-0.36446875279757268</v>
      </c>
      <c r="BS336" s="92">
        <f>LN(BQ336)</f>
        <v>-0.54919015141907002</v>
      </c>
      <c r="BT336" s="92">
        <f>((BS336-(AVERAGE(BS$2:BS$392)))/(_xlfn.STDEV.P(BS$2:BS$392)))</f>
        <v>-0.33423066480498548</v>
      </c>
      <c r="BU336" s="92">
        <v>0.6164468323756217</v>
      </c>
      <c r="BV336" s="92">
        <f t="shared" si="402"/>
        <v>-0.12117258455667797</v>
      </c>
      <c r="BW336" s="92">
        <f t="shared" si="403"/>
        <v>-0.48378320117437512</v>
      </c>
      <c r="BX336" s="92">
        <f t="shared" si="404"/>
        <v>-9.9108099195191368E-2</v>
      </c>
      <c r="BY336" s="92">
        <f>(BL336*0.1)+(BP336*0.2)+(BT336*0.3)+(BX336*0.4)</f>
        <v>-0.522447710788006</v>
      </c>
      <c r="BZ336" s="80">
        <v>0.53436737675598911</v>
      </c>
      <c r="CA336" s="80">
        <v>0.7464165565861719</v>
      </c>
      <c r="CB336" s="80">
        <v>0.51565304722712113</v>
      </c>
      <c r="CC336" s="80">
        <v>-1.3262273961255897</v>
      </c>
      <c r="CD336" s="80">
        <v>0.49863851313665702</v>
      </c>
      <c r="CE336" s="82">
        <f t="shared" si="390"/>
        <v>6.63013779032499E-2</v>
      </c>
      <c r="CF336" s="80">
        <f t="shared" si="410"/>
        <v>-0.21543421856881759</v>
      </c>
      <c r="CG336" s="84">
        <f t="shared" si="405"/>
        <v>-0.46471329258248689</v>
      </c>
      <c r="CH336" s="84">
        <f>VLOOKUP(A336,'CALCULO FINAL'!A:L,7,FALSE)</f>
        <v>14.285714285714285</v>
      </c>
      <c r="CI336" s="84">
        <f>VLOOKUP(A336,'CALCULO FINAL'!A:L,10,FALSE)</f>
        <v>5.2631578947368416</v>
      </c>
      <c r="CJ336" s="84">
        <f>VLOOKUP(A336,'CALCULO FINAL'!A:L,8,FALSE)</f>
        <v>15.384615384615385</v>
      </c>
      <c r="CK336" s="84">
        <f>VLOOKUP(A336,'CALCULO FINAL'!A:L,9,FALSE)</f>
        <v>14.285714285714285</v>
      </c>
      <c r="CL336" s="84">
        <f>VLOOKUP(A336,'CALCULO FINAL'!A:L,11,FALSE)</f>
        <v>-1.3276327185409018</v>
      </c>
      <c r="CM336" s="84">
        <f>VLOOKUP(A336,'CALCULO FINAL'!A:L,12,FALSE)</f>
        <v>11.538461538461538</v>
      </c>
      <c r="CN336" s="84">
        <f t="shared" si="406"/>
        <v>11.343262001156738</v>
      </c>
      <c r="CO336" s="81">
        <v>335</v>
      </c>
      <c r="CP336" s="81">
        <v>307</v>
      </c>
      <c r="CQ336" s="81">
        <v>328</v>
      </c>
      <c r="CR336" s="81">
        <v>322</v>
      </c>
      <c r="CS336" s="81">
        <v>312</v>
      </c>
      <c r="CT336" s="81">
        <v>321</v>
      </c>
    </row>
    <row r="337" spans="1:98" ht="14.5" customHeight="1">
      <c r="A337" s="79">
        <v>111001086665</v>
      </c>
      <c r="B337" s="80" t="s">
        <v>371</v>
      </c>
      <c r="C337" s="81" t="s">
        <v>460</v>
      </c>
      <c r="D337" s="81" t="s">
        <v>6</v>
      </c>
      <c r="E337" s="81">
        <v>11</v>
      </c>
      <c r="F337" s="82" t="s">
        <v>44</v>
      </c>
      <c r="G337" s="82">
        <v>28</v>
      </c>
      <c r="H337" s="82" t="s">
        <v>60</v>
      </c>
      <c r="I337" s="81">
        <v>11</v>
      </c>
      <c r="J337" s="81">
        <v>3</v>
      </c>
      <c r="K337" s="81">
        <v>3</v>
      </c>
      <c r="L337" s="81">
        <v>3492</v>
      </c>
      <c r="M337" s="81">
        <f t="shared" si="368"/>
        <v>6</v>
      </c>
      <c r="N337" s="86">
        <f>VLOOKUP(A337,complejidad!P:V,7,FALSE)</f>
        <v>1.9668522933360815</v>
      </c>
      <c r="O337" s="81">
        <v>6</v>
      </c>
      <c r="P337" s="87">
        <v>35.202648556876035</v>
      </c>
      <c r="Q337" s="88">
        <v>0.24183959451401399</v>
      </c>
      <c r="R337" s="81">
        <v>3292</v>
      </c>
      <c r="S337" s="81">
        <v>571</v>
      </c>
      <c r="T337" s="89">
        <f t="shared" si="395"/>
        <v>0.17345078979343864</v>
      </c>
      <c r="U337" s="90">
        <f>VLOOKUP(A337,socioeconomico!I:P,8,FALSE)</f>
        <v>0.93889312069270847</v>
      </c>
      <c r="V337" s="81">
        <v>2</v>
      </c>
      <c r="W337" s="83">
        <v>0.86351423965609886</v>
      </c>
      <c r="X337" s="83">
        <v>0.89413382218148485</v>
      </c>
      <c r="Y337" s="83">
        <v>0.84339963833634723</v>
      </c>
      <c r="Z337" s="83">
        <v>0.78359511343804533</v>
      </c>
      <c r="AA337" s="83">
        <v>0.82424652895360651</v>
      </c>
      <c r="AB337" s="83">
        <v>0.82228915662650603</v>
      </c>
      <c r="AC337" s="91">
        <v>0.83721682847896439</v>
      </c>
      <c r="AD337" s="81">
        <f t="shared" si="388"/>
        <v>0.82346587434037866</v>
      </c>
      <c r="AE337" s="82">
        <f t="shared" si="396"/>
        <v>-0.30704538998929826</v>
      </c>
      <c r="AF337" s="84">
        <v>88.852988691437801</v>
      </c>
      <c r="AG337" s="84">
        <v>88.163761653830562</v>
      </c>
      <c r="AH337" s="84">
        <v>95.669291338582667</v>
      </c>
      <c r="AI337" s="84">
        <v>95.263532763532766</v>
      </c>
      <c r="AJ337" s="84">
        <v>88.375122110061866</v>
      </c>
      <c r="AK337" s="84">
        <v>89.534883720930239</v>
      </c>
      <c r="AL337" s="84">
        <v>89.571471381480379</v>
      </c>
      <c r="AM337" s="84">
        <f t="shared" si="389"/>
        <v>90.786645815077236</v>
      </c>
      <c r="AN337" s="84">
        <f t="shared" si="397"/>
        <v>0.43375013511921862</v>
      </c>
      <c r="AO337" s="81">
        <v>3.5</v>
      </c>
      <c r="AP337" s="82">
        <f t="shared" si="384"/>
        <v>-1.3577995583445217</v>
      </c>
      <c r="AQ337" s="81">
        <v>3.5</v>
      </c>
      <c r="AR337" s="82">
        <f t="shared" si="385"/>
        <v>-1.3981309248788139</v>
      </c>
      <c r="AS337" s="81">
        <v>3.5</v>
      </c>
      <c r="AT337" s="82">
        <f t="shared" si="386"/>
        <v>-1.594305549084083</v>
      </c>
      <c r="AU337" s="81">
        <v>3.5</v>
      </c>
      <c r="AV337" s="82">
        <f t="shared" si="372"/>
        <v>-1.6918801936552432</v>
      </c>
      <c r="AW337" s="81">
        <v>3.5</v>
      </c>
      <c r="AX337" s="82">
        <f t="shared" si="366"/>
        <v>-1.5698251038321778</v>
      </c>
      <c r="AY337" s="81">
        <v>3.5</v>
      </c>
      <c r="AZ337" s="82">
        <f t="shared" si="408"/>
        <v>-1.2816435770280501</v>
      </c>
      <c r="BA337" s="81">
        <f t="shared" si="409"/>
        <v>-1.4942843126480019</v>
      </c>
      <c r="BB337" s="82">
        <v>3.2349999999999999</v>
      </c>
      <c r="BC337" s="82">
        <v>3.1266666666666669</v>
      </c>
      <c r="BD337" s="82">
        <v>3.1850000000000001</v>
      </c>
      <c r="BE337" s="82">
        <v>3.0983333333333332</v>
      </c>
      <c r="BF337" s="81">
        <f t="shared" si="414"/>
        <v>3.1436666666666668</v>
      </c>
      <c r="BG337" s="82">
        <f t="shared" si="369"/>
        <v>-0.2772814543831314</v>
      </c>
      <c r="BH337" s="82">
        <f t="shared" si="398"/>
        <v>-0.88578288351556667</v>
      </c>
      <c r="BI337" s="85">
        <v>0.50600000000000001</v>
      </c>
      <c r="BJ337" s="82">
        <f t="shared" si="411"/>
        <v>0.26624586655633931</v>
      </c>
      <c r="BK337" s="92">
        <f t="shared" si="412"/>
        <v>-0.68121860969467152</v>
      </c>
      <c r="BL337" s="92">
        <f t="shared" si="413"/>
        <v>0.34001026868607809</v>
      </c>
      <c r="BM337" s="85">
        <v>0.29057170771868884</v>
      </c>
      <c r="BN337" s="92">
        <f>((BM337-(AVERAGE(BM$2:BM$392)))/(_xlfn.STDEV.P(BM$2:BM$392)))</f>
        <v>-2.4397885522679927</v>
      </c>
      <c r="BO337" s="92">
        <f>LN(BM337)</f>
        <v>-1.23590489074562</v>
      </c>
      <c r="BP337" s="92">
        <f>((BO337-(AVERAGE(BO$2:BO$392)))/(_xlfn.STDEV.P(BO$2:BO$392)))</f>
        <v>-3.1580629503372961</v>
      </c>
      <c r="BQ337" s="86">
        <v>0.54239699267939745</v>
      </c>
      <c r="BR337" s="92">
        <f>((BQ337-(AVERAGE(BQ$2:BQ$392)))/(_xlfn.STDEV.P(BQ$2:BQ$392)))</f>
        <v>-1.3000097389605956</v>
      </c>
      <c r="BS337" s="92">
        <f>LN(BQ337)</f>
        <v>-0.61175708684145935</v>
      </c>
      <c r="BT337" s="92">
        <f>((BS337-(AVERAGE(BS$2:BS$392)))/(_xlfn.STDEV.P(BS$2:BS$392)))</f>
        <v>-1.3146037131522812</v>
      </c>
      <c r="BU337" s="92">
        <v>0.64600635056214328</v>
      </c>
      <c r="BV337" s="92">
        <f t="shared" si="402"/>
        <v>0.75245586435121214</v>
      </c>
      <c r="BW337" s="92">
        <f t="shared" si="403"/>
        <v>-0.4369459446563021</v>
      </c>
      <c r="BX337" s="92">
        <f t="shared" si="404"/>
        <v>0.79089765741644691</v>
      </c>
      <c r="BY337" s="92">
        <f>(BL337*0.1)+(BP337*0.2)+(BT337*0.3)+(BX337*0.4)</f>
        <v>-0.67563361417795698</v>
      </c>
      <c r="BZ337" s="80">
        <v>0.47624255390163728</v>
      </c>
      <c r="CA337" s="80">
        <v>-1.3503612453921614</v>
      </c>
      <c r="CB337" s="80">
        <v>0.4658326672419808</v>
      </c>
      <c r="CC337" s="80">
        <v>-2.9561600537807369</v>
      </c>
      <c r="CD337" s="80">
        <v>0.52281760386616005</v>
      </c>
      <c r="CE337" s="82">
        <f t="shared" si="390"/>
        <v>0.35405280933456962</v>
      </c>
      <c r="CF337" s="80">
        <f t="shared" si="410"/>
        <v>-0.97989386054536853</v>
      </c>
      <c r="CG337" s="84">
        <f t="shared" si="405"/>
        <v>-0.63399428295695903</v>
      </c>
      <c r="CH337" s="84">
        <f>VLOOKUP(A337,'CALCULO FINAL'!A:L,7,FALSE)</f>
        <v>8.2417582417582409</v>
      </c>
      <c r="CI337" s="84">
        <f>VLOOKUP(A337,'CALCULO FINAL'!A:L,10,FALSE)</f>
        <v>27.027027027027028</v>
      </c>
      <c r="CJ337" s="84">
        <f>VLOOKUP(A337,'CALCULO FINAL'!A:L,8,FALSE)</f>
        <v>3.4482758620689653</v>
      </c>
      <c r="CK337" s="84">
        <f>VLOOKUP(A337,'CALCULO FINAL'!A:L,9,FALSE)</f>
        <v>5.4794520547945202</v>
      </c>
      <c r="CL337" s="84">
        <f>VLOOKUP(A337,'CALCULO FINAL'!A:L,11,FALSE)</f>
        <v>-1.7023517470391061</v>
      </c>
      <c r="CM337" s="84">
        <f>VLOOKUP(A337,'CALCULO FINAL'!A:L,12,FALSE)</f>
        <v>1.6483516483516485</v>
      </c>
      <c r="CN337" s="84">
        <f t="shared" si="406"/>
        <v>11.289723789723791</v>
      </c>
      <c r="CO337" s="81">
        <v>336</v>
      </c>
      <c r="CP337" s="81">
        <v>344</v>
      </c>
      <c r="CQ337" s="81">
        <v>336</v>
      </c>
      <c r="CR337" s="81">
        <v>337</v>
      </c>
      <c r="CS337" s="81">
        <v>335</v>
      </c>
      <c r="CT337" s="81">
        <v>203</v>
      </c>
    </row>
    <row r="338" spans="1:98" ht="14.5" customHeight="1">
      <c r="A338" s="79">
        <v>111265000343</v>
      </c>
      <c r="B338" s="80" t="s">
        <v>343</v>
      </c>
      <c r="C338" s="81" t="s">
        <v>460</v>
      </c>
      <c r="D338" s="81" t="s">
        <v>6</v>
      </c>
      <c r="E338" s="81">
        <v>10</v>
      </c>
      <c r="F338" s="82" t="s">
        <v>18</v>
      </c>
      <c r="G338" s="82">
        <v>74</v>
      </c>
      <c r="H338" s="82" t="s">
        <v>18</v>
      </c>
      <c r="I338" s="81">
        <v>10</v>
      </c>
      <c r="J338" s="81">
        <v>2</v>
      </c>
      <c r="K338" s="81">
        <v>2</v>
      </c>
      <c r="L338" s="81">
        <v>1562</v>
      </c>
      <c r="M338" s="81">
        <f t="shared" si="368"/>
        <v>3</v>
      </c>
      <c r="N338" s="86">
        <f>VLOOKUP(A338,complejidad!P:V,7,FALSE)</f>
        <v>0.17629507564424984</v>
      </c>
      <c r="O338" s="81">
        <v>4</v>
      </c>
      <c r="P338" s="87">
        <v>39.345460674157231</v>
      </c>
      <c r="Q338" s="88">
        <v>0.23597899938233399</v>
      </c>
      <c r="R338" s="81">
        <v>1228</v>
      </c>
      <c r="S338" s="81">
        <v>124</v>
      </c>
      <c r="T338" s="89">
        <f t="shared" si="395"/>
        <v>0.10097719869706841</v>
      </c>
      <c r="U338" s="90">
        <f>VLOOKUP(A338,socioeconomico!I:P,8,FALSE)</f>
        <v>0.1138845657932093</v>
      </c>
      <c r="V338" s="81">
        <v>5</v>
      </c>
      <c r="W338" s="83">
        <v>0.89058524173027986</v>
      </c>
      <c r="X338" s="83">
        <v>0.85664939550949915</v>
      </c>
      <c r="Y338" s="83">
        <v>0.71996615905245342</v>
      </c>
      <c r="Z338" s="83">
        <v>0.65381391450125736</v>
      </c>
      <c r="AA338" s="83">
        <v>0.73987941429801896</v>
      </c>
      <c r="AB338" s="83">
        <v>0.68030050083472449</v>
      </c>
      <c r="AC338" s="91">
        <v>0.77532679738562094</v>
      </c>
      <c r="AD338" s="81">
        <f t="shared" si="388"/>
        <v>0.72071775036440511</v>
      </c>
      <c r="AE338" s="82">
        <f t="shared" si="396"/>
        <v>-2.34503190218244</v>
      </c>
      <c r="AF338" s="84">
        <v>83.78378378378379</v>
      </c>
      <c r="AG338" s="84">
        <v>81.683501683501675</v>
      </c>
      <c r="AH338" s="84">
        <v>80.621118012422357</v>
      </c>
      <c r="AI338" s="84">
        <v>76.844130853110968</v>
      </c>
      <c r="AJ338" s="84">
        <v>81.739130434782609</v>
      </c>
      <c r="AK338" s="84">
        <v>83.837429111531193</v>
      </c>
      <c r="AL338" s="84">
        <v>91.588785046728972</v>
      </c>
      <c r="AM338" s="84">
        <f t="shared" si="389"/>
        <v>84.372550308066906</v>
      </c>
      <c r="AN338" s="84">
        <f t="shared" si="397"/>
        <v>-0.95065933986741391</v>
      </c>
      <c r="AO338" s="81">
        <v>3.5</v>
      </c>
      <c r="AP338" s="82">
        <f t="shared" si="384"/>
        <v>-1.3577995583445217</v>
      </c>
      <c r="AQ338" s="81"/>
      <c r="AR338" s="82"/>
      <c r="AS338" s="81"/>
      <c r="AT338" s="82"/>
      <c r="AU338" s="81"/>
      <c r="AV338" s="82"/>
      <c r="AW338" s="81"/>
      <c r="AX338" s="82"/>
      <c r="AY338" s="81"/>
      <c r="AZ338" s="82"/>
      <c r="BA338" s="81"/>
      <c r="BB338" s="82">
        <v>3.4499999999999997</v>
      </c>
      <c r="BC338" s="82">
        <v>3.3849999999999998</v>
      </c>
      <c r="BD338" s="82">
        <v>3.3383333333333334</v>
      </c>
      <c r="BE338" s="82">
        <v>3.1999999999999997</v>
      </c>
      <c r="BF338" s="81">
        <f t="shared" si="414"/>
        <v>3.3035000000000005</v>
      </c>
      <c r="BG338" s="82">
        <f t="shared" si="369"/>
        <v>3.9225714328343486E-2</v>
      </c>
      <c r="BH338" s="82">
        <f t="shared" si="398"/>
        <v>3.9225714328343486E-2</v>
      </c>
      <c r="BI338" s="85"/>
      <c r="BJ338" s="92"/>
      <c r="BK338" s="92"/>
      <c r="BL338" s="92"/>
      <c r="BM338" s="85">
        <v>0.42662241378466376</v>
      </c>
      <c r="BN338" s="92">
        <f>((BM338-(AVERAGE(BM$2:BM$392)))/(_xlfn.STDEV.P(BM$2:BM$392)))</f>
        <v>-0.76997652179557508</v>
      </c>
      <c r="BO338" s="92">
        <f>LN(BM338)</f>
        <v>-0.85185593380782998</v>
      </c>
      <c r="BP338" s="92">
        <f>((BO338-(AVERAGE(BO$2:BO$392)))/(_xlfn.STDEV.P(BO$2:BO$392)))</f>
        <v>-0.77100811131656155</v>
      </c>
      <c r="BQ338" s="86">
        <v>0.58593534663083136</v>
      </c>
      <c r="BR338" s="92">
        <f>((BQ338-(AVERAGE(BQ$2:BQ$392)))/(_xlfn.STDEV.P(BQ$2:BQ$392)))</f>
        <v>-0.13691364940303488</v>
      </c>
      <c r="BS338" s="92">
        <f>LN(BQ338)</f>
        <v>-0.53454582547344098</v>
      </c>
      <c r="BT338" s="92">
        <f>((BS338-(AVERAGE(BS$2:BS$392)))/(_xlfn.STDEV.P(BS$2:BS$392)))</f>
        <v>-0.10476597436770754</v>
      </c>
      <c r="BU338" s="92">
        <v>0.63384753522307014</v>
      </c>
      <c r="BV338" s="92">
        <f t="shared" si="402"/>
        <v>0.39310335670190144</v>
      </c>
      <c r="BW338" s="92">
        <f t="shared" si="403"/>
        <v>-0.45594683418574578</v>
      </c>
      <c r="BX338" s="92">
        <f t="shared" si="404"/>
        <v>0.42984104737735784</v>
      </c>
      <c r="BY338" s="86">
        <f>(BP338*0.2)+(BT338*0.3)+(BX338*0.5)</f>
        <v>2.9289109115054335E-2</v>
      </c>
      <c r="BZ338" s="80">
        <v>0.495285663553936</v>
      </c>
      <c r="CA338" s="80">
        <v>-0.66340569630372614</v>
      </c>
      <c r="CB338" s="80">
        <v>0.5397944647944648</v>
      </c>
      <c r="CC338" s="80">
        <v>-0.53641236647628721</v>
      </c>
      <c r="CD338" s="80">
        <v>0.44724937927201402</v>
      </c>
      <c r="CE338" s="82">
        <f t="shared" si="390"/>
        <v>-0.54527235722995149</v>
      </c>
      <c r="CF338" s="80">
        <f t="shared" si="410"/>
        <v>-0.56624102781860719</v>
      </c>
      <c r="CG338" s="84">
        <f t="shared" si="405"/>
        <v>-0.45946753793000411</v>
      </c>
      <c r="CH338" s="84">
        <f>VLOOKUP(A338,'CALCULO FINAL'!A:L,7,FALSE)</f>
        <v>15.109890109890109</v>
      </c>
      <c r="CI338" s="84">
        <f>VLOOKUP(A338,'CALCULO FINAL'!A:L,10,FALSE)</f>
        <v>7.8947368421052628</v>
      </c>
      <c r="CJ338" s="84">
        <f>VLOOKUP(A338,'CALCULO FINAL'!A:L,8,FALSE)</f>
        <v>5.8823529411764701</v>
      </c>
      <c r="CK338" s="84">
        <f>VLOOKUP(A338,'CALCULO FINAL'!A:L,9,FALSE)</f>
        <v>11.842105263157894</v>
      </c>
      <c r="CL338" s="84">
        <f>VLOOKUP(A338,'CALCULO FINAL'!A:L,11,FALSE)</f>
        <v>-1.5434175475794405</v>
      </c>
      <c r="CM338" s="84">
        <f>VLOOKUP(A338,'CALCULO FINAL'!A:L,12,FALSE)</f>
        <v>5.7692307692307692</v>
      </c>
      <c r="CN338" s="84">
        <f t="shared" si="406"/>
        <v>10.970936957779061</v>
      </c>
      <c r="CO338" s="81">
        <v>337</v>
      </c>
      <c r="CP338" s="81">
        <v>343</v>
      </c>
      <c r="CQ338" s="81">
        <v>319</v>
      </c>
      <c r="CR338" s="81">
        <v>340</v>
      </c>
      <c r="CS338" s="81">
        <v>321</v>
      </c>
      <c r="CT338" s="81"/>
    </row>
    <row r="339" spans="1:98" ht="14.5" customHeight="1">
      <c r="A339" s="79">
        <v>311001075034</v>
      </c>
      <c r="B339" s="80" t="s">
        <v>377</v>
      </c>
      <c r="C339" s="81" t="s">
        <v>460</v>
      </c>
      <c r="D339" s="81" t="s">
        <v>6</v>
      </c>
      <c r="E339" s="81">
        <v>19</v>
      </c>
      <c r="F339" s="82" t="s">
        <v>20</v>
      </c>
      <c r="G339" s="82">
        <v>67</v>
      </c>
      <c r="H339" s="82" t="s">
        <v>223</v>
      </c>
      <c r="I339" s="81">
        <v>19</v>
      </c>
      <c r="J339" s="81">
        <v>1</v>
      </c>
      <c r="K339" s="81">
        <v>1</v>
      </c>
      <c r="L339" s="81">
        <v>816</v>
      </c>
      <c r="M339" s="81">
        <f t="shared" si="368"/>
        <v>1</v>
      </c>
      <c r="N339" s="86">
        <f>VLOOKUP(A339,complejidad!P:V,7,FALSE)</f>
        <v>-1.4952519086589622</v>
      </c>
      <c r="O339" s="81">
        <v>1</v>
      </c>
      <c r="P339" s="87">
        <v>30.421273062730577</v>
      </c>
      <c r="Q339" s="88">
        <v>0.31970333745364599</v>
      </c>
      <c r="R339" s="81">
        <v>816</v>
      </c>
      <c r="S339" s="81">
        <v>236</v>
      </c>
      <c r="T339" s="89">
        <f t="shared" si="395"/>
        <v>0.28921568627450983</v>
      </c>
      <c r="U339" s="90">
        <f>VLOOKUP(A339,socioeconomico!I:P,8,FALSE)</f>
        <v>2.7377144815182697</v>
      </c>
      <c r="V339" s="81">
        <v>1</v>
      </c>
      <c r="W339" s="83">
        <v>0.84110787172011658</v>
      </c>
      <c r="X339" s="83">
        <v>0.88696808510638303</v>
      </c>
      <c r="Y339" s="83">
        <v>0.79926108374384242</v>
      </c>
      <c r="Z339" s="83">
        <v>0.79198966408268734</v>
      </c>
      <c r="AA339" s="83">
        <v>0.80389610389610389</v>
      </c>
      <c r="AB339" s="83">
        <v>0.85695006747638325</v>
      </c>
      <c r="AC339" s="91">
        <v>0.8352638352638353</v>
      </c>
      <c r="AD339" s="81">
        <f t="shared" si="388"/>
        <v>0.8243204462142546</v>
      </c>
      <c r="AE339" s="82">
        <f t="shared" si="396"/>
        <v>-0.29009514423039717</v>
      </c>
      <c r="AF339" s="84">
        <v>76.723163841807903</v>
      </c>
      <c r="AG339" s="84">
        <v>81.42011834319527</v>
      </c>
      <c r="AH339" s="84">
        <v>88.178913738019176</v>
      </c>
      <c r="AI339" s="84">
        <v>80.947012401352879</v>
      </c>
      <c r="AJ339" s="84">
        <v>79.343863912515189</v>
      </c>
      <c r="AK339" s="84">
        <v>77.828054298642542</v>
      </c>
      <c r="AL339" s="84">
        <v>79.095354523227385</v>
      </c>
      <c r="AM339" s="84">
        <f t="shared" si="389"/>
        <v>80.014335948136733</v>
      </c>
      <c r="AN339" s="84">
        <f t="shared" si="397"/>
        <v>-1.8913302805036611</v>
      </c>
      <c r="AO339" s="81">
        <v>3.5</v>
      </c>
      <c r="AP339" s="82">
        <f t="shared" si="384"/>
        <v>-1.3577995583445217</v>
      </c>
      <c r="AQ339" s="81">
        <v>3.5</v>
      </c>
      <c r="AR339" s="82">
        <f t="shared" ref="AR339:AR350" si="415">((AQ339-(AVERAGE(AQ$2:AQ$384)))/(_xlfn.STDEV.P(AQ$2:AQ$384)))</f>
        <v>-1.3981309248788139</v>
      </c>
      <c r="AS339" s="81">
        <v>3.5</v>
      </c>
      <c r="AT339" s="82">
        <f t="shared" ref="AT339:AT350" si="416">((AS339-(AVERAGE(AS$2:AS$384)))/(_xlfn.STDEV.P(AS$2:AS$384)))</f>
        <v>-1.594305549084083</v>
      </c>
      <c r="AU339" s="81">
        <v>3.5</v>
      </c>
      <c r="AV339" s="82">
        <f t="shared" ref="AV339:AV350" si="417">((AU339-(AVERAGE(AU$2:AU$384)))/(_xlfn.STDEV.P(AU$2:AU$384)))</f>
        <v>-1.6918801936552432</v>
      </c>
      <c r="AW339" s="81">
        <v>3.5</v>
      </c>
      <c r="AX339" s="82">
        <f>((AW339-(AVERAGE(AW$2:AW$384)))/(_xlfn.STDEV.P(AW$2:AW$384)))</f>
        <v>-1.5698251038321778</v>
      </c>
      <c r="AY339" s="81">
        <v>3.5</v>
      </c>
      <c r="AZ339" s="82">
        <f t="shared" ref="AZ339:AZ347" si="418">((AY339-(AVERAGE(AY$2:AY$392)))/(_xlfn.STDEV.P(AY$2:AY$392)))</f>
        <v>-1.2816435770280501</v>
      </c>
      <c r="BA339" s="81">
        <f>(AR339*0.1)+(AT339*0.15)+(AV339*0.2)+(AX339*0.25)+(AZ339*0.3)</f>
        <v>-1.4942843126480019</v>
      </c>
      <c r="BB339" s="82">
        <v>2.8666666666666667</v>
      </c>
      <c r="BC339" s="82">
        <v>2.9666666666666663</v>
      </c>
      <c r="BD339" s="82">
        <v>2.9533333333333331</v>
      </c>
      <c r="BE339" s="82">
        <v>2.9666666666666668</v>
      </c>
      <c r="BF339" s="81">
        <f t="shared" si="414"/>
        <v>2.9526666666666666</v>
      </c>
      <c r="BG339" s="82">
        <f t="shared" si="369"/>
        <v>-0.65550587079955458</v>
      </c>
      <c r="BH339" s="82">
        <f t="shared" si="398"/>
        <v>-1.0748950917237783</v>
      </c>
      <c r="BI339" s="85">
        <v>0.55300000000000005</v>
      </c>
      <c r="BJ339" s="82">
        <f>((BI339-(AVERAGE(BI$2:BI$392)))/(_xlfn.STDEV.P(BI$2:BI$392)))</f>
        <v>0.93830369148018711</v>
      </c>
      <c r="BK339" s="92">
        <f>LN(BI339)</f>
        <v>-0.5923972774598022</v>
      </c>
      <c r="BL339" s="92">
        <f>((BK339-(AVERAGE(BK$2:BK$392)))/(_xlfn.STDEV.P(BK$2:BK$392)))</f>
        <v>0.97777878422318154</v>
      </c>
      <c r="BM339" s="85">
        <v>0.48903992520323003</v>
      </c>
      <c r="BN339" s="92">
        <f>((BM339-(AVERAGE(BM$2:BM$392)))/(_xlfn.STDEV.P(BM$2:BM$392)))</f>
        <v>-3.8980905059241007E-3</v>
      </c>
      <c r="BO339" s="92">
        <f>LN(BM339)</f>
        <v>-0.71531114620779768</v>
      </c>
      <c r="BP339" s="92">
        <f>((BO339-(AVERAGE(BO$2:BO$392)))/(_xlfn.STDEV.P(BO$2:BO$392)))</f>
        <v>7.7685499473566622E-2</v>
      </c>
      <c r="BQ339" s="86"/>
      <c r="BR339" s="86"/>
      <c r="BS339" s="92"/>
      <c r="BT339" s="92"/>
      <c r="BU339" s="92">
        <v>0.62980792898347704</v>
      </c>
      <c r="BV339" s="92">
        <f t="shared" si="402"/>
        <v>0.27371321945319821</v>
      </c>
      <c r="BW339" s="92">
        <f t="shared" si="403"/>
        <v>-0.46234038070967809</v>
      </c>
      <c r="BX339" s="92">
        <f t="shared" si="404"/>
        <v>0.3083503018793079</v>
      </c>
      <c r="BY339" s="86">
        <f>(BL339*0.2)+(BP339*0.3)+(BX339*0.5)</f>
        <v>0.37303655762636023</v>
      </c>
      <c r="BZ339" s="80">
        <v>0.47858679386648301</v>
      </c>
      <c r="CA339" s="80">
        <v>-1.2657958208554569</v>
      </c>
      <c r="CB339" s="80">
        <v>0.55589462081128749</v>
      </c>
      <c r="CC339" s="80">
        <v>-9.6767194782227985E-3</v>
      </c>
      <c r="CD339" s="80">
        <v>0.52425003653075197</v>
      </c>
      <c r="CE339" s="82">
        <f t="shared" si="390"/>
        <v>0.37109995780994059</v>
      </c>
      <c r="CF339" s="80">
        <f t="shared" si="410"/>
        <v>-7.0512201109587974E-2</v>
      </c>
      <c r="CG339" s="84">
        <f t="shared" si="405"/>
        <v>-0.77231017938904989</v>
      </c>
      <c r="CH339" s="84">
        <f>VLOOKUP(A339,'CALCULO FINAL'!A:L,7,FALSE)</f>
        <v>4.395604395604396</v>
      </c>
      <c r="CI339" s="84">
        <f>VLOOKUP(A339,'CALCULO FINAL'!A:L,10,FALSE)</f>
        <v>28.571428571428569</v>
      </c>
      <c r="CJ339" s="84">
        <f>VLOOKUP(A339,'CALCULO FINAL'!A:L,8,FALSE)</f>
        <v>12.195121951219512</v>
      </c>
      <c r="CK339" s="84">
        <f>VLOOKUP(A339,'CALCULO FINAL'!A:L,9,FALSE)</f>
        <v>4.2857142857142856</v>
      </c>
      <c r="CL339" s="84">
        <f>VLOOKUP(A339,'CALCULO FINAL'!A:L,11,FALSE)</f>
        <v>-1.56593623555995</v>
      </c>
      <c r="CM339" s="84">
        <f>VLOOKUP(A339,'CALCULO FINAL'!A:L,12,FALSE)</f>
        <v>4.9450549450549453</v>
      </c>
      <c r="CN339" s="84">
        <f t="shared" si="406"/>
        <v>10.576923076923077</v>
      </c>
      <c r="CO339" s="81">
        <v>338</v>
      </c>
      <c r="CP339" s="81">
        <v>319</v>
      </c>
      <c r="CQ339" s="81">
        <v>316</v>
      </c>
      <c r="CR339" s="81">
        <v>319</v>
      </c>
      <c r="CS339" s="81">
        <v>327</v>
      </c>
      <c r="CT339" s="81">
        <v>223</v>
      </c>
    </row>
    <row r="340" spans="1:98" ht="14.5" customHeight="1">
      <c r="A340" s="79">
        <v>111001018341</v>
      </c>
      <c r="B340" s="80" t="s">
        <v>296</v>
      </c>
      <c r="C340" s="81" t="s">
        <v>460</v>
      </c>
      <c r="D340" s="81" t="s">
        <v>6</v>
      </c>
      <c r="E340" s="81">
        <v>4</v>
      </c>
      <c r="F340" s="82" t="s">
        <v>42</v>
      </c>
      <c r="G340" s="82">
        <v>34</v>
      </c>
      <c r="H340" s="82" t="s">
        <v>162</v>
      </c>
      <c r="I340" s="81">
        <v>4</v>
      </c>
      <c r="J340" s="81">
        <v>2</v>
      </c>
      <c r="K340" s="81">
        <v>2</v>
      </c>
      <c r="L340" s="81">
        <v>1602</v>
      </c>
      <c r="M340" s="81">
        <f t="shared" si="368"/>
        <v>3</v>
      </c>
      <c r="N340" s="86">
        <f>VLOOKUP(A340,complejidad!P:V,7,FALSE)</f>
        <v>0.17629507564424984</v>
      </c>
      <c r="O340" s="81">
        <v>4</v>
      </c>
      <c r="P340" s="87">
        <v>35.768202764976891</v>
      </c>
      <c r="Q340" s="88">
        <v>0.20875624999999901</v>
      </c>
      <c r="R340" s="81">
        <v>1444</v>
      </c>
      <c r="S340" s="81">
        <v>123</v>
      </c>
      <c r="T340" s="89">
        <f t="shared" si="395"/>
        <v>8.5180055401662055E-2</v>
      </c>
      <c r="U340" s="90">
        <f>VLOOKUP(A340,socioeconomico!I:P,8,FALSE)</f>
        <v>0.15258993186651593</v>
      </c>
      <c r="V340" s="81">
        <v>5</v>
      </c>
      <c r="W340" s="83">
        <v>0.82816229116945106</v>
      </c>
      <c r="X340" s="83">
        <v>0.81327543424317617</v>
      </c>
      <c r="Y340" s="83">
        <v>0.81655172413793109</v>
      </c>
      <c r="Z340" s="83">
        <v>0.77899343544857769</v>
      </c>
      <c r="AA340" s="83">
        <v>0.81784386617100369</v>
      </c>
      <c r="AB340" s="83">
        <v>0.80879999999999996</v>
      </c>
      <c r="AC340" s="91">
        <v>0.78370144706778366</v>
      </c>
      <c r="AD340" s="81">
        <f t="shared" si="388"/>
        <v>0.79938339508561562</v>
      </c>
      <c r="AE340" s="82">
        <f t="shared" si="396"/>
        <v>-0.78471608607767585</v>
      </c>
      <c r="AF340" s="84">
        <v>83.409205867475976</v>
      </c>
      <c r="AG340" s="84">
        <v>87.768595041322314</v>
      </c>
      <c r="AH340" s="84">
        <v>85.19913885898815</v>
      </c>
      <c r="AI340" s="84">
        <v>79.297089511257539</v>
      </c>
      <c r="AJ340" s="84">
        <v>87.219578518014956</v>
      </c>
      <c r="AK340" s="84">
        <v>88.918737407656153</v>
      </c>
      <c r="AL340" s="84">
        <v>90.861812778603266</v>
      </c>
      <c r="AM340" s="84">
        <f t="shared" si="389"/>
        <v>87.346621201685451</v>
      </c>
      <c r="AN340" s="84">
        <f t="shared" si="397"/>
        <v>-0.30874000456793027</v>
      </c>
      <c r="AO340" s="81">
        <v>4</v>
      </c>
      <c r="AP340" s="82">
        <f t="shared" si="384"/>
        <v>0.23005906138063265</v>
      </c>
      <c r="AQ340" s="81">
        <v>4</v>
      </c>
      <c r="AR340" s="82">
        <f t="shared" si="415"/>
        <v>0.1365178344157767</v>
      </c>
      <c r="AS340" s="81">
        <v>4</v>
      </c>
      <c r="AT340" s="82">
        <f t="shared" si="416"/>
        <v>-0.10476865036838212</v>
      </c>
      <c r="AU340" s="81">
        <v>4</v>
      </c>
      <c r="AV340" s="82">
        <f t="shared" si="417"/>
        <v>-0.23979404319523176</v>
      </c>
      <c r="AW340" s="81">
        <v>4</v>
      </c>
      <c r="AX340" s="82">
        <f>((AW340-(AVERAGE(AW$2:AW$384)))/(_xlfn.STDEV.P(AW$2:AW$384)))</f>
        <v>-0.2179191660846721</v>
      </c>
      <c r="AY340" s="81">
        <v>3.5</v>
      </c>
      <c r="AZ340" s="82">
        <f t="shared" si="418"/>
        <v>-1.2816435770280501</v>
      </c>
      <c r="BA340" s="81">
        <f>(AR340*0.1)+(AT340*0.15)+(AV340*0.2)+(AX340*0.25)+(AZ340*0.3)</f>
        <v>-0.48899518738230907</v>
      </c>
      <c r="BB340" s="82">
        <v>3.26</v>
      </c>
      <c r="BC340" s="82">
        <v>3.3216666666666668</v>
      </c>
      <c r="BD340" s="82">
        <v>3.4083333333333337</v>
      </c>
      <c r="BE340" s="82">
        <v>3.1766666666666672</v>
      </c>
      <c r="BF340" s="81">
        <f t="shared" si="414"/>
        <v>3.2835000000000005</v>
      </c>
      <c r="BG340" s="82">
        <f t="shared" si="369"/>
        <v>-3.789366053133741E-4</v>
      </c>
      <c r="BH340" s="82">
        <f t="shared" si="398"/>
        <v>-0.24468706199381121</v>
      </c>
      <c r="BI340" s="85">
        <v>0.46</v>
      </c>
      <c r="BJ340" s="82">
        <f>((BI340-(AVERAGE(BI$2:BI$392)))/(_xlfn.STDEV.P(BI$2:BI$392)))</f>
        <v>-0.39151285570955341</v>
      </c>
      <c r="BK340" s="92">
        <f>LN(BI340)</f>
        <v>-0.77652878949899629</v>
      </c>
      <c r="BL340" s="92">
        <f>((BK340-(AVERAGE(BK$2:BK$392)))/(_xlfn.STDEV.P(BK$2:BK$392)))</f>
        <v>-0.34435046268240987</v>
      </c>
      <c r="BM340" s="85">
        <v>0.41487264270469776</v>
      </c>
      <c r="BN340" s="92">
        <f>((BM340-(AVERAGE(BM$2:BM$392)))/(_xlfn.STDEV.P(BM$2:BM$392)))</f>
        <v>-0.91418679215690524</v>
      </c>
      <c r="BO340" s="92">
        <f>LN(BM340)</f>
        <v>-0.8797836908992126</v>
      </c>
      <c r="BP340" s="92">
        <f>((BO340-(AVERAGE(BO$2:BO$392)))/(_xlfn.STDEV.P(BO$2:BO$392)))</f>
        <v>-0.94459297986960711</v>
      </c>
      <c r="BQ340" s="86">
        <v>0.57206673841513833</v>
      </c>
      <c r="BR340" s="92">
        <f>((BQ340-(AVERAGE(BQ$2:BQ$392)))/(_xlfn.STDEV.P(BQ$2:BQ$392)))</f>
        <v>-0.50740363166721669</v>
      </c>
      <c r="BS340" s="92">
        <f>LN(BQ340)</f>
        <v>-0.55849961885746069</v>
      </c>
      <c r="BT340" s="92">
        <f>((BS340-(AVERAGE(BS$2:BS$392)))/(_xlfn.STDEV.P(BS$2:BS$392)))</f>
        <v>-0.48010245650215377</v>
      </c>
      <c r="BU340" s="92">
        <v>0.59609201463883832</v>
      </c>
      <c r="BV340" s="92">
        <f t="shared" si="402"/>
        <v>-0.72275708045341025</v>
      </c>
      <c r="BW340" s="92">
        <f t="shared" si="403"/>
        <v>-0.51736023685531363</v>
      </c>
      <c r="BX340" s="92">
        <f t="shared" si="404"/>
        <v>-0.73714194804922173</v>
      </c>
      <c r="BY340" s="92">
        <f>(BL340*0.1)+(BP340*0.2)+(BT340*0.3)+(BX340*0.4)</f>
        <v>-0.6622411584124972</v>
      </c>
      <c r="BZ340" s="80">
        <v>0.49184454136567346</v>
      </c>
      <c r="CA340" s="80">
        <v>-0.78753972827013552</v>
      </c>
      <c r="CB340" s="80">
        <v>0.54933565662732331</v>
      </c>
      <c r="CC340" s="80">
        <v>-0.22426099055408186</v>
      </c>
      <c r="CD340" s="80">
        <v>0.33001666129885998</v>
      </c>
      <c r="CE340" s="82">
        <f t="shared" si="390"/>
        <v>-1.9404398920536499</v>
      </c>
      <c r="CF340" s="80">
        <f t="shared" si="410"/>
        <v>-1.1950061888470767</v>
      </c>
      <c r="CG340" s="84">
        <f t="shared" si="405"/>
        <v>-0.49118146073505309</v>
      </c>
      <c r="CH340" s="84">
        <f>VLOOKUP(A340,'CALCULO FINAL'!A:L,7,FALSE)</f>
        <v>12.637362637362637</v>
      </c>
      <c r="CI340" s="84">
        <f>VLOOKUP(A340,'CALCULO FINAL'!A:L,10,FALSE)</f>
        <v>2.6315789473684208</v>
      </c>
      <c r="CJ340" s="84">
        <f>VLOOKUP(A340,'CALCULO FINAL'!A:L,8,FALSE)</f>
        <v>23.333333333333332</v>
      </c>
      <c r="CK340" s="84">
        <f>VLOOKUP(A340,'CALCULO FINAL'!A:L,9,FALSE)</f>
        <v>10.526315789473683</v>
      </c>
      <c r="CL340" s="84">
        <f>VLOOKUP(A340,'CALCULO FINAL'!A:L,11,FALSE)</f>
        <v>-1.251993174494352</v>
      </c>
      <c r="CM340" s="84">
        <f>VLOOKUP(A340,'CALCULO FINAL'!A:L,12,FALSE)</f>
        <v>13.461538461538462</v>
      </c>
      <c r="CN340" s="84">
        <f t="shared" si="406"/>
        <v>10.341960670908039</v>
      </c>
      <c r="CO340" s="81">
        <v>339</v>
      </c>
      <c r="CP340" s="81">
        <v>279</v>
      </c>
      <c r="CQ340" s="81">
        <v>286</v>
      </c>
      <c r="CR340" s="81">
        <v>272</v>
      </c>
      <c r="CS340" s="81">
        <v>269</v>
      </c>
      <c r="CT340" s="81">
        <v>207</v>
      </c>
    </row>
    <row r="341" spans="1:98" ht="14.5" customHeight="1">
      <c r="A341" s="79">
        <v>111001107867</v>
      </c>
      <c r="B341" s="80" t="s">
        <v>408</v>
      </c>
      <c r="C341" s="81" t="s">
        <v>460</v>
      </c>
      <c r="D341" s="81" t="s">
        <v>144</v>
      </c>
      <c r="E341" s="81">
        <v>7</v>
      </c>
      <c r="F341" s="82" t="s">
        <v>15</v>
      </c>
      <c r="G341" s="82">
        <v>87</v>
      </c>
      <c r="H341" s="82" t="s">
        <v>133</v>
      </c>
      <c r="I341" s="81">
        <v>7</v>
      </c>
      <c r="J341" s="81">
        <v>1</v>
      </c>
      <c r="K341" s="81">
        <v>1</v>
      </c>
      <c r="L341" s="81">
        <v>3211</v>
      </c>
      <c r="M341" s="81">
        <f t="shared" si="368"/>
        <v>6</v>
      </c>
      <c r="N341" s="86">
        <f>VLOOKUP(A341,complejidad!P:V,7,FALSE)</f>
        <v>0.37885152760437879</v>
      </c>
      <c r="O341" s="81">
        <v>4</v>
      </c>
      <c r="P341" s="87">
        <v>36.89291183879093</v>
      </c>
      <c r="Q341" s="88">
        <v>0.26728422383813</v>
      </c>
      <c r="R341" s="81">
        <v>3035</v>
      </c>
      <c r="S341" s="81">
        <v>574</v>
      </c>
      <c r="T341" s="89">
        <f t="shared" si="395"/>
        <v>0.18912685337726523</v>
      </c>
      <c r="U341" s="90">
        <f>VLOOKUP(A341,socioeconomico!I:P,8,FALSE)</f>
        <v>1.0818893753706502</v>
      </c>
      <c r="V341" s="81">
        <v>2</v>
      </c>
      <c r="W341" s="83">
        <v>0.88228980322003581</v>
      </c>
      <c r="X341" s="83">
        <v>0.85758301951386506</v>
      </c>
      <c r="Y341" s="83">
        <v>0.86547751765143066</v>
      </c>
      <c r="Z341" s="83">
        <v>0.8018433179723502</v>
      </c>
      <c r="AA341" s="83">
        <v>0.85813782991202348</v>
      </c>
      <c r="AB341" s="83">
        <v>0.82002851033499646</v>
      </c>
      <c r="AC341" s="91">
        <v>0.82584847446006171</v>
      </c>
      <c r="AD341" s="81">
        <f t="shared" si="388"/>
        <v>0.83121348536516793</v>
      </c>
      <c r="AE341" s="82">
        <f t="shared" si="396"/>
        <v>-0.15337322392686376</v>
      </c>
      <c r="AF341" s="84">
        <v>86.208100558659211</v>
      </c>
      <c r="AG341" s="84">
        <v>90.48596851471595</v>
      </c>
      <c r="AH341" s="84">
        <v>90.914846470402026</v>
      </c>
      <c r="AI341" s="84">
        <v>78.114049060210249</v>
      </c>
      <c r="AJ341" s="84">
        <v>81.784511784511778</v>
      </c>
      <c r="AK341" s="84">
        <v>88.027130639929226</v>
      </c>
      <c r="AL341" s="84">
        <v>80.58064516129032</v>
      </c>
      <c r="AM341" s="84">
        <f t="shared" si="389"/>
        <v>83.346470571343502</v>
      </c>
      <c r="AN341" s="84">
        <f t="shared" si="397"/>
        <v>-1.1721269666059164</v>
      </c>
      <c r="AO341" s="81">
        <v>3.5</v>
      </c>
      <c r="AP341" s="82">
        <f t="shared" si="384"/>
        <v>-1.3577995583445217</v>
      </c>
      <c r="AQ341" s="81">
        <v>3.5</v>
      </c>
      <c r="AR341" s="82">
        <f t="shared" si="415"/>
        <v>-1.3981309248788139</v>
      </c>
      <c r="AS341" s="81">
        <v>3.5</v>
      </c>
      <c r="AT341" s="82">
        <f t="shared" si="416"/>
        <v>-1.594305549084083</v>
      </c>
      <c r="AU341" s="81">
        <v>3.5</v>
      </c>
      <c r="AV341" s="82">
        <f t="shared" si="417"/>
        <v>-1.6918801936552432</v>
      </c>
      <c r="AW341" s="81">
        <v>3.5</v>
      </c>
      <c r="AX341" s="82">
        <f>((AW341-(AVERAGE(AW$2:AW$384)))/(_xlfn.STDEV.P(AW$2:AW$384)))</f>
        <v>-1.5698251038321778</v>
      </c>
      <c r="AY341" s="81">
        <v>3.5</v>
      </c>
      <c r="AZ341" s="82">
        <f t="shared" si="418"/>
        <v>-1.2816435770280501</v>
      </c>
      <c r="BA341" s="81">
        <f>(AR341*0.1)+(AT341*0.15)+(AV341*0.2)+(AX341*0.25)+(AZ341*0.3)</f>
        <v>-1.4942843126480019</v>
      </c>
      <c r="BB341" s="82">
        <v>2.9949999999999997</v>
      </c>
      <c r="BC341" s="82">
        <v>2.9633333333333334</v>
      </c>
      <c r="BD341" s="82">
        <v>3.1133333333333333</v>
      </c>
      <c r="BE341" s="82">
        <v>3.0116666666666667</v>
      </c>
      <c r="BF341" s="81">
        <f t="shared" si="414"/>
        <v>3.0308333333333333</v>
      </c>
      <c r="BG341" s="82">
        <f t="shared" si="369"/>
        <v>-0.50071769340051242</v>
      </c>
      <c r="BH341" s="82">
        <f t="shared" si="398"/>
        <v>-0.99750100302425715</v>
      </c>
      <c r="BI341" s="85"/>
      <c r="BJ341" s="92"/>
      <c r="BK341" s="92"/>
      <c r="BL341" s="92"/>
      <c r="BM341" s="85"/>
      <c r="BN341" s="92"/>
      <c r="BO341" s="92"/>
      <c r="BP341" s="92"/>
      <c r="BQ341" s="86"/>
      <c r="BR341" s="86"/>
      <c r="BS341" s="92"/>
      <c r="BT341" s="92"/>
      <c r="BU341" s="92">
        <v>0.62667222416661794</v>
      </c>
      <c r="BV341" s="92">
        <f t="shared" si="402"/>
        <v>0.18103779361913536</v>
      </c>
      <c r="BW341" s="92">
        <f t="shared" si="403"/>
        <v>-0.46733164351458939</v>
      </c>
      <c r="BX341" s="92">
        <f t="shared" si="404"/>
        <v>0.21350587760312331</v>
      </c>
      <c r="BY341" s="86">
        <f>BX341</f>
        <v>0.21350587760312331</v>
      </c>
      <c r="BZ341" s="80">
        <v>0.48761572144832072</v>
      </c>
      <c r="CA341" s="80">
        <v>-0.9400889369531038</v>
      </c>
      <c r="CB341" s="80">
        <v>0.54732976380995968</v>
      </c>
      <c r="CC341" s="80">
        <v>-0.28988614659970097</v>
      </c>
      <c r="CD341" s="80">
        <v>0.52087843502175402</v>
      </c>
      <c r="CE341" s="82">
        <f t="shared" si="390"/>
        <v>0.330975075890938</v>
      </c>
      <c r="CF341" s="80">
        <f t="shared" si="410"/>
        <v>-0.10949609342506206</v>
      </c>
      <c r="CG341" s="84">
        <f t="shared" si="405"/>
        <v>-0.6514368023064685</v>
      </c>
      <c r="CH341" s="84">
        <f>VLOOKUP(A341,'CALCULO FINAL'!A:L,7,FALSE)</f>
        <v>7.4175824175824179</v>
      </c>
      <c r="CI341" s="84">
        <f>VLOOKUP(A341,'CALCULO FINAL'!A:L,10,FALSE)</f>
        <v>24.324324324324326</v>
      </c>
      <c r="CJ341" s="84">
        <f>VLOOKUP(A341,'CALCULO FINAL'!A:L,8,FALSE)</f>
        <v>3.125</v>
      </c>
      <c r="CK341" s="84">
        <f>VLOOKUP(A341,'CALCULO FINAL'!A:L,9,FALSE)</f>
        <v>5.2631578947368416</v>
      </c>
      <c r="CL341" s="84">
        <f>VLOOKUP(A341,'CALCULO FINAL'!A:L,11,FALSE)</f>
        <v>-1.7120990863414423</v>
      </c>
      <c r="CM341" s="84">
        <f>VLOOKUP(A341,'CALCULO FINAL'!A:L,12,FALSE)</f>
        <v>1.098901098901099</v>
      </c>
      <c r="CN341" s="84">
        <f t="shared" si="406"/>
        <v>10.064597564597566</v>
      </c>
      <c r="CO341" s="81">
        <v>340</v>
      </c>
      <c r="CP341" s="81"/>
      <c r="CQ341" s="81"/>
      <c r="CR341" s="81"/>
      <c r="CS341" s="81"/>
      <c r="CT341" s="81"/>
    </row>
    <row r="342" spans="1:98" ht="14.5" customHeight="1">
      <c r="A342" s="79">
        <v>111001046621</v>
      </c>
      <c r="B342" s="80" t="s">
        <v>364</v>
      </c>
      <c r="C342" s="81" t="s">
        <v>460</v>
      </c>
      <c r="D342" s="81" t="s">
        <v>6</v>
      </c>
      <c r="E342" s="81">
        <v>4</v>
      </c>
      <c r="F342" s="82" t="s">
        <v>42</v>
      </c>
      <c r="G342" s="82">
        <v>51</v>
      </c>
      <c r="H342" s="82" t="s">
        <v>65</v>
      </c>
      <c r="I342" s="81">
        <v>4</v>
      </c>
      <c r="J342" s="81">
        <v>1</v>
      </c>
      <c r="K342" s="81">
        <v>1</v>
      </c>
      <c r="L342" s="81">
        <v>1061</v>
      </c>
      <c r="M342" s="81">
        <f t="shared" si="368"/>
        <v>2</v>
      </c>
      <c r="N342" s="86">
        <f>VLOOKUP(A342,complejidad!P:V,7,FALSE)</f>
        <v>-1.0721496448257501</v>
      </c>
      <c r="O342" s="81">
        <v>1</v>
      </c>
      <c r="P342" s="87">
        <v>35.438082975679457</v>
      </c>
      <c r="Q342" s="88">
        <v>0.25819856704196498</v>
      </c>
      <c r="R342" s="81">
        <v>978</v>
      </c>
      <c r="S342" s="81">
        <v>95</v>
      </c>
      <c r="T342" s="89">
        <f t="shared" si="395"/>
        <v>9.7137014314928424E-2</v>
      </c>
      <c r="U342" s="90">
        <f>VLOOKUP(A342,socioeconomico!I:P,8,FALSE)</f>
        <v>0.72923123239924181</v>
      </c>
      <c r="V342" s="81">
        <v>3</v>
      </c>
      <c r="W342" s="83">
        <v>0.84393063583815031</v>
      </c>
      <c r="X342" s="83">
        <v>0.85272145144076839</v>
      </c>
      <c r="Y342" s="83">
        <v>0.83650615901455772</v>
      </c>
      <c r="Z342" s="83">
        <v>0.83675937122128174</v>
      </c>
      <c r="AA342" s="83">
        <v>0.83839611178614826</v>
      </c>
      <c r="AB342" s="83">
        <v>0.8120728929384966</v>
      </c>
      <c r="AC342" s="91">
        <v>0.82971800433839482</v>
      </c>
      <c r="AD342" s="81">
        <f t="shared" si="388"/>
        <v>0.8287773684780203</v>
      </c>
      <c r="AE342" s="82">
        <f t="shared" si="396"/>
        <v>-0.20169306828036015</v>
      </c>
      <c r="AF342" s="84">
        <v>87.80727630285152</v>
      </c>
      <c r="AG342" s="84">
        <v>87.749546279491824</v>
      </c>
      <c r="AH342" s="84">
        <v>90.882917466410746</v>
      </c>
      <c r="AI342" s="84">
        <v>85.465116279069761</v>
      </c>
      <c r="AJ342" s="84">
        <v>86.862967157417899</v>
      </c>
      <c r="AK342" s="84">
        <v>87.769784172661872</v>
      </c>
      <c r="AL342" s="84">
        <v>86.256983240223462</v>
      </c>
      <c r="AM342" s="84">
        <f t="shared" si="389"/>
        <v>87.100193635217622</v>
      </c>
      <c r="AN342" s="84">
        <f t="shared" si="397"/>
        <v>-0.36192858860804816</v>
      </c>
      <c r="AO342" s="81">
        <v>3.5</v>
      </c>
      <c r="AP342" s="82">
        <f t="shared" si="384"/>
        <v>-1.3577995583445217</v>
      </c>
      <c r="AQ342" s="81">
        <v>3.5</v>
      </c>
      <c r="AR342" s="82">
        <f t="shared" si="415"/>
        <v>-1.3981309248788139</v>
      </c>
      <c r="AS342" s="81">
        <v>3.5</v>
      </c>
      <c r="AT342" s="82">
        <f t="shared" si="416"/>
        <v>-1.594305549084083</v>
      </c>
      <c r="AU342" s="81">
        <v>3.5</v>
      </c>
      <c r="AV342" s="82">
        <f t="shared" si="417"/>
        <v>-1.6918801936552432</v>
      </c>
      <c r="AW342" s="81">
        <v>3.5</v>
      </c>
      <c r="AX342" s="82">
        <f>((AW342-(AVERAGE(AW$2:AW$384)))/(_xlfn.STDEV.P(AW$2:AW$384)))</f>
        <v>-1.5698251038321778</v>
      </c>
      <c r="AY342" s="81">
        <v>3.5</v>
      </c>
      <c r="AZ342" s="82">
        <f t="shared" si="418"/>
        <v>-1.2816435770280501</v>
      </c>
      <c r="BA342" s="81">
        <f>(AR342*0.1)+(AT342*0.15)+(AV342*0.2)+(AX342*0.25)+(AZ342*0.3)</f>
        <v>-1.4942843126480019</v>
      </c>
      <c r="BB342" s="82">
        <v>2.97</v>
      </c>
      <c r="BC342" s="82">
        <v>3.2133333333333334</v>
      </c>
      <c r="BD342" s="82">
        <v>3.0100000000000002</v>
      </c>
      <c r="BE342" s="82">
        <v>3.0749999999999997</v>
      </c>
      <c r="BF342" s="81">
        <f t="shared" si="414"/>
        <v>3.0726666666666667</v>
      </c>
      <c r="BG342" s="82">
        <f t="shared" si="369"/>
        <v>-0.41787796519761344</v>
      </c>
      <c r="BH342" s="82">
        <f t="shared" si="398"/>
        <v>-0.95608113892280766</v>
      </c>
      <c r="BI342" s="85">
        <v>0.48199999999999998</v>
      </c>
      <c r="BJ342" s="82">
        <f t="shared" ref="BJ342:BJ359" si="419">((BI342-(AVERAGE(BI$2:BI$392)))/(_xlfn.STDEV.P(BI$2:BI$392)))</f>
        <v>-7.6932597234561653E-2</v>
      </c>
      <c r="BK342" s="92">
        <f t="shared" ref="BK342:BK359" si="420">LN(BI342)</f>
        <v>-0.72981116493153675</v>
      </c>
      <c r="BL342" s="92">
        <f t="shared" ref="BL342:BL359" si="421">((BK342-(AVERAGE(BK$2:BK$392)))/(_xlfn.STDEV.P(BK$2:BK$392)))</f>
        <v>-8.9014289860710524E-3</v>
      </c>
      <c r="BM342" s="85">
        <v>0.5090854887676356</v>
      </c>
      <c r="BN342" s="92">
        <f>((BM342-(AVERAGE(BM$2:BM$392)))/(_xlfn.STDEV.P(BM$2:BM$392)))</f>
        <v>0.24213020413013811</v>
      </c>
      <c r="BO342" s="92">
        <f>LN(BM342)</f>
        <v>-0.67513932217752026</v>
      </c>
      <c r="BP342" s="92">
        <f>((BO342-(AVERAGE(BO$2:BO$392)))/(_xlfn.STDEV.P(BO$2:BO$392)))</f>
        <v>0.32737331976699913</v>
      </c>
      <c r="BQ342" s="86">
        <v>0.59578594657537554</v>
      </c>
      <c r="BR342" s="92">
        <f>((BQ342-(AVERAGE(BQ$2:BQ$392)))/(_xlfn.STDEV.P(BQ$2:BQ$392)))</f>
        <v>0.12623810612900738</v>
      </c>
      <c r="BS342" s="92">
        <f>LN(BQ342)</f>
        <v>-0.5178738264679259</v>
      </c>
      <c r="BT342" s="92">
        <f>((BS342-(AVERAGE(BS$2:BS$392)))/(_xlfn.STDEV.P(BS$2:BS$392)))</f>
        <v>0.15647070562526824</v>
      </c>
      <c r="BU342" s="92">
        <v>0.60109717535970875</v>
      </c>
      <c r="BV342" s="92">
        <f t="shared" si="402"/>
        <v>-0.5748300821337099</v>
      </c>
      <c r="BW342" s="92">
        <f t="shared" si="403"/>
        <v>-0.50899866806682925</v>
      </c>
      <c r="BX342" s="92">
        <f t="shared" si="404"/>
        <v>-0.57825466665639025</v>
      </c>
      <c r="BY342" s="92">
        <f>(BL342*0.1)+(BP342*0.2)+(BT342*0.3)+(BX342*0.4)</f>
        <v>-0.11977613392018291</v>
      </c>
      <c r="BZ342" s="80">
        <v>0.49458381631551362</v>
      </c>
      <c r="CA342" s="80">
        <v>-0.6887239276141488</v>
      </c>
      <c r="CB342" s="80">
        <v>0.52151043503821271</v>
      </c>
      <c r="CC342" s="80">
        <v>-1.1345960258972427</v>
      </c>
      <c r="CD342" s="80">
        <v>0.47523749008459198</v>
      </c>
      <c r="CE342" s="82">
        <f t="shared" si="390"/>
        <v>-0.21219039647818599</v>
      </c>
      <c r="CF342" s="80">
        <f t="shared" si="410"/>
        <v>-0.58421879153109557</v>
      </c>
      <c r="CG342" s="84">
        <f t="shared" si="405"/>
        <v>-0.6364926422538647</v>
      </c>
      <c r="CH342" s="84">
        <f>VLOOKUP(A342,'CALCULO FINAL'!A:L,7,FALSE)</f>
        <v>7.9670329670329663</v>
      </c>
      <c r="CI342" s="84">
        <f>VLOOKUP(A342,'CALCULO FINAL'!A:L,10,FALSE)</f>
        <v>15.151515151515152</v>
      </c>
      <c r="CJ342" s="84">
        <f>VLOOKUP(A342,'CALCULO FINAL'!A:L,8,FALSE)</f>
        <v>13.333333333333334</v>
      </c>
      <c r="CK342" s="84">
        <f>VLOOKUP(A342,'CALCULO FINAL'!A:L,9,FALSE)</f>
        <v>11.428571428571429</v>
      </c>
      <c r="CL342" s="84">
        <f>VLOOKUP(A342,'CALCULO FINAL'!A:L,11,FALSE)</f>
        <v>-1.4163101114564163</v>
      </c>
      <c r="CM342" s="84">
        <f>VLOOKUP(A342,'CALCULO FINAL'!A:L,12,FALSE)</f>
        <v>8.791208791208792</v>
      </c>
      <c r="CN342" s="84">
        <f t="shared" si="406"/>
        <v>9.9691974691974679</v>
      </c>
      <c r="CO342" s="81">
        <v>341</v>
      </c>
      <c r="CP342" s="81">
        <v>322</v>
      </c>
      <c r="CQ342" s="81">
        <v>326</v>
      </c>
      <c r="CR342" s="81">
        <v>330</v>
      </c>
      <c r="CS342" s="81">
        <v>306</v>
      </c>
      <c r="CT342" s="81">
        <v>263</v>
      </c>
    </row>
    <row r="343" spans="1:98" ht="14.5" customHeight="1">
      <c r="A343" s="79">
        <v>111001013293</v>
      </c>
      <c r="B343" s="80" t="s">
        <v>340</v>
      </c>
      <c r="C343" s="81" t="s">
        <v>460</v>
      </c>
      <c r="D343" s="81" t="s">
        <v>6</v>
      </c>
      <c r="E343" s="81">
        <v>10</v>
      </c>
      <c r="F343" s="82" t="s">
        <v>18</v>
      </c>
      <c r="G343" s="82">
        <v>26</v>
      </c>
      <c r="H343" s="82" t="s">
        <v>36</v>
      </c>
      <c r="I343" s="81">
        <v>10</v>
      </c>
      <c r="J343" s="81">
        <v>2</v>
      </c>
      <c r="K343" s="81">
        <v>2</v>
      </c>
      <c r="L343" s="81">
        <v>933</v>
      </c>
      <c r="M343" s="81">
        <f t="shared" si="368"/>
        <v>1</v>
      </c>
      <c r="N343" s="86">
        <f>VLOOKUP(A343,complejidad!P:V,7,FALSE)</f>
        <v>-0.70365913093842003</v>
      </c>
      <c r="O343" s="81">
        <v>2</v>
      </c>
      <c r="P343" s="87">
        <v>33.621592689295007</v>
      </c>
      <c r="Q343" s="88">
        <v>0.21458520179372201</v>
      </c>
      <c r="R343" s="81">
        <v>730</v>
      </c>
      <c r="S343" s="81">
        <v>101</v>
      </c>
      <c r="T343" s="89">
        <f t="shared" si="395"/>
        <v>0.13835616438356163</v>
      </c>
      <c r="U343" s="90">
        <f>VLOOKUP(A343,socioeconomico!I:P,8,FALSE)</f>
        <v>0.67844267728081653</v>
      </c>
      <c r="V343" s="81">
        <v>3</v>
      </c>
      <c r="W343" s="83">
        <v>0.77348066298342544</v>
      </c>
      <c r="X343" s="83">
        <v>0.76913425345043918</v>
      </c>
      <c r="Y343" s="83">
        <v>0.75853018372703407</v>
      </c>
      <c r="Z343" s="83">
        <v>0.71222076215505914</v>
      </c>
      <c r="AA343" s="83">
        <v>0.73095623987034031</v>
      </c>
      <c r="AB343" s="83">
        <v>0.74587458745874591</v>
      </c>
      <c r="AC343" s="91">
        <v>0.75598802395209586</v>
      </c>
      <c r="AD343" s="81">
        <f t="shared" si="388"/>
        <v>0.74214243472034558</v>
      </c>
      <c r="AE343" s="82">
        <f t="shared" si="396"/>
        <v>-1.9200779852076422</v>
      </c>
      <c r="AF343" s="84">
        <v>77.78681855166802</v>
      </c>
      <c r="AG343" s="84">
        <v>81.042654028436019</v>
      </c>
      <c r="AH343" s="84">
        <v>87.837837837837839</v>
      </c>
      <c r="AI343" s="84">
        <v>86.568986568986574</v>
      </c>
      <c r="AJ343" s="84">
        <v>75.977653631284909</v>
      </c>
      <c r="AK343" s="84">
        <v>77.578475336322867</v>
      </c>
      <c r="AL343" s="84">
        <v>78.883861236802417</v>
      </c>
      <c r="AM343" s="84">
        <f t="shared" si="389"/>
        <v>80.024439700510186</v>
      </c>
      <c r="AN343" s="84">
        <f t="shared" si="397"/>
        <v>-1.8891495006098413</v>
      </c>
      <c r="AO343" s="81">
        <v>4</v>
      </c>
      <c r="AP343" s="82">
        <f t="shared" si="384"/>
        <v>0.23005906138063265</v>
      </c>
      <c r="AQ343" s="81">
        <v>4</v>
      </c>
      <c r="AR343" s="82">
        <f t="shared" si="415"/>
        <v>0.1365178344157767</v>
      </c>
      <c r="AS343" s="81">
        <v>4</v>
      </c>
      <c r="AT343" s="82">
        <f t="shared" si="416"/>
        <v>-0.10476865036838212</v>
      </c>
      <c r="AU343" s="81">
        <v>4</v>
      </c>
      <c r="AV343" s="82">
        <f t="shared" si="417"/>
        <v>-0.23979404319523176</v>
      </c>
      <c r="AW343" s="81">
        <v>4.5</v>
      </c>
      <c r="AX343" s="82">
        <f>((AW343-(AVERAGE(AW$2:AW$384)))/(_xlfn.STDEV.P(AW$2:AW$384)))</f>
        <v>1.1339867716628336</v>
      </c>
      <c r="AY343" s="81">
        <v>4.5</v>
      </c>
      <c r="AZ343" s="82">
        <f t="shared" si="418"/>
        <v>1.3992255565719089</v>
      </c>
      <c r="BA343" s="81">
        <f>(AR343*0.1)+(AT343*0.15)+(AV343*0.2)+(AX343*0.25)+(AZ343*0.3)</f>
        <v>0.65324203713455509</v>
      </c>
      <c r="BB343" s="82">
        <v>3.2666666666666662</v>
      </c>
      <c r="BC343" s="82">
        <v>3.2183333333333333</v>
      </c>
      <c r="BD343" s="82">
        <v>3.2733333333333334</v>
      </c>
      <c r="BE343" s="82">
        <v>3.2450000000000006</v>
      </c>
      <c r="BF343" s="81">
        <f t="shared" si="414"/>
        <v>3.2503333333333337</v>
      </c>
      <c r="BG343" s="82">
        <f t="shared" si="369"/>
        <v>-6.6056649403627848E-2</v>
      </c>
      <c r="BH343" s="82">
        <f t="shared" si="398"/>
        <v>0.29359269386546361</v>
      </c>
      <c r="BI343" s="85">
        <v>0.40100000000000002</v>
      </c>
      <c r="BJ343" s="82">
        <f t="shared" si="419"/>
        <v>-1.2351599125288508</v>
      </c>
      <c r="BK343" s="92">
        <f t="shared" si="420"/>
        <v>-0.91379385167556781</v>
      </c>
      <c r="BL343" s="92">
        <f t="shared" si="421"/>
        <v>-1.3299620577434961</v>
      </c>
      <c r="BM343" s="85"/>
      <c r="BN343" s="92"/>
      <c r="BO343" s="92"/>
      <c r="BP343" s="92"/>
      <c r="BQ343" s="86">
        <v>0.51228883401371172</v>
      </c>
      <c r="BR343" s="92">
        <f>((BQ343-(AVERAGE(BQ$2:BQ$392)))/(_xlfn.STDEV.P(BQ$2:BQ$392)))</f>
        <v>-2.1043277351554046</v>
      </c>
      <c r="BS343" s="92">
        <f>LN(BQ343)</f>
        <v>-0.66886668407050731</v>
      </c>
      <c r="BT343" s="92">
        <f>((BS343-(AVERAGE(BS$2:BS$392)))/(_xlfn.STDEV.P(BS$2:BS$392)))</f>
        <v>-2.2094647055814018</v>
      </c>
      <c r="BU343" s="92">
        <v>0.58128204469333422</v>
      </c>
      <c r="BV343" s="92">
        <f t="shared" si="402"/>
        <v>-1.1604641834657596</v>
      </c>
      <c r="BW343" s="92">
        <f t="shared" si="403"/>
        <v>-0.54251919294501105</v>
      </c>
      <c r="BX343" s="92">
        <f t="shared" si="404"/>
        <v>-1.2152146921590292</v>
      </c>
      <c r="BY343" s="86">
        <f>(BL343*0.2)+(BT343*0.3)+(BX343*0.5)</f>
        <v>-1.5364391693026342</v>
      </c>
      <c r="BZ343" s="80">
        <v>0.49894638806201619</v>
      </c>
      <c r="CA343" s="80">
        <v>-0.53134979469806787</v>
      </c>
      <c r="CB343" s="80">
        <v>0.54008739412546014</v>
      </c>
      <c r="CC343" s="80">
        <v>-0.52682883694245408</v>
      </c>
      <c r="CD343" s="80">
        <v>0.39752553041073102</v>
      </c>
      <c r="CE343" s="82">
        <f t="shared" si="390"/>
        <v>-1.1370278060256418</v>
      </c>
      <c r="CF343" s="80">
        <f t="shared" si="410"/>
        <v>-0.8328325130351707</v>
      </c>
      <c r="CG343" s="84">
        <f t="shared" si="405"/>
        <v>-0.62551604908667924</v>
      </c>
      <c r="CH343" s="84">
        <f>VLOOKUP(A343,'CALCULO FINAL'!A:L,7,FALSE)</f>
        <v>8.5164835164835164</v>
      </c>
      <c r="CI343" s="84">
        <f>VLOOKUP(A343,'CALCULO FINAL'!A:L,10,FALSE)</f>
        <v>18.181818181818183</v>
      </c>
      <c r="CJ343" s="84">
        <f>VLOOKUP(A343,'CALCULO FINAL'!A:L,8,FALSE)</f>
        <v>2.9411764705882351</v>
      </c>
      <c r="CK343" s="84">
        <f>VLOOKUP(A343,'CALCULO FINAL'!A:L,9,FALSE)</f>
        <v>7.6923076923076925</v>
      </c>
      <c r="CL343" s="84">
        <f>VLOOKUP(A343,'CALCULO FINAL'!A:L,11,FALSE)</f>
        <v>-1.6715258341002093</v>
      </c>
      <c r="CM343" s="84">
        <f>VLOOKUP(A343,'CALCULO FINAL'!A:L,12,FALSE)</f>
        <v>2.4725274725274726</v>
      </c>
      <c r="CN343" s="84">
        <f t="shared" si="406"/>
        <v>9.4218281718281709</v>
      </c>
      <c r="CO343" s="81">
        <v>342</v>
      </c>
      <c r="CP343" s="81">
        <v>327</v>
      </c>
      <c r="CQ343" s="81">
        <v>327</v>
      </c>
      <c r="CR343" s="81">
        <v>317</v>
      </c>
      <c r="CS343" s="81">
        <v>320</v>
      </c>
      <c r="CT343" s="81">
        <v>245</v>
      </c>
    </row>
    <row r="344" spans="1:98" ht="14.5" customHeight="1">
      <c r="A344" s="79">
        <v>111001013374</v>
      </c>
      <c r="B344" s="106" t="s">
        <v>356</v>
      </c>
      <c r="C344" s="81" t="s">
        <v>460</v>
      </c>
      <c r="D344" s="81" t="s">
        <v>6</v>
      </c>
      <c r="E344" s="81">
        <v>17</v>
      </c>
      <c r="F344" s="82" t="s">
        <v>357</v>
      </c>
      <c r="G344" s="82">
        <v>94</v>
      </c>
      <c r="H344" s="82" t="s">
        <v>357</v>
      </c>
      <c r="I344" s="81">
        <v>3</v>
      </c>
      <c r="J344" s="81">
        <v>1</v>
      </c>
      <c r="K344" s="81">
        <v>1</v>
      </c>
      <c r="L344" s="81">
        <v>1239</v>
      </c>
      <c r="M344" s="81">
        <f t="shared" si="368"/>
        <v>2</v>
      </c>
      <c r="N344" s="86">
        <f>VLOOKUP(A344,complejidad!P:V,7,FALSE)</f>
        <v>-1.0721496448257501</v>
      </c>
      <c r="O344" s="81">
        <v>1</v>
      </c>
      <c r="P344" s="87">
        <v>32.319349930843593</v>
      </c>
      <c r="Q344" s="88">
        <v>0.20395112016293199</v>
      </c>
      <c r="R344" s="81">
        <v>1239</v>
      </c>
      <c r="S344" s="81">
        <v>111</v>
      </c>
      <c r="T344" s="89">
        <f t="shared" si="395"/>
        <v>8.9588377723970949E-2</v>
      </c>
      <c r="U344" s="90">
        <f>VLOOKUP(A344,socioeconomico!I:P,8,FALSE)</f>
        <v>0.49034308571424207</v>
      </c>
      <c r="V344" s="81">
        <v>3</v>
      </c>
      <c r="W344" s="83">
        <v>0.85612788632326819</v>
      </c>
      <c r="X344" s="83">
        <v>0.85110294117647056</v>
      </c>
      <c r="Y344" s="83">
        <v>0.84108761329305137</v>
      </c>
      <c r="Z344" s="83">
        <v>0.76137112722478573</v>
      </c>
      <c r="AA344" s="83">
        <v>0.8271604938271605</v>
      </c>
      <c r="AB344" s="107">
        <v>0.80879864636209808</v>
      </c>
      <c r="AC344" s="91">
        <v>0.78917145200984418</v>
      </c>
      <c r="AD344" s="81">
        <f t="shared" si="388"/>
        <v>0.80269762637193276</v>
      </c>
      <c r="AE344" s="82">
        <f t="shared" si="396"/>
        <v>-0.71897903513762873</v>
      </c>
      <c r="AF344" s="84"/>
      <c r="AG344" s="84"/>
      <c r="AH344" s="84">
        <v>86.971428571428561</v>
      </c>
      <c r="AI344" s="84">
        <v>88.717948717948715</v>
      </c>
      <c r="AJ344" s="84">
        <v>94.148624926857821</v>
      </c>
      <c r="AK344" s="103">
        <v>88.112827400940233</v>
      </c>
      <c r="AL344" s="84">
        <v>87.855495772482712</v>
      </c>
      <c r="AM344" s="84">
        <f t="shared" si="389"/>
        <v>89.219415732186604</v>
      </c>
      <c r="AN344" s="84">
        <f t="shared" si="397"/>
        <v>9.5481368483845003E-2</v>
      </c>
      <c r="AO344" s="81">
        <v>4</v>
      </c>
      <c r="AP344" s="82">
        <f t="shared" si="384"/>
        <v>0.23005906138063265</v>
      </c>
      <c r="AQ344" s="81">
        <v>3.5</v>
      </c>
      <c r="AR344" s="82">
        <f t="shared" si="415"/>
        <v>-1.3981309248788139</v>
      </c>
      <c r="AS344" s="81">
        <v>3.5</v>
      </c>
      <c r="AT344" s="82">
        <f t="shared" si="416"/>
        <v>-1.594305549084083</v>
      </c>
      <c r="AU344" s="81">
        <v>3.5</v>
      </c>
      <c r="AV344" s="82">
        <f t="shared" si="417"/>
        <v>-1.6918801936552432</v>
      </c>
      <c r="AW344" s="81"/>
      <c r="AX344" s="82"/>
      <c r="AY344" s="81">
        <v>3.5</v>
      </c>
      <c r="AZ344" s="82">
        <f t="shared" si="418"/>
        <v>-1.2816435770280501</v>
      </c>
      <c r="BA344" s="81">
        <f>(AR344*0.1)+(AT344*0.2)+(AV344*0.3)+(AZ344*0.4)</f>
        <v>-1.4788956912124909</v>
      </c>
      <c r="BB344" s="82">
        <v>3.1083333333333338</v>
      </c>
      <c r="BC344" s="82">
        <v>2.9350000000000001</v>
      </c>
      <c r="BD344" s="82">
        <v>3.1033333333333335</v>
      </c>
      <c r="BE344" s="82"/>
      <c r="BF344" s="81">
        <f>(BB344*0.2)+(BC344*0.3)+(BD344*0.5)</f>
        <v>3.0538333333333334</v>
      </c>
      <c r="BG344" s="82">
        <f t="shared" si="369"/>
        <v>-0.4551723448268068</v>
      </c>
      <c r="BH344" s="82">
        <f t="shared" si="398"/>
        <v>-0.96703401801964883</v>
      </c>
      <c r="BI344" s="85">
        <v>0.47799999999999998</v>
      </c>
      <c r="BJ344" s="82">
        <f t="shared" si="419"/>
        <v>-0.13412900786637846</v>
      </c>
      <c r="BK344" s="92">
        <f t="shared" si="420"/>
        <v>-0.73814454649068106</v>
      </c>
      <c r="BL344" s="92">
        <f t="shared" si="421"/>
        <v>-6.8738049904185139E-2</v>
      </c>
      <c r="BM344" s="85"/>
      <c r="BN344" s="92"/>
      <c r="BO344" s="92"/>
      <c r="BP344" s="92"/>
      <c r="BQ344" s="86"/>
      <c r="BR344" s="86"/>
      <c r="BS344" s="92"/>
      <c r="BT344" s="92"/>
      <c r="BU344" s="92">
        <v>0.60046306624053947</v>
      </c>
      <c r="BV344" s="92">
        <f t="shared" si="402"/>
        <v>-0.5935711104117285</v>
      </c>
      <c r="BW344" s="92">
        <f t="shared" si="403"/>
        <v>-0.5100541443652008</v>
      </c>
      <c r="BX344" s="92">
        <f t="shared" si="404"/>
        <v>-0.59831092211096293</v>
      </c>
      <c r="BY344" s="86">
        <f>(BL344*0.4)+(BX344*0.6)</f>
        <v>-0.38648177322825178</v>
      </c>
      <c r="BZ344" s="80">
        <v>0.51279933008351086</v>
      </c>
      <c r="CA344" s="80">
        <v>-3.1622829584604946E-2</v>
      </c>
      <c r="CB344" s="80">
        <v>0.51419994416789316</v>
      </c>
      <c r="CC344" s="80">
        <v>-1.373767381406326</v>
      </c>
      <c r="CD344" s="80">
        <v>0.32742722856955297</v>
      </c>
      <c r="CE344" s="82">
        <f t="shared" si="390"/>
        <v>-1.9712563103709864</v>
      </c>
      <c r="CF344" s="80">
        <f t="shared" si="410"/>
        <v>-1.4040829355243121</v>
      </c>
      <c r="CG344" s="84">
        <f t="shared" si="405"/>
        <v>-0.78527480593561794</v>
      </c>
      <c r="CH344" s="84">
        <f>VLOOKUP(A344,'CALCULO FINAL'!A:L,7,FALSE)</f>
        <v>3.8461538461538463</v>
      </c>
      <c r="CI344" s="84">
        <f>VLOOKUP(A344,'CALCULO FINAL'!A:L,10,FALSE)</f>
        <v>3.0303030303030303</v>
      </c>
      <c r="CJ344" s="84">
        <f>VLOOKUP(A344,'CALCULO FINAL'!A:L,8,FALSE)</f>
        <v>54.54545454545454</v>
      </c>
      <c r="CK344" s="84">
        <f>VLOOKUP(A344,'CALCULO FINAL'!A:L,9,FALSE)</f>
        <v>2.8571428571428572</v>
      </c>
      <c r="CL344" s="84">
        <f>VLOOKUP(A344,'CALCULO FINAL'!A:L,11,FALSE)</f>
        <v>-0.82681710565896493</v>
      </c>
      <c r="CM344" s="84">
        <f>VLOOKUP(A344,'CALCULO FINAL'!A:L,12,FALSE)</f>
        <v>26.098901098901102</v>
      </c>
      <c r="CN344" s="84">
        <f t="shared" si="406"/>
        <v>9.2053779553779567</v>
      </c>
      <c r="CO344" s="81">
        <v>343</v>
      </c>
      <c r="CP344" s="81">
        <v>306</v>
      </c>
      <c r="CQ344" s="81">
        <v>298</v>
      </c>
      <c r="CR344" s="81">
        <v>312</v>
      </c>
      <c r="CS344" s="81">
        <v>301</v>
      </c>
      <c r="CT344" s="81">
        <v>306</v>
      </c>
    </row>
    <row r="345" spans="1:98" ht="14.5" customHeight="1">
      <c r="A345" s="79">
        <v>211850001481</v>
      </c>
      <c r="B345" s="80" t="s">
        <v>382</v>
      </c>
      <c r="C345" s="81" t="s">
        <v>460</v>
      </c>
      <c r="D345" s="81" t="s">
        <v>6</v>
      </c>
      <c r="E345" s="81">
        <v>5</v>
      </c>
      <c r="F345" s="82" t="s">
        <v>33</v>
      </c>
      <c r="G345" s="82">
        <v>56</v>
      </c>
      <c r="H345" s="82" t="s">
        <v>48</v>
      </c>
      <c r="I345" s="81">
        <v>5</v>
      </c>
      <c r="J345" s="81">
        <v>3</v>
      </c>
      <c r="K345" s="81">
        <v>3</v>
      </c>
      <c r="L345" s="81">
        <v>2974</v>
      </c>
      <c r="M345" s="81">
        <f t="shared" si="368"/>
        <v>5</v>
      </c>
      <c r="N345" s="86">
        <f>VLOOKUP(A345,complejidad!P:V,7,FALSE)</f>
        <v>1.4521871793795478</v>
      </c>
      <c r="O345" s="81">
        <v>6</v>
      </c>
      <c r="P345" s="87">
        <v>35.788830442081654</v>
      </c>
      <c r="Q345" s="88">
        <v>0.26270494763452601</v>
      </c>
      <c r="R345" s="81">
        <v>2809</v>
      </c>
      <c r="S345" s="81">
        <v>379</v>
      </c>
      <c r="T345" s="89">
        <f t="shared" si="395"/>
        <v>0.13492346030615879</v>
      </c>
      <c r="U345" s="90">
        <f>VLOOKUP(A345,socioeconomico!I:P,8,FALSE)</f>
        <v>0.90786050119253958</v>
      </c>
      <c r="V345" s="81">
        <v>2</v>
      </c>
      <c r="W345" s="83">
        <v>0.89688249400479614</v>
      </c>
      <c r="X345" s="83">
        <v>0.86128910667169245</v>
      </c>
      <c r="Y345" s="83">
        <v>0.86332574031890663</v>
      </c>
      <c r="Z345" s="83">
        <v>0.84168012924071078</v>
      </c>
      <c r="AA345" s="83">
        <v>0.86582381729200653</v>
      </c>
      <c r="AB345" s="83">
        <v>0.83988875645609851</v>
      </c>
      <c r="AC345" s="91">
        <v>0.83631618195376589</v>
      </c>
      <c r="AD345" s="81">
        <f t="shared" si="388"/>
        <v>0.84661640057655307</v>
      </c>
      <c r="AE345" s="82">
        <f t="shared" si="396"/>
        <v>0.15214022230012439</v>
      </c>
      <c r="AF345" s="84">
        <v>79.108327192336034</v>
      </c>
      <c r="AG345" s="84">
        <v>77.801570306923622</v>
      </c>
      <c r="AH345" s="84">
        <v>74.734395750331998</v>
      </c>
      <c r="AI345" s="84">
        <v>72.65625</v>
      </c>
      <c r="AJ345" s="84">
        <v>76.703531930074917</v>
      </c>
      <c r="AK345" s="84">
        <v>77.861499820595625</v>
      </c>
      <c r="AL345" s="84">
        <v>78.254847645429365</v>
      </c>
      <c r="AM345" s="84">
        <f t="shared" si="389"/>
        <v>76.654412709825891</v>
      </c>
      <c r="AN345" s="84">
        <f t="shared" si="397"/>
        <v>-2.6165314505301129</v>
      </c>
      <c r="AO345" s="81">
        <v>3.5</v>
      </c>
      <c r="AP345" s="82">
        <f t="shared" ref="AP345:AP365" si="422">((AO345-(AVERAGE(AO$2:AO$384)))/(_xlfn.STDEV.P(AO$2:AO$384)))</f>
        <v>-1.3577995583445217</v>
      </c>
      <c r="AQ345" s="81">
        <v>3.5</v>
      </c>
      <c r="AR345" s="82">
        <f t="shared" si="415"/>
        <v>-1.3981309248788139</v>
      </c>
      <c r="AS345" s="81">
        <v>3.5</v>
      </c>
      <c r="AT345" s="82">
        <f t="shared" si="416"/>
        <v>-1.594305549084083</v>
      </c>
      <c r="AU345" s="81">
        <v>3.5</v>
      </c>
      <c r="AV345" s="82">
        <f t="shared" si="417"/>
        <v>-1.6918801936552432</v>
      </c>
      <c r="AW345" s="81">
        <v>4</v>
      </c>
      <c r="AX345" s="82">
        <f>((AW345-(AVERAGE(AW$2:AW$384)))/(_xlfn.STDEV.P(AW$2:AW$384)))</f>
        <v>-0.2179191660846721</v>
      </c>
      <c r="AY345" s="81">
        <v>4</v>
      </c>
      <c r="AZ345" s="82">
        <f t="shared" si="418"/>
        <v>5.8790989771929411E-2</v>
      </c>
      <c r="BA345" s="81">
        <f>(AR345*0.1)+(AT345*0.15)+(AV345*0.2)+(AX345*0.25)+(AZ345*0.3)</f>
        <v>-0.75417745817113169</v>
      </c>
      <c r="BB345" s="82">
        <v>3.1199999999999997</v>
      </c>
      <c r="BC345" s="82">
        <v>3.2766666666666668</v>
      </c>
      <c r="BD345" s="82">
        <v>3.2916666666666665</v>
      </c>
      <c r="BE345" s="82">
        <v>3.1433333333333331</v>
      </c>
      <c r="BF345" s="81">
        <f t="shared" ref="BF345:BF365" si="423">(BB345*0.1)+(BC345*0.2)+(BD345*0.3)+(BE345*0.4)</f>
        <v>3.2121666666666666</v>
      </c>
      <c r="BG345" s="82">
        <f t="shared" si="369"/>
        <v>-0.14163552493535719</v>
      </c>
      <c r="BH345" s="82">
        <f t="shared" si="398"/>
        <v>-0.44790649155324447</v>
      </c>
      <c r="BI345" s="85">
        <v>0.38800000000000001</v>
      </c>
      <c r="BJ345" s="82">
        <f t="shared" si="419"/>
        <v>-1.4210482470822556</v>
      </c>
      <c r="BK345" s="92">
        <f t="shared" si="420"/>
        <v>-0.94674993935886353</v>
      </c>
      <c r="BL345" s="92">
        <f t="shared" si="421"/>
        <v>-1.5665983993838974</v>
      </c>
      <c r="BM345" s="85">
        <v>0.42115825117143879</v>
      </c>
      <c r="BN345" s="92">
        <f>((BM345-(AVERAGE(BM$2:BM$392)))/(_xlfn.STDEV.P(BM$2:BM$392)))</f>
        <v>-0.83704066818520195</v>
      </c>
      <c r="BO345" s="92">
        <f>LN(BM345)</f>
        <v>-0.86474662241116829</v>
      </c>
      <c r="BP345" s="92">
        <f>((BO345-(AVERAGE(BO$2:BO$392)))/(_xlfn.STDEV.P(BO$2:BO$392)))</f>
        <v>-0.85113013756617983</v>
      </c>
      <c r="BQ345" s="86"/>
      <c r="BR345" s="86"/>
      <c r="BS345" s="92"/>
      <c r="BT345" s="92"/>
      <c r="BU345" s="92">
        <v>0.61063337454760847</v>
      </c>
      <c r="BV345" s="92">
        <f t="shared" si="402"/>
        <v>-0.29298871880593119</v>
      </c>
      <c r="BW345" s="92">
        <f t="shared" si="403"/>
        <v>-0.49325854156452614</v>
      </c>
      <c r="BX345" s="92">
        <f t="shared" si="404"/>
        <v>-0.27915936863355195</v>
      </c>
      <c r="BY345" s="86">
        <f>(BL345*0.2)+(BP345*0.3)+(BX345*0.5)</f>
        <v>-0.70823840546340944</v>
      </c>
      <c r="BZ345" s="80">
        <v>0.49996052502557897</v>
      </c>
      <c r="CA345" s="80">
        <v>-0.49476611548940175</v>
      </c>
      <c r="CB345" s="80">
        <v>0.46275537992974969</v>
      </c>
      <c r="CC345" s="80">
        <v>-3.0568371479476091</v>
      </c>
      <c r="CD345" s="80">
        <v>0.58825264178488301</v>
      </c>
      <c r="CE345" s="82">
        <f t="shared" si="390"/>
        <v>1.1327845671793868</v>
      </c>
      <c r="CF345" s="80">
        <f t="shared" si="410"/>
        <v>-0.44961208389246965</v>
      </c>
      <c r="CG345" s="84">
        <f t="shared" si="405"/>
        <v>-0.67673346047485572</v>
      </c>
      <c r="CH345" s="84">
        <f>VLOOKUP(A345,'CALCULO FINAL'!A:L,7,FALSE)</f>
        <v>6.593406593406594</v>
      </c>
      <c r="CI345" s="84">
        <f>VLOOKUP(A345,'CALCULO FINAL'!A:L,10,FALSE)</f>
        <v>21.621621621621621</v>
      </c>
      <c r="CJ345" s="84">
        <f>VLOOKUP(A345,'CALCULO FINAL'!A:L,8,FALSE)</f>
        <v>4.8780487804878048</v>
      </c>
      <c r="CK345" s="84">
        <f>VLOOKUP(A345,'CALCULO FINAL'!A:L,9,FALSE)</f>
        <v>4.10958904109589</v>
      </c>
      <c r="CL345" s="84">
        <f>VLOOKUP(A345,'CALCULO FINAL'!A:L,11,FALSE)</f>
        <v>-1.7012798701410774</v>
      </c>
      <c r="CM345" s="84">
        <f>VLOOKUP(A345,'CALCULO FINAL'!A:L,12,FALSE)</f>
        <v>1.9230769230769231</v>
      </c>
      <c r="CN345" s="84">
        <f t="shared" si="406"/>
        <v>9.1828779328779326</v>
      </c>
      <c r="CO345" s="81">
        <v>344</v>
      </c>
      <c r="CP345" s="81">
        <v>345</v>
      </c>
      <c r="CQ345" s="81">
        <v>341</v>
      </c>
      <c r="CR345" s="81">
        <v>345</v>
      </c>
      <c r="CS345" s="81">
        <v>346</v>
      </c>
      <c r="CT345" s="81">
        <v>326</v>
      </c>
    </row>
    <row r="346" spans="1:98" ht="14.5" customHeight="1">
      <c r="A346" s="79">
        <v>111001018252</v>
      </c>
      <c r="B346" s="80" t="s">
        <v>381</v>
      </c>
      <c r="C346" s="81" t="s">
        <v>460</v>
      </c>
      <c r="D346" s="81" t="s">
        <v>6</v>
      </c>
      <c r="E346" s="81">
        <v>4</v>
      </c>
      <c r="F346" s="82" t="s">
        <v>42</v>
      </c>
      <c r="G346" s="82">
        <v>33</v>
      </c>
      <c r="H346" s="82" t="s">
        <v>221</v>
      </c>
      <c r="I346" s="81">
        <v>4</v>
      </c>
      <c r="J346" s="81">
        <v>1</v>
      </c>
      <c r="K346" s="81">
        <v>1</v>
      </c>
      <c r="L346" s="81">
        <v>978</v>
      </c>
      <c r="M346" s="81">
        <f t="shared" si="368"/>
        <v>1</v>
      </c>
      <c r="N346" s="86">
        <f>VLOOKUP(A346,complejidad!P:V,7,FALSE)</f>
        <v>-1.4952519086589622</v>
      </c>
      <c r="O346" s="81">
        <v>1</v>
      </c>
      <c r="P346" s="87">
        <v>32.012100840336061</v>
      </c>
      <c r="Q346" s="88">
        <v>0.24474147414741501</v>
      </c>
      <c r="R346" s="81">
        <v>929</v>
      </c>
      <c r="S346" s="81">
        <v>89</v>
      </c>
      <c r="T346" s="89">
        <f t="shared" si="395"/>
        <v>9.5801937567276646E-2</v>
      </c>
      <c r="U346" s="90">
        <f>VLOOKUP(A346,socioeconomico!I:P,8,FALSE)</f>
        <v>0.95321725418390335</v>
      </c>
      <c r="V346" s="81">
        <v>2</v>
      </c>
      <c r="W346" s="83">
        <v>0.81235955056179776</v>
      </c>
      <c r="X346" s="83">
        <v>0.81081081081081086</v>
      </c>
      <c r="Y346" s="83">
        <v>0.81006289308176105</v>
      </c>
      <c r="Z346" s="83">
        <v>0.81806282722513091</v>
      </c>
      <c r="AA346" s="83">
        <v>0.81170483460559795</v>
      </c>
      <c r="AB346" s="83">
        <v>0.82337992376111813</v>
      </c>
      <c r="AC346" s="91">
        <v>0.8</v>
      </c>
      <c r="AD346" s="81">
        <f t="shared" ref="AD346:AD377" si="424">(Y346*0.1)+(Z346*0.15)+(AA346*0.2)+(AB346*0.25)+(AC346*0.3)</f>
        <v>0.81190166125334484</v>
      </c>
      <c r="AE346" s="82">
        <f t="shared" si="396"/>
        <v>-0.53641902119071427</v>
      </c>
      <c r="AF346" s="84">
        <v>85.645004849660523</v>
      </c>
      <c r="AG346" s="84">
        <v>80.46875</v>
      </c>
      <c r="AH346" s="84">
        <v>80.68833652007649</v>
      </c>
      <c r="AI346" s="84">
        <v>80.271398747390393</v>
      </c>
      <c r="AJ346" s="84">
        <v>87.35919899874844</v>
      </c>
      <c r="AK346" s="84">
        <v>79.560439560439562</v>
      </c>
      <c r="AL346" s="84">
        <v>92.865232163080407</v>
      </c>
      <c r="AM346" s="84">
        <f t="shared" ref="AM346:AM356" si="425">(AH346*0.1)+(AI346*0.15)+(AJ346*0.2)+(AK346*0.25)+(AL346*0.3)</f>
        <v>85.331062802899908</v>
      </c>
      <c r="AN346" s="84">
        <f t="shared" si="397"/>
        <v>-0.74377533287226416</v>
      </c>
      <c r="AO346" s="81">
        <v>3.5</v>
      </c>
      <c r="AP346" s="82">
        <f t="shared" si="422"/>
        <v>-1.3577995583445217</v>
      </c>
      <c r="AQ346" s="81">
        <v>3.5</v>
      </c>
      <c r="AR346" s="82">
        <f t="shared" si="415"/>
        <v>-1.3981309248788139</v>
      </c>
      <c r="AS346" s="81">
        <v>3.5</v>
      </c>
      <c r="AT346" s="82">
        <f t="shared" si="416"/>
        <v>-1.594305549084083</v>
      </c>
      <c r="AU346" s="81">
        <v>3.5</v>
      </c>
      <c r="AV346" s="82">
        <f t="shared" si="417"/>
        <v>-1.6918801936552432</v>
      </c>
      <c r="AW346" s="81">
        <v>3.5</v>
      </c>
      <c r="AX346" s="82">
        <f>((AW346-(AVERAGE(AW$2:AW$384)))/(_xlfn.STDEV.P(AW$2:AW$384)))</f>
        <v>-1.5698251038321778</v>
      </c>
      <c r="AY346" s="81">
        <v>3.5</v>
      </c>
      <c r="AZ346" s="82">
        <f t="shared" si="418"/>
        <v>-1.2816435770280501</v>
      </c>
      <c r="BA346" s="81">
        <f>(AR346*0.1)+(AT346*0.15)+(AV346*0.2)+(AX346*0.25)+(AZ346*0.3)</f>
        <v>-1.4942843126480019</v>
      </c>
      <c r="BB346" s="82">
        <v>3.0300000000000002</v>
      </c>
      <c r="BC346" s="82">
        <v>3.11</v>
      </c>
      <c r="BD346" s="82">
        <v>3.2266666666666666</v>
      </c>
      <c r="BE346" s="82">
        <v>3.08</v>
      </c>
      <c r="BF346" s="81">
        <f t="shared" si="423"/>
        <v>3.125</v>
      </c>
      <c r="BG346" s="82">
        <f t="shared" si="369"/>
        <v>-0.31424579525454477</v>
      </c>
      <c r="BH346" s="82">
        <f t="shared" si="398"/>
        <v>-0.90426505395127332</v>
      </c>
      <c r="BI346" s="85">
        <v>0.47199999999999998</v>
      </c>
      <c r="BJ346" s="82">
        <f t="shared" si="419"/>
        <v>-0.21992362381410371</v>
      </c>
      <c r="BK346" s="92">
        <f t="shared" si="420"/>
        <v>-0.7507762933965817</v>
      </c>
      <c r="BL346" s="92">
        <f t="shared" si="421"/>
        <v>-0.15943845114916877</v>
      </c>
      <c r="BM346" s="85">
        <v>0.45890498872657587</v>
      </c>
      <c r="BN346" s="92">
        <f>((BM346-(AVERAGE(BM$2:BM$392)))/(_xlfn.STDEV.P(BM$2:BM$392)))</f>
        <v>-0.37375783560594394</v>
      </c>
      <c r="BO346" s="92">
        <f>LN(BM346)</f>
        <v>-0.77891208658666689</v>
      </c>
      <c r="BP346" s="92">
        <f>((BO346-(AVERAGE(BO$2:BO$392)))/(_xlfn.STDEV.P(BO$2:BO$392)))</f>
        <v>-0.31762590485408859</v>
      </c>
      <c r="BQ346" s="86">
        <v>0.57991414077274239</v>
      </c>
      <c r="BR346" s="92">
        <f>((BQ346-(AVERAGE(BQ$2:BQ$392)))/(_xlfn.STDEV.P(BQ$2:BQ$392)))</f>
        <v>-0.29776587169366886</v>
      </c>
      <c r="BS346" s="92">
        <f>LN(BQ346)</f>
        <v>-0.54487521955010443</v>
      </c>
      <c r="BT346" s="92">
        <f>((BS346-(AVERAGE(BS$2:BS$392)))/(_xlfn.STDEV.P(BS$2:BS$392)))</f>
        <v>-0.26661918789261446</v>
      </c>
      <c r="BU346" s="92">
        <v>0.63640029445839552</v>
      </c>
      <c r="BV346" s="92">
        <f t="shared" si="402"/>
        <v>0.46854988722787966</v>
      </c>
      <c r="BW346" s="92">
        <f t="shared" si="403"/>
        <v>-0.45192751982471613</v>
      </c>
      <c r="BX346" s="92">
        <f t="shared" si="404"/>
        <v>0.50621641999483558</v>
      </c>
      <c r="BY346" s="92">
        <f>(BL346*0.1)+(BP346*0.2)+(BT346*0.3)+(BX346*0.4)</f>
        <v>4.3031785544415307E-2</v>
      </c>
      <c r="BZ346" s="80">
        <v>0.49297698788121486</v>
      </c>
      <c r="CA346" s="80">
        <v>-0.74668818500324485</v>
      </c>
      <c r="CB346" s="80">
        <v>0.52608869782480894</v>
      </c>
      <c r="CC346" s="80">
        <v>-0.98481274376599071</v>
      </c>
      <c r="CD346" s="80">
        <v>0.45145766569130702</v>
      </c>
      <c r="CE346" s="82">
        <f t="shared" ref="CE346:CE363" si="426">((CD346-(AVERAGE(CD$2:CD$392)))/(_xlfn.STDEV.P(CD$2:CD$392)))</f>
        <v>-0.49519022409386265</v>
      </c>
      <c r="CF346" s="80">
        <f t="shared" si="410"/>
        <v>-0.69237657217737747</v>
      </c>
      <c r="CG346" s="84">
        <f t="shared" si="405"/>
        <v>-0.69332491956262932</v>
      </c>
      <c r="CH346" s="84">
        <f>VLOOKUP(A346,'CALCULO FINAL'!A:L,7,FALSE)</f>
        <v>6.0439560439560438</v>
      </c>
      <c r="CI346" s="84">
        <f>VLOOKUP(A346,'CALCULO FINAL'!A:L,10,FALSE)</f>
        <v>18.918918918918919</v>
      </c>
      <c r="CJ346" s="84">
        <f>VLOOKUP(A346,'CALCULO FINAL'!A:L,8,FALSE)</f>
        <v>6.666666666666667</v>
      </c>
      <c r="CK346" s="84">
        <f>VLOOKUP(A346,'CALCULO FINAL'!A:L,9,FALSE)</f>
        <v>8.5714285714285712</v>
      </c>
      <c r="CL346" s="84">
        <f>VLOOKUP(A346,'CALCULO FINAL'!A:L,11,FALSE)</f>
        <v>-1.5883506867241508</v>
      </c>
      <c r="CM346" s="84">
        <f>VLOOKUP(A346,'CALCULO FINAL'!A:L,12,FALSE)</f>
        <v>4.6703296703296706</v>
      </c>
      <c r="CN346" s="84">
        <f t="shared" si="406"/>
        <v>8.9192901692901696</v>
      </c>
      <c r="CO346" s="81">
        <v>345</v>
      </c>
      <c r="CP346" s="81">
        <v>341</v>
      </c>
      <c r="CQ346" s="81">
        <v>338</v>
      </c>
      <c r="CR346" s="81">
        <v>336</v>
      </c>
      <c r="CS346" s="81">
        <v>345</v>
      </c>
      <c r="CT346" s="81">
        <v>313</v>
      </c>
    </row>
    <row r="347" spans="1:98" ht="14.5" customHeight="1">
      <c r="A347" s="79">
        <v>311001026441</v>
      </c>
      <c r="B347" s="80" t="s">
        <v>388</v>
      </c>
      <c r="C347" s="81" t="s">
        <v>460</v>
      </c>
      <c r="D347" s="81" t="s">
        <v>6</v>
      </c>
      <c r="E347" s="81">
        <v>3</v>
      </c>
      <c r="F347" s="82" t="s">
        <v>68</v>
      </c>
      <c r="G347" s="82">
        <v>96</v>
      </c>
      <c r="H347" s="82" t="s">
        <v>383</v>
      </c>
      <c r="I347" s="81">
        <v>3</v>
      </c>
      <c r="J347" s="81">
        <v>3</v>
      </c>
      <c r="K347" s="81">
        <v>3</v>
      </c>
      <c r="L347" s="81">
        <v>838</v>
      </c>
      <c r="M347" s="81">
        <f t="shared" si="368"/>
        <v>1</v>
      </c>
      <c r="N347" s="86">
        <f>VLOOKUP(A347,complejidad!P:V,7,FALSE)</f>
        <v>9.2748857072740609E-2</v>
      </c>
      <c r="O347" s="81">
        <v>4</v>
      </c>
      <c r="P347" s="87">
        <v>32.772063197025957</v>
      </c>
      <c r="Q347" s="88">
        <v>0.26098809523809502</v>
      </c>
      <c r="R347" s="81">
        <v>824</v>
      </c>
      <c r="S347" s="81">
        <v>40</v>
      </c>
      <c r="T347" s="89">
        <f t="shared" si="395"/>
        <v>4.8543689320388349E-2</v>
      </c>
      <c r="U347" s="90">
        <f>VLOOKUP(A347,socioeconomico!I:P,8,FALSE)</f>
        <v>0.81865951594566377</v>
      </c>
      <c r="V347" s="81">
        <v>2</v>
      </c>
      <c r="W347" s="83">
        <v>0.76669414674361092</v>
      </c>
      <c r="X347" s="83">
        <v>0.82053742802303264</v>
      </c>
      <c r="Y347" s="83">
        <v>0.83558792924037462</v>
      </c>
      <c r="Z347" s="83">
        <v>0.75869809203142535</v>
      </c>
      <c r="AA347" s="83">
        <v>0.85078534031413611</v>
      </c>
      <c r="AB347" s="83">
        <v>0.81544502617801051</v>
      </c>
      <c r="AC347" s="91">
        <v>0.85084306095979245</v>
      </c>
      <c r="AD347" s="81">
        <f t="shared" si="424"/>
        <v>0.82663474962401884</v>
      </c>
      <c r="AE347" s="82">
        <f t="shared" si="396"/>
        <v>-0.24419144349397279</v>
      </c>
      <c r="AF347" s="84">
        <v>81.172161172161168</v>
      </c>
      <c r="AG347" s="84">
        <v>82.615505090054825</v>
      </c>
      <c r="AH347" s="84">
        <v>76.420695504664977</v>
      </c>
      <c r="AI347" s="84">
        <v>99.230769230769226</v>
      </c>
      <c r="AJ347" s="84">
        <v>78.858350951374206</v>
      </c>
      <c r="AK347" s="84">
        <v>87.665647298674827</v>
      </c>
      <c r="AL347" s="84">
        <v>87.744458930899611</v>
      </c>
      <c r="AM347" s="84">
        <f t="shared" si="425"/>
        <v>86.538104629295304</v>
      </c>
      <c r="AN347" s="84">
        <f t="shared" si="397"/>
        <v>-0.48324909977508279</v>
      </c>
      <c r="AO347" s="81">
        <v>3.5</v>
      </c>
      <c r="AP347" s="82">
        <f t="shared" si="422"/>
        <v>-1.3577995583445217</v>
      </c>
      <c r="AQ347" s="81">
        <v>3.5</v>
      </c>
      <c r="AR347" s="82">
        <f t="shared" si="415"/>
        <v>-1.3981309248788139</v>
      </c>
      <c r="AS347" s="81">
        <v>3.5</v>
      </c>
      <c r="AT347" s="82">
        <f t="shared" si="416"/>
        <v>-1.594305549084083</v>
      </c>
      <c r="AU347" s="81">
        <v>3.5</v>
      </c>
      <c r="AV347" s="82">
        <f t="shared" si="417"/>
        <v>-1.6918801936552432</v>
      </c>
      <c r="AW347" s="81">
        <v>3.5</v>
      </c>
      <c r="AX347" s="82">
        <f>((AW347-(AVERAGE(AW$2:AW$384)))/(_xlfn.STDEV.P(AW$2:AW$384)))</f>
        <v>-1.5698251038321778</v>
      </c>
      <c r="AY347" s="81">
        <v>3.5</v>
      </c>
      <c r="AZ347" s="82">
        <f t="shared" si="418"/>
        <v>-1.2816435770280501</v>
      </c>
      <c r="BA347" s="81">
        <f>(AR347*0.1)+(AT347*0.15)+(AV347*0.2)+(AX347*0.25)+(AZ347*0.3)</f>
        <v>-1.4942843126480019</v>
      </c>
      <c r="BB347" s="82">
        <v>2.9033333333333329</v>
      </c>
      <c r="BC347" s="82">
        <v>2.8975000000000004</v>
      </c>
      <c r="BD347" s="82">
        <v>2.8333333333333335</v>
      </c>
      <c r="BE347" s="82">
        <v>2.94</v>
      </c>
      <c r="BF347" s="81">
        <f t="shared" si="423"/>
        <v>2.895833333333333</v>
      </c>
      <c r="BG347" s="82">
        <f t="shared" si="369"/>
        <v>-0.76804908720269649</v>
      </c>
      <c r="BH347" s="82">
        <f t="shared" si="398"/>
        <v>-1.1311666999253491</v>
      </c>
      <c r="BI347" s="85">
        <v>0.34399999999999997</v>
      </c>
      <c r="BJ347" s="82">
        <f t="shared" si="419"/>
        <v>-2.0502087640322406</v>
      </c>
      <c r="BK347" s="92">
        <f t="shared" si="420"/>
        <v>-1.0671136216087387</v>
      </c>
      <c r="BL347" s="92">
        <f t="shared" si="421"/>
        <v>-2.4308521211147966</v>
      </c>
      <c r="BM347" s="85">
        <v>0.40428854769403288</v>
      </c>
      <c r="BN347" s="92">
        <f>((BM347-(AVERAGE(BM$2:BM$392)))/(_xlfn.STDEV.P(BM$2:BM$392)))</f>
        <v>-1.0440901913491221</v>
      </c>
      <c r="BO347" s="92">
        <f>LN(BM347)</f>
        <v>-0.90562642899425594</v>
      </c>
      <c r="BP347" s="92">
        <f>((BO347-(AVERAGE(BO$2:BO$392)))/(_xlfn.STDEV.P(BO$2:BO$392)))</f>
        <v>-1.1052184207383637</v>
      </c>
      <c r="BQ347" s="86"/>
      <c r="BR347" s="86"/>
      <c r="BS347" s="92"/>
      <c r="BT347" s="92"/>
      <c r="BU347" s="92">
        <v>0.62479921420440254</v>
      </c>
      <c r="BV347" s="92">
        <f t="shared" si="402"/>
        <v>0.12568118131733588</v>
      </c>
      <c r="BW347" s="92">
        <f t="shared" si="403"/>
        <v>-0.4703249381328638</v>
      </c>
      <c r="BX347" s="92">
        <f t="shared" si="404"/>
        <v>0.15662702432377101</v>
      </c>
      <c r="BY347" s="86">
        <f>(BL347*0.2)+(BP347*0.3)+(BX347*0.5)</f>
        <v>-0.73942243828258292</v>
      </c>
      <c r="BZ347" s="80">
        <v>0.50771703398841184</v>
      </c>
      <c r="CA347" s="80">
        <v>-0.21496008743720155</v>
      </c>
      <c r="CB347" s="80">
        <v>0.50067293195653428</v>
      </c>
      <c r="CC347" s="80">
        <v>-1.8163195853511773</v>
      </c>
      <c r="CD347" s="80">
        <v>0.38950185299129397</v>
      </c>
      <c r="CE347" s="82">
        <f t="shared" si="426"/>
        <v>-1.2325162877314064</v>
      </c>
      <c r="CF347" s="80">
        <f t="shared" si="410"/>
        <v>-1.2041460369584966</v>
      </c>
      <c r="CG347" s="84">
        <f t="shared" si="405"/>
        <v>-0.89945947727644149</v>
      </c>
      <c r="CH347" s="84">
        <f>VLOOKUP(A347,'CALCULO FINAL'!A:L,7,FALSE)</f>
        <v>2.4725274725274726</v>
      </c>
      <c r="CI347" s="84">
        <f>VLOOKUP(A347,'CALCULO FINAL'!A:L,10,FALSE)</f>
        <v>13.513513513513514</v>
      </c>
      <c r="CJ347" s="84">
        <f>VLOOKUP(A347,'CALCULO FINAL'!A:L,8,FALSE)</f>
        <v>36.363636363636367</v>
      </c>
      <c r="CK347" s="84">
        <f>VLOOKUP(A347,'CALCULO FINAL'!A:L,9,FALSE)</f>
        <v>1.3157894736842104</v>
      </c>
      <c r="CL347" s="84">
        <f>VLOOKUP(A347,'CALCULO FINAL'!A:L,11,FALSE)</f>
        <v>-1.1830689772432907</v>
      </c>
      <c r="CM347" s="84">
        <f>VLOOKUP(A347,'CALCULO FINAL'!A:L,12,FALSE)</f>
        <v>16.483516483516482</v>
      </c>
      <c r="CN347" s="84">
        <f t="shared" si="406"/>
        <v>8.7355212355212348</v>
      </c>
      <c r="CO347" s="81">
        <v>346</v>
      </c>
      <c r="CP347" s="81">
        <v>336</v>
      </c>
      <c r="CQ347" s="81">
        <v>345</v>
      </c>
      <c r="CR347" s="81">
        <v>339</v>
      </c>
      <c r="CS347" s="81">
        <v>344</v>
      </c>
      <c r="CT347" s="81">
        <v>331</v>
      </c>
    </row>
    <row r="348" spans="1:98" ht="14.5" customHeight="1">
      <c r="A348" s="79">
        <v>111001010910</v>
      </c>
      <c r="B348" s="80" t="s">
        <v>127</v>
      </c>
      <c r="C348" s="81" t="s">
        <v>460</v>
      </c>
      <c r="D348" s="81" t="s">
        <v>6</v>
      </c>
      <c r="E348" s="81">
        <v>8</v>
      </c>
      <c r="F348" s="82" t="s">
        <v>7</v>
      </c>
      <c r="G348" s="82">
        <v>113</v>
      </c>
      <c r="H348" s="82" t="s">
        <v>31</v>
      </c>
      <c r="I348" s="81">
        <v>8</v>
      </c>
      <c r="J348" s="81">
        <v>1</v>
      </c>
      <c r="K348" s="81">
        <v>1</v>
      </c>
      <c r="L348" s="81">
        <v>2459</v>
      </c>
      <c r="M348" s="81">
        <f t="shared" si="368"/>
        <v>4</v>
      </c>
      <c r="N348" s="86">
        <f>VLOOKUP(A348,complejidad!P:V,7,FALSE)</f>
        <v>-0.31047738813875331</v>
      </c>
      <c r="O348" s="81">
        <v>3</v>
      </c>
      <c r="P348" s="87">
        <v>43.652255694342372</v>
      </c>
      <c r="Q348" s="88">
        <v>0.13330557868442899</v>
      </c>
      <c r="R348" s="81">
        <v>1554</v>
      </c>
      <c r="S348" s="81">
        <v>54</v>
      </c>
      <c r="T348" s="89">
        <f t="shared" si="395"/>
        <v>3.4749034749034749E-2</v>
      </c>
      <c r="U348" s="90">
        <f>VLOOKUP(A348,socioeconomico!I:P,8,FALSE)</f>
        <v>-1.6546891968408632</v>
      </c>
      <c r="V348" s="81">
        <v>10</v>
      </c>
      <c r="W348" s="83">
        <v>0.89021043000914912</v>
      </c>
      <c r="X348" s="83">
        <v>0.86571719226856558</v>
      </c>
      <c r="Y348" s="83">
        <v>0.81119648737650929</v>
      </c>
      <c r="Z348" s="83">
        <v>0.57629255989911732</v>
      </c>
      <c r="AA348" s="83">
        <v>0.85448392554991537</v>
      </c>
      <c r="AB348" s="83">
        <v>0.76641221374045798</v>
      </c>
      <c r="AC348" s="91">
        <v>0.82641196013289031</v>
      </c>
      <c r="AD348" s="81">
        <f t="shared" si="424"/>
        <v>0.77798695930748307</v>
      </c>
      <c r="AE348" s="82">
        <f t="shared" si="396"/>
        <v>-1.2091096987049739</v>
      </c>
      <c r="AF348" s="84">
        <v>86.538461538461547</v>
      </c>
      <c r="AG348" s="84">
        <v>83.38815789473685</v>
      </c>
      <c r="AH348" s="84">
        <v>82.045748813120412</v>
      </c>
      <c r="AI348" s="84">
        <v>79.856459330143537</v>
      </c>
      <c r="AJ348" s="84">
        <v>80.722891566265062</v>
      </c>
      <c r="AK348" s="84">
        <v>77.086183310533514</v>
      </c>
      <c r="AL348" s="84">
        <v>77.95765877957659</v>
      </c>
      <c r="AM348" s="84">
        <f t="shared" si="425"/>
        <v>78.986465555592943</v>
      </c>
      <c r="AN348" s="84">
        <f t="shared" si="397"/>
        <v>-2.1131843999099873</v>
      </c>
      <c r="AO348" s="81">
        <v>4.5</v>
      </c>
      <c r="AP348" s="82">
        <f t="shared" si="422"/>
        <v>1.8179176811057871</v>
      </c>
      <c r="AQ348" s="81">
        <v>4.5</v>
      </c>
      <c r="AR348" s="82">
        <f t="shared" si="415"/>
        <v>1.6711665937103672</v>
      </c>
      <c r="AS348" s="81">
        <v>4.5</v>
      </c>
      <c r="AT348" s="82">
        <f t="shared" si="416"/>
        <v>1.3847682483473189</v>
      </c>
      <c r="AU348" s="81">
        <v>4.5</v>
      </c>
      <c r="AV348" s="82">
        <f t="shared" si="417"/>
        <v>1.2122921072647797</v>
      </c>
      <c r="AW348" s="81" t="s">
        <v>462</v>
      </c>
      <c r="AX348" s="82"/>
      <c r="AY348" s="81"/>
      <c r="AZ348" s="82"/>
      <c r="BA348" s="81">
        <f>(AR348*0.2)+(AT348*0.3)+(AV348*0.5)</f>
        <v>1.355809846878659</v>
      </c>
      <c r="BB348" s="82">
        <v>3.5549999999999997</v>
      </c>
      <c r="BC348" s="82">
        <v>3.5249999999999999</v>
      </c>
      <c r="BD348" s="82">
        <v>3.62</v>
      </c>
      <c r="BE348" s="82">
        <v>1.1983333333333333</v>
      </c>
      <c r="BF348" s="81">
        <f t="shared" si="423"/>
        <v>2.6258333333333335</v>
      </c>
      <c r="BG348" s="82">
        <f t="shared" si="369"/>
        <v>-1.3027118748070627</v>
      </c>
      <c r="BH348" s="82">
        <f t="shared" si="398"/>
        <v>2.6548986035798139E-2</v>
      </c>
      <c r="BI348" s="85">
        <v>0.45600000000000002</v>
      </c>
      <c r="BJ348" s="82">
        <f t="shared" si="419"/>
        <v>-0.44870926634137026</v>
      </c>
      <c r="BK348" s="92">
        <f t="shared" si="420"/>
        <v>-0.78526246946775091</v>
      </c>
      <c r="BL348" s="92">
        <f t="shared" si="421"/>
        <v>-0.40706136746956062</v>
      </c>
      <c r="BM348" s="85">
        <v>0.41014474618984043</v>
      </c>
      <c r="BN348" s="92">
        <f>((BM348-(AVERAGE(BM$2:BM$392)))/(_xlfn.STDEV.P(BM$2:BM$392)))</f>
        <v>-0.97221441073838488</v>
      </c>
      <c r="BO348" s="92">
        <f>LN(BM348)</f>
        <v>-0.89124514210014438</v>
      </c>
      <c r="BP348" s="92">
        <f>((BO348-(AVERAGE(BO$2:BO$392)))/(_xlfn.STDEV.P(BO$2:BO$392)))</f>
        <v>-1.015831586451257</v>
      </c>
      <c r="BQ348" s="86"/>
      <c r="BR348" s="86"/>
      <c r="BS348" s="92"/>
      <c r="BT348" s="92"/>
      <c r="BU348" s="92">
        <v>0.59738425782986937</v>
      </c>
      <c r="BV348" s="92">
        <f t="shared" si="402"/>
        <v>-0.68456496894913654</v>
      </c>
      <c r="BW348" s="92">
        <f t="shared" si="403"/>
        <v>-0.51519472468580951</v>
      </c>
      <c r="BX348" s="92">
        <f t="shared" si="404"/>
        <v>-0.69599269123637808</v>
      </c>
      <c r="BY348" s="86">
        <f>(BL348*0.2)+(BP348*0.3)+(BX348*0.5)</f>
        <v>-0.7341580950474782</v>
      </c>
      <c r="BZ348" s="80"/>
      <c r="CA348" s="80"/>
      <c r="CB348" s="80">
        <v>0.53625521227009321</v>
      </c>
      <c r="CC348" s="80">
        <v>-0.65220319896054957</v>
      </c>
      <c r="CD348" s="80">
        <v>0.52429759001860599</v>
      </c>
      <c r="CE348" s="82">
        <f t="shared" si="426"/>
        <v>0.3716658841449143</v>
      </c>
      <c r="CF348" s="80">
        <f>(CC348*0.4)+(CE348*0.6)</f>
        <v>-3.7881749097271294E-2</v>
      </c>
      <c r="CG348" s="84">
        <f t="shared" si="405"/>
        <v>-0.49851724982706475</v>
      </c>
      <c r="CH348" s="84">
        <f>VLOOKUP(A348,'CALCULO FINAL'!A:L,7,FALSE)</f>
        <v>11.813186813186812</v>
      </c>
      <c r="CI348" s="84">
        <f>VLOOKUP(A348,'CALCULO FINAL'!A:L,10,FALSE)</f>
        <v>2.5641025641025639</v>
      </c>
      <c r="CJ348" s="84">
        <f>VLOOKUP(A348,'CALCULO FINAL'!A:L,8,FALSE)</f>
        <v>4.5454545454545459</v>
      </c>
      <c r="CK348" s="84">
        <f>VLOOKUP(A348,'CALCULO FINAL'!A:L,9,FALSE)</f>
        <v>17.460317460317459</v>
      </c>
      <c r="CL348" s="84">
        <f>VLOOKUP(A348,'CALCULO FINAL'!A:L,11,FALSE)</f>
        <v>-1.4660464562745021</v>
      </c>
      <c r="CM348" s="84">
        <f>VLOOKUP(A348,'CALCULO FINAL'!A:L,12,FALSE)</f>
        <v>7.6923076923076925</v>
      </c>
      <c r="CN348" s="84">
        <f t="shared" si="406"/>
        <v>8.4706959706959708</v>
      </c>
      <c r="CO348" s="81">
        <v>347</v>
      </c>
      <c r="CP348" s="81">
        <v>328</v>
      </c>
      <c r="CQ348" s="81">
        <v>311</v>
      </c>
      <c r="CR348" s="81">
        <v>229</v>
      </c>
      <c r="CS348" s="81">
        <v>138</v>
      </c>
      <c r="CT348" s="81">
        <v>98</v>
      </c>
    </row>
    <row r="349" spans="1:98" ht="14.5" customHeight="1">
      <c r="A349" s="79">
        <v>111001102075</v>
      </c>
      <c r="B349" s="80" t="s">
        <v>342</v>
      </c>
      <c r="C349" s="81" t="s">
        <v>460</v>
      </c>
      <c r="D349" s="81" t="s">
        <v>6</v>
      </c>
      <c r="E349" s="81">
        <v>4</v>
      </c>
      <c r="F349" s="82" t="s">
        <v>42</v>
      </c>
      <c r="G349" s="82">
        <v>50</v>
      </c>
      <c r="H349" s="82" t="s">
        <v>119</v>
      </c>
      <c r="I349" s="81">
        <v>4</v>
      </c>
      <c r="J349" s="81">
        <v>3</v>
      </c>
      <c r="K349" s="81">
        <v>3</v>
      </c>
      <c r="L349" s="81">
        <v>1488</v>
      </c>
      <c r="M349" s="81">
        <f t="shared" si="368"/>
        <v>2</v>
      </c>
      <c r="N349" s="86">
        <f>VLOOKUP(A349,complejidad!P:V,7,FALSE)</f>
        <v>0.51585112090595309</v>
      </c>
      <c r="O349" s="81">
        <v>5</v>
      </c>
      <c r="P349" s="87">
        <v>34.685974329054794</v>
      </c>
      <c r="Q349" s="88">
        <v>0.236424399740428</v>
      </c>
      <c r="R349" s="81">
        <v>1327</v>
      </c>
      <c r="S349" s="81">
        <v>153</v>
      </c>
      <c r="T349" s="89">
        <f t="shared" si="395"/>
        <v>0.11529766390354182</v>
      </c>
      <c r="U349" s="90">
        <f>VLOOKUP(A349,socioeconomico!I:P,8,FALSE)</f>
        <v>0.67652282643508566</v>
      </c>
      <c r="V349" s="81">
        <v>3</v>
      </c>
      <c r="W349" s="83">
        <v>0.811906269791007</v>
      </c>
      <c r="X349" s="83">
        <v>0.83404255319148934</v>
      </c>
      <c r="Y349" s="83">
        <v>0.81290322580645158</v>
      </c>
      <c r="Z349" s="83">
        <v>0.81152647975077885</v>
      </c>
      <c r="AA349" s="83">
        <v>0.83590576766856217</v>
      </c>
      <c r="AB349" s="83">
        <v>0.77898832684824904</v>
      </c>
      <c r="AC349" s="91">
        <v>0.77609561752988043</v>
      </c>
      <c r="AD349" s="81">
        <f t="shared" si="424"/>
        <v>0.79777621504800078</v>
      </c>
      <c r="AE349" s="82">
        <f t="shared" si="396"/>
        <v>-0.81659414975980238</v>
      </c>
      <c r="AF349" s="84"/>
      <c r="AG349" s="84"/>
      <c r="AH349" s="84">
        <v>89.906103286384976</v>
      </c>
      <c r="AI349" s="84">
        <v>82.667450058754412</v>
      </c>
      <c r="AJ349" s="84">
        <v>84.442979564930781</v>
      </c>
      <c r="AK349" s="84">
        <v>91.284748309541698</v>
      </c>
      <c r="AL349" s="84">
        <v>91.411042944785279</v>
      </c>
      <c r="AM349" s="84">
        <f t="shared" si="425"/>
        <v>88.523823711258828</v>
      </c>
      <c r="AN349" s="84">
        <f t="shared" si="397"/>
        <v>-5.4654248213008579E-2</v>
      </c>
      <c r="AO349" s="81">
        <v>3.5</v>
      </c>
      <c r="AP349" s="82">
        <f t="shared" si="422"/>
        <v>-1.3577995583445217</v>
      </c>
      <c r="AQ349" s="81">
        <v>3.5</v>
      </c>
      <c r="AR349" s="82">
        <f t="shared" si="415"/>
        <v>-1.3981309248788139</v>
      </c>
      <c r="AS349" s="81">
        <v>3.5</v>
      </c>
      <c r="AT349" s="82">
        <f t="shared" si="416"/>
        <v>-1.594305549084083</v>
      </c>
      <c r="AU349" s="81">
        <v>3.5</v>
      </c>
      <c r="AV349" s="82">
        <f t="shared" si="417"/>
        <v>-1.6918801936552432</v>
      </c>
      <c r="AW349" s="81">
        <v>4</v>
      </c>
      <c r="AX349" s="82">
        <f t="shared" ref="AX349:AX365" si="427">((AW349-(AVERAGE(AW$2:AW$384)))/(_xlfn.STDEV.P(AW$2:AW$384)))</f>
        <v>-0.2179191660846721</v>
      </c>
      <c r="AY349" s="81">
        <v>3.5</v>
      </c>
      <c r="AZ349" s="82">
        <f t="shared" ref="AZ349:AZ365" si="428">((AY349-(AVERAGE(AY$2:AY$392)))/(_xlfn.STDEV.P(AY$2:AY$392)))</f>
        <v>-1.2816435770280501</v>
      </c>
      <c r="BA349" s="81">
        <f>(AR349*0.1)+(AT349*0.15)+(AV349*0.2)+(AX349*0.25)+(AZ349*0.3)</f>
        <v>-1.1563078282111254</v>
      </c>
      <c r="BB349" s="82">
        <v>3.1516666666666673</v>
      </c>
      <c r="BC349" s="82">
        <v>3.0150000000000001</v>
      </c>
      <c r="BD349" s="82">
        <v>3.0333333333333332</v>
      </c>
      <c r="BE349" s="82">
        <v>3.223333333333334</v>
      </c>
      <c r="BF349" s="81">
        <f t="shared" si="423"/>
        <v>3.1175000000000006</v>
      </c>
      <c r="BG349" s="82">
        <f t="shared" si="369"/>
        <v>-0.32909753935466485</v>
      </c>
      <c r="BH349" s="82">
        <f t="shared" si="398"/>
        <v>-0.74270268378289517</v>
      </c>
      <c r="BI349" s="85">
        <v>0.502</v>
      </c>
      <c r="BJ349" s="82">
        <f t="shared" si="419"/>
        <v>0.20904945592452251</v>
      </c>
      <c r="BK349" s="92">
        <f t="shared" si="420"/>
        <v>-0.68915515929040783</v>
      </c>
      <c r="BL349" s="92">
        <f t="shared" si="421"/>
        <v>0.28302304132976247</v>
      </c>
      <c r="BM349" s="85"/>
      <c r="BN349" s="92"/>
      <c r="BO349" s="92"/>
      <c r="BP349" s="92"/>
      <c r="BQ349" s="86">
        <v>0.56126543741968316</v>
      </c>
      <c r="BR349" s="92">
        <f>((BQ349-(AVERAGE(BQ$2:BQ$392)))/(_xlfn.STDEV.P(BQ$2:BQ$392)))</f>
        <v>-0.79595268806842567</v>
      </c>
      <c r="BS349" s="92">
        <f>LN(BQ349)</f>
        <v>-0.5775613348791151</v>
      </c>
      <c r="BT349" s="92">
        <f>((BS349-(AVERAGE(BS$2:BS$392)))/(_xlfn.STDEV.P(BS$2:BS$392)))</f>
        <v>-0.77878406071882023</v>
      </c>
      <c r="BU349" s="92">
        <v>0.60248363597582755</v>
      </c>
      <c r="BV349" s="92">
        <f t="shared" si="402"/>
        <v>-0.53385338454720976</v>
      </c>
      <c r="BW349" s="92">
        <f t="shared" si="403"/>
        <v>-0.50669477419226738</v>
      </c>
      <c r="BX349" s="92">
        <f t="shared" si="404"/>
        <v>-0.53447586825065663</v>
      </c>
      <c r="BY349" s="86">
        <f>(BL349*0.2)+(BT349*0.3)+(BX349*0.5)</f>
        <v>-0.44426854407502187</v>
      </c>
      <c r="BZ349" s="80">
        <v>0.50765950745044597</v>
      </c>
      <c r="CA349" s="80">
        <v>-0.2170352828856891</v>
      </c>
      <c r="CB349" s="80">
        <v>0.52666418650793667</v>
      </c>
      <c r="CC349" s="80">
        <v>-0.96598495082220692</v>
      </c>
      <c r="CD349" s="80">
        <v>0.38913281729096899</v>
      </c>
      <c r="CE349" s="82">
        <f t="shared" si="426"/>
        <v>-1.2369081216595614</v>
      </c>
      <c r="CF349" s="80">
        <f t="shared" ref="CF349:CF356" si="429">(CA349*0.2)+(CC349*0.3)+(CE349*0.5)</f>
        <v>-0.95165660265358065</v>
      </c>
      <c r="CG349" s="84">
        <f t="shared" si="405"/>
        <v>-0.65474803497912415</v>
      </c>
      <c r="CH349" s="84">
        <f>VLOOKUP(A349,'CALCULO FINAL'!A:L,7,FALSE)</f>
        <v>7.1428571428571423</v>
      </c>
      <c r="CI349" s="84">
        <f>VLOOKUP(A349,'CALCULO FINAL'!A:L,10,FALSE)</f>
        <v>12.121212121212121</v>
      </c>
      <c r="CJ349" s="84">
        <f>VLOOKUP(A349,'CALCULO FINAL'!A:L,8,FALSE)</f>
        <v>10</v>
      </c>
      <c r="CK349" s="84">
        <f>VLOOKUP(A349,'CALCULO FINAL'!A:L,9,FALSE)</f>
        <v>9.3023255813953494</v>
      </c>
      <c r="CL349" s="84">
        <f>VLOOKUP(A349,'CALCULO FINAL'!A:L,11,FALSE)</f>
        <v>-1.5149370140042961</v>
      </c>
      <c r="CM349" s="84">
        <f>VLOOKUP(A349,'CALCULO FINAL'!A:L,12,FALSE)</f>
        <v>6.8681318681318686</v>
      </c>
      <c r="CN349" s="84">
        <f t="shared" si="406"/>
        <v>8.3187645687645677</v>
      </c>
      <c r="CO349" s="81">
        <v>348</v>
      </c>
      <c r="CP349" s="81">
        <v>316</v>
      </c>
      <c r="CQ349" s="81">
        <v>315</v>
      </c>
      <c r="CR349" s="81">
        <v>321</v>
      </c>
      <c r="CS349" s="81">
        <v>314</v>
      </c>
      <c r="CT349" s="81">
        <v>278</v>
      </c>
    </row>
    <row r="350" spans="1:98" ht="14.5" customHeight="1">
      <c r="A350" s="79">
        <v>111001107115</v>
      </c>
      <c r="B350" s="80" t="s">
        <v>384</v>
      </c>
      <c r="C350" s="81" t="s">
        <v>460</v>
      </c>
      <c r="D350" s="81" t="s">
        <v>6</v>
      </c>
      <c r="E350" s="81">
        <v>19</v>
      </c>
      <c r="F350" s="82" t="s">
        <v>20</v>
      </c>
      <c r="G350" s="82">
        <v>67</v>
      </c>
      <c r="H350" s="82" t="s">
        <v>223</v>
      </c>
      <c r="I350" s="81">
        <v>19</v>
      </c>
      <c r="J350" s="81">
        <v>1</v>
      </c>
      <c r="K350" s="81">
        <v>1</v>
      </c>
      <c r="L350" s="81">
        <v>2633</v>
      </c>
      <c r="M350" s="81">
        <f t="shared" si="368"/>
        <v>5</v>
      </c>
      <c r="N350" s="86">
        <f>VLOOKUP(A350,complejidad!P:V,7,FALSE)</f>
        <v>-0.13581358635215499</v>
      </c>
      <c r="O350" s="81">
        <v>3</v>
      </c>
      <c r="P350" s="87">
        <v>30.78915723981898</v>
      </c>
      <c r="Q350" s="88">
        <v>0.334604632587861</v>
      </c>
      <c r="R350" s="81">
        <v>2362</v>
      </c>
      <c r="S350" s="81">
        <v>572</v>
      </c>
      <c r="T350" s="89">
        <f t="shared" si="395"/>
        <v>0.24216765453005928</v>
      </c>
      <c r="U350" s="90">
        <f>VLOOKUP(A350,socioeconomico!I:P,8,FALSE)</f>
        <v>2.6323562554478066</v>
      </c>
      <c r="V350" s="81">
        <v>1</v>
      </c>
      <c r="W350" s="83">
        <v>0.85990338164251212</v>
      </c>
      <c r="X350" s="83">
        <v>0.83043875685557589</v>
      </c>
      <c r="Y350" s="83">
        <v>0.81806879403232491</v>
      </c>
      <c r="Z350" s="83">
        <v>0.77295341474445955</v>
      </c>
      <c r="AA350" s="83">
        <v>0.84749034749034746</v>
      </c>
      <c r="AB350" s="83">
        <v>0.84857281083696179</v>
      </c>
      <c r="AC350" s="91">
        <v>0.86648501362397823</v>
      </c>
      <c r="AD350" s="81">
        <f t="shared" si="424"/>
        <v>0.83933666790940475</v>
      </c>
      <c r="AE350" s="82">
        <f t="shared" si="396"/>
        <v>7.7483208821548955E-3</v>
      </c>
      <c r="AF350" s="84">
        <v>85.046012269938657</v>
      </c>
      <c r="AG350" s="84">
        <v>85.318559556786695</v>
      </c>
      <c r="AH350" s="84">
        <v>84.780352819093736</v>
      </c>
      <c r="AI350" s="84">
        <v>83.228200371057511</v>
      </c>
      <c r="AJ350" s="84">
        <v>89.988666414809217</v>
      </c>
      <c r="AK350" s="84">
        <v>82.343929528916121</v>
      </c>
      <c r="AL350" s="84">
        <v>82.579365079365076</v>
      </c>
      <c r="AM350" s="84">
        <f t="shared" si="425"/>
        <v>84.319790526568397</v>
      </c>
      <c r="AN350" s="84">
        <f t="shared" si="397"/>
        <v>-0.96204693790441365</v>
      </c>
      <c r="AO350" s="81">
        <v>3.5</v>
      </c>
      <c r="AP350" s="82">
        <f t="shared" si="422"/>
        <v>-1.3577995583445217</v>
      </c>
      <c r="AQ350" s="81">
        <v>3.5</v>
      </c>
      <c r="AR350" s="82">
        <f t="shared" si="415"/>
        <v>-1.3981309248788139</v>
      </c>
      <c r="AS350" s="81">
        <v>3.5</v>
      </c>
      <c r="AT350" s="82">
        <f t="shared" si="416"/>
        <v>-1.594305549084083</v>
      </c>
      <c r="AU350" s="81">
        <v>3.5</v>
      </c>
      <c r="AV350" s="82">
        <f t="shared" si="417"/>
        <v>-1.6918801936552432</v>
      </c>
      <c r="AW350" s="81">
        <v>3.5</v>
      </c>
      <c r="AX350" s="82">
        <f t="shared" si="427"/>
        <v>-1.5698251038321778</v>
      </c>
      <c r="AY350" s="81">
        <v>3.5</v>
      </c>
      <c r="AZ350" s="82">
        <f t="shared" si="428"/>
        <v>-1.2816435770280501</v>
      </c>
      <c r="BA350" s="81">
        <f>(AR350*0.1)+(AT350*0.15)+(AV350*0.2)+(AX350*0.25)+(AZ350*0.3)</f>
        <v>-1.4942843126480019</v>
      </c>
      <c r="BB350" s="82">
        <v>2.7449999999999997</v>
      </c>
      <c r="BC350" s="82">
        <v>2.7749999999999999</v>
      </c>
      <c r="BD350" s="82">
        <v>2.9633333333333334</v>
      </c>
      <c r="BE350" s="82">
        <v>2.86</v>
      </c>
      <c r="BF350" s="81">
        <f t="shared" si="423"/>
        <v>2.8624999999999998</v>
      </c>
      <c r="BG350" s="82">
        <f t="shared" si="369"/>
        <v>-0.83405683875879089</v>
      </c>
      <c r="BH350" s="82">
        <f t="shared" si="398"/>
        <v>-1.1641705757033964</v>
      </c>
      <c r="BI350" s="85">
        <v>0.42099999999999999</v>
      </c>
      <c r="BJ350" s="82">
        <f t="shared" si="419"/>
        <v>-0.94917785936976751</v>
      </c>
      <c r="BK350" s="92">
        <f t="shared" si="420"/>
        <v>-0.86512244529975568</v>
      </c>
      <c r="BL350" s="92">
        <f t="shared" si="421"/>
        <v>-0.98048418106266477</v>
      </c>
      <c r="BM350" s="85">
        <v>0.47016357828137528</v>
      </c>
      <c r="BN350" s="92">
        <f>((BM350-(AVERAGE(BM$2:BM$392)))/(_xlfn.STDEV.P(BM$2:BM$392)))</f>
        <v>-0.23557605891131489</v>
      </c>
      <c r="BO350" s="92">
        <f>LN(BM350)</f>
        <v>-0.7546746059329773</v>
      </c>
      <c r="BP350" s="92">
        <f>((BO350-(AVERAGE(BO$2:BO$392)))/(_xlfn.STDEV.P(BO$2:BO$392)))</f>
        <v>-0.16697793553950729</v>
      </c>
      <c r="BQ350" s="86">
        <v>0.59862343894126435</v>
      </c>
      <c r="BR350" s="92">
        <f>((BQ350-(AVERAGE(BQ$2:BQ$392)))/(_xlfn.STDEV.P(BQ$2:BQ$392)))</f>
        <v>0.20203969198124472</v>
      </c>
      <c r="BS350" s="92">
        <f>LN(BQ350)</f>
        <v>-0.51312252806339542</v>
      </c>
      <c r="BT350" s="92">
        <f>((BS350-(AVERAGE(BS$2:BS$392)))/(_xlfn.STDEV.P(BS$2:BS$392)))</f>
        <v>0.23091969164337398</v>
      </c>
      <c r="BU350" s="92">
        <v>0.58017738564374866</v>
      </c>
      <c r="BV350" s="92">
        <f t="shared" si="402"/>
        <v>-1.1931122654125603</v>
      </c>
      <c r="BW350" s="92">
        <f t="shared" si="403"/>
        <v>-0.54442138488356273</v>
      </c>
      <c r="BX350" s="92">
        <f t="shared" si="404"/>
        <v>-1.2513603142843983</v>
      </c>
      <c r="BY350" s="92">
        <f>(BL350*0.1)+(BP350*0.2)+(BT350*0.3)+(BX350*0.4)</f>
        <v>-0.56271222343491512</v>
      </c>
      <c r="BZ350" s="80">
        <v>0.48547859478843713</v>
      </c>
      <c r="CA350" s="80">
        <v>-1.0171830169073535</v>
      </c>
      <c r="CB350" s="80">
        <v>0.50462737711831918</v>
      </c>
      <c r="CC350" s="80">
        <v>-1.6869452346532894</v>
      </c>
      <c r="CD350" s="80">
        <v>0.46759072600885598</v>
      </c>
      <c r="CE350" s="82">
        <f t="shared" si="426"/>
        <v>-0.30319329370151976</v>
      </c>
      <c r="CF350" s="80">
        <f t="shared" si="429"/>
        <v>-0.86111682062821748</v>
      </c>
      <c r="CG350" s="84">
        <f t="shared" si="405"/>
        <v>-0.8793512454873722</v>
      </c>
      <c r="CH350" s="84">
        <f>VLOOKUP(A350,'CALCULO FINAL'!A:L,7,FALSE)</f>
        <v>3.0219780219780219</v>
      </c>
      <c r="CI350" s="84">
        <f>VLOOKUP(A350,'CALCULO FINAL'!A:L,10,FALSE)</f>
        <v>21.428571428571427</v>
      </c>
      <c r="CJ350" s="84">
        <f>VLOOKUP(A350,'CALCULO FINAL'!A:L,8,FALSE)</f>
        <v>9.7560975609756095</v>
      </c>
      <c r="CK350" s="84">
        <f>VLOOKUP(A350,'CALCULO FINAL'!A:L,9,FALSE)</f>
        <v>7.9365079365079358</v>
      </c>
      <c r="CL350" s="84">
        <f>VLOOKUP(A350,'CALCULO FINAL'!A:L,11,FALSE)</f>
        <v>-1.5440220019277451</v>
      </c>
      <c r="CM350" s="84">
        <f>VLOOKUP(A350,'CALCULO FINAL'!A:L,12,FALSE)</f>
        <v>5.4945054945054945</v>
      </c>
      <c r="CN350" s="84">
        <f t="shared" si="406"/>
        <v>8.2417582417582409</v>
      </c>
      <c r="CO350" s="81">
        <v>349</v>
      </c>
      <c r="CP350" s="81">
        <v>325</v>
      </c>
      <c r="CQ350" s="81">
        <v>337</v>
      </c>
      <c r="CR350" s="81">
        <v>338</v>
      </c>
      <c r="CS350" s="81">
        <v>337</v>
      </c>
      <c r="CT350" s="81">
        <v>256</v>
      </c>
    </row>
    <row r="351" spans="1:98" ht="14.5" customHeight="1">
      <c r="A351" s="79">
        <v>111001102156</v>
      </c>
      <c r="B351" s="80" t="s">
        <v>361</v>
      </c>
      <c r="C351" s="81" t="s">
        <v>460</v>
      </c>
      <c r="D351" s="81" t="s">
        <v>349</v>
      </c>
      <c r="E351" s="81">
        <v>2</v>
      </c>
      <c r="F351" s="82" t="s">
        <v>265</v>
      </c>
      <c r="G351" s="82">
        <v>89</v>
      </c>
      <c r="H351" s="82" t="s">
        <v>362</v>
      </c>
      <c r="I351" s="81">
        <v>2</v>
      </c>
      <c r="J351" s="81">
        <v>2</v>
      </c>
      <c r="K351" s="81">
        <v>2</v>
      </c>
      <c r="L351" s="81">
        <v>1655</v>
      </c>
      <c r="M351" s="81">
        <f t="shared" si="368"/>
        <v>3</v>
      </c>
      <c r="N351" s="86">
        <f>VLOOKUP(A351,complejidad!P:V,7,FALSE)</f>
        <v>0.17629507564424984</v>
      </c>
      <c r="O351" s="81">
        <v>4</v>
      </c>
      <c r="P351" s="87">
        <v>33.302499999999959</v>
      </c>
      <c r="Q351" s="88">
        <v>0.23463176064441801</v>
      </c>
      <c r="R351" s="81">
        <v>1352</v>
      </c>
      <c r="S351" s="81">
        <v>122</v>
      </c>
      <c r="T351" s="89">
        <f t="shared" si="395"/>
        <v>9.0236686390532547E-2</v>
      </c>
      <c r="U351" s="90">
        <f>VLOOKUP(A351,socioeconomico!I:P,8,FALSE)</f>
        <v>0.69168811689201304</v>
      </c>
      <c r="V351" s="81">
        <v>3</v>
      </c>
      <c r="W351" s="83">
        <v>0.86139202855443187</v>
      </c>
      <c r="X351" s="83">
        <v>0.89947437582128775</v>
      </c>
      <c r="Y351" s="83">
        <v>0.82949932341001353</v>
      </c>
      <c r="Z351" s="83">
        <v>0.8145219266714594</v>
      </c>
      <c r="AA351" s="83">
        <v>0.85637480798771126</v>
      </c>
      <c r="AB351" s="83">
        <v>0.86682808716707027</v>
      </c>
      <c r="AC351" s="91">
        <v>0.85815602836879434</v>
      </c>
      <c r="AD351" s="81">
        <f t="shared" si="424"/>
        <v>0.85055701324166844</v>
      </c>
      <c r="AE351" s="82">
        <f t="shared" si="396"/>
        <v>0.2303014105585155</v>
      </c>
      <c r="AF351" s="84"/>
      <c r="AG351" s="84"/>
      <c r="AH351" s="84">
        <v>82.768052516411387</v>
      </c>
      <c r="AI351" s="84">
        <v>88.033707865168537</v>
      </c>
      <c r="AJ351" s="84">
        <v>93.575895395110848</v>
      </c>
      <c r="AK351" s="84">
        <v>86.608927381745502</v>
      </c>
      <c r="AL351" s="84">
        <v>90.142964635063962</v>
      </c>
      <c r="AM351" s="84">
        <f t="shared" si="425"/>
        <v>88.892161746394152</v>
      </c>
      <c r="AN351" s="84">
        <f t="shared" si="397"/>
        <v>2.4847322239437742E-2</v>
      </c>
      <c r="AO351" s="81">
        <v>3.5</v>
      </c>
      <c r="AP351" s="82">
        <f t="shared" si="422"/>
        <v>-1.3577995583445217</v>
      </c>
      <c r="AQ351" s="81"/>
      <c r="AR351" s="82"/>
      <c r="AS351" s="81" t="s">
        <v>650</v>
      </c>
      <c r="AT351" s="82"/>
      <c r="AU351" s="81"/>
      <c r="AV351" s="82"/>
      <c r="AW351" s="81">
        <v>3.5</v>
      </c>
      <c r="AX351" s="82">
        <f t="shared" si="427"/>
        <v>-1.5698251038321778</v>
      </c>
      <c r="AY351" s="81">
        <v>3.5</v>
      </c>
      <c r="AZ351" s="82">
        <f t="shared" si="428"/>
        <v>-1.2816435770280501</v>
      </c>
      <c r="BA351" s="81">
        <f>(AX351*0.4)+(AZ351*0.6)</f>
        <v>-1.3969161877497012</v>
      </c>
      <c r="BB351" s="82">
        <v>2.99</v>
      </c>
      <c r="BC351" s="82">
        <v>2.9816666666666669</v>
      </c>
      <c r="BD351" s="82">
        <v>3.0749999999999997</v>
      </c>
      <c r="BE351" s="82">
        <v>2.918333333333333</v>
      </c>
      <c r="BF351" s="81">
        <f t="shared" si="423"/>
        <v>2.9851666666666663</v>
      </c>
      <c r="BG351" s="82">
        <f t="shared" si="369"/>
        <v>-0.59114831303236282</v>
      </c>
      <c r="BH351" s="82">
        <f t="shared" si="398"/>
        <v>-0.99403225039103194</v>
      </c>
      <c r="BI351" s="85">
        <v>0.45900000000000002</v>
      </c>
      <c r="BJ351" s="82">
        <f t="shared" si="419"/>
        <v>-0.40581195836750761</v>
      </c>
      <c r="BK351" s="92">
        <f t="shared" si="420"/>
        <v>-0.77870506892159186</v>
      </c>
      <c r="BL351" s="92">
        <f t="shared" si="421"/>
        <v>-0.35997691706920681</v>
      </c>
      <c r="BM351" s="85"/>
      <c r="BN351" s="92"/>
      <c r="BO351" s="92"/>
      <c r="BP351" s="92"/>
      <c r="BQ351" s="86"/>
      <c r="BR351" s="86"/>
      <c r="BS351" s="92"/>
      <c r="BT351" s="92"/>
      <c r="BU351" s="92">
        <v>0.56637270581159926</v>
      </c>
      <c r="BV351" s="92">
        <f t="shared" si="402"/>
        <v>-1.601108124929981</v>
      </c>
      <c r="BW351" s="92">
        <f t="shared" si="403"/>
        <v>-0.56850292665569946</v>
      </c>
      <c r="BX351" s="92">
        <f t="shared" si="404"/>
        <v>-1.7089599347279039</v>
      </c>
      <c r="BY351" s="86">
        <f>(BL351*0.4)+(BX351*0.6)</f>
        <v>-1.1693667276644251</v>
      </c>
      <c r="BZ351" s="80">
        <v>0.50603783983790795</v>
      </c>
      <c r="CA351" s="80">
        <v>-0.27553484443579074</v>
      </c>
      <c r="CB351" s="80">
        <v>0.51860251493649445</v>
      </c>
      <c r="CC351" s="80">
        <v>-1.2297320714484037</v>
      </c>
      <c r="CD351" s="80">
        <v>0.335485696295103</v>
      </c>
      <c r="CE351" s="82">
        <f t="shared" si="426"/>
        <v>-1.8753537948830614</v>
      </c>
      <c r="CF351" s="80">
        <f t="shared" si="429"/>
        <v>-1.3617034877632099</v>
      </c>
      <c r="CG351" s="84">
        <f t="shared" si="405"/>
        <v>-0.78150631052422614</v>
      </c>
      <c r="CH351" s="84">
        <f>VLOOKUP(A351,'CALCULO FINAL'!A:L,7,FALSE)</f>
        <v>4.1208791208791204</v>
      </c>
      <c r="CI351" s="84">
        <f>VLOOKUP(A351,'CALCULO FINAL'!A:L,10,FALSE)</f>
        <v>6.0606060606060606</v>
      </c>
      <c r="CJ351" s="84">
        <f>VLOOKUP(A351,'CALCULO FINAL'!A:L,8,FALSE)</f>
        <v>40</v>
      </c>
      <c r="CK351" s="84">
        <f>VLOOKUP(A351,'CALCULO FINAL'!A:L,9,FALSE)</f>
        <v>2.6315789473684208</v>
      </c>
      <c r="CL351" s="84">
        <f>VLOOKUP(A351,'CALCULO FINAL'!A:L,11,FALSE)</f>
        <v>-1.0936132607874429</v>
      </c>
      <c r="CM351" s="84">
        <f>VLOOKUP(A351,'CALCULO FINAL'!A:L,12,FALSE)</f>
        <v>17.582417582417584</v>
      </c>
      <c r="CN351" s="84">
        <f t="shared" si="406"/>
        <v>7.9711954711954718</v>
      </c>
      <c r="CO351" s="81">
        <v>350</v>
      </c>
      <c r="CP351" s="81">
        <v>317</v>
      </c>
      <c r="CQ351" s="81">
        <v>324</v>
      </c>
      <c r="CR351" s="81">
        <v>325</v>
      </c>
      <c r="CS351" s="81">
        <v>326</v>
      </c>
      <c r="CT351" s="81">
        <v>305</v>
      </c>
    </row>
    <row r="352" spans="1:98" ht="14.5" customHeight="1">
      <c r="A352" s="79">
        <v>111850001380</v>
      </c>
      <c r="B352" s="80" t="s">
        <v>327</v>
      </c>
      <c r="C352" s="81" t="s">
        <v>460</v>
      </c>
      <c r="D352" s="81" t="s">
        <v>6</v>
      </c>
      <c r="E352" s="81">
        <v>5</v>
      </c>
      <c r="F352" s="82" t="s">
        <v>33</v>
      </c>
      <c r="G352" s="82">
        <v>57</v>
      </c>
      <c r="H352" s="82" t="s">
        <v>34</v>
      </c>
      <c r="I352" s="81">
        <v>5</v>
      </c>
      <c r="J352" s="81">
        <v>2</v>
      </c>
      <c r="K352" s="81">
        <v>2</v>
      </c>
      <c r="L352" s="81">
        <v>973</v>
      </c>
      <c r="M352" s="81">
        <f t="shared" si="368"/>
        <v>1</v>
      </c>
      <c r="N352" s="86">
        <f>VLOOKUP(A352,complejidad!P:V,7,FALSE)</f>
        <v>-0.70365913093842003</v>
      </c>
      <c r="O352" s="81">
        <v>2</v>
      </c>
      <c r="P352" s="87">
        <v>36.961260945709213</v>
      </c>
      <c r="Q352" s="88">
        <v>0.225411676646706</v>
      </c>
      <c r="R352" s="81">
        <v>883</v>
      </c>
      <c r="S352" s="81">
        <v>108</v>
      </c>
      <c r="T352" s="89">
        <f t="shared" si="395"/>
        <v>0.12231030577576443</v>
      </c>
      <c r="U352" s="90">
        <f>VLOOKUP(A352,socioeconomico!I:P,8,FALSE)</f>
        <v>0.35884884884559393</v>
      </c>
      <c r="V352" s="81">
        <v>4</v>
      </c>
      <c r="W352" s="83">
        <v>0.87195994277539346</v>
      </c>
      <c r="X352" s="83">
        <v>0.83138686131386863</v>
      </c>
      <c r="Y352" s="83">
        <v>0.85545023696682465</v>
      </c>
      <c r="Z352" s="83">
        <v>0.78703703703703709</v>
      </c>
      <c r="AA352" s="83">
        <v>0.81568998109640833</v>
      </c>
      <c r="AB352" s="83">
        <v>0.76093591047812814</v>
      </c>
      <c r="AC352" s="91">
        <v>0.75780274656679147</v>
      </c>
      <c r="AD352" s="81">
        <f t="shared" si="424"/>
        <v>0.78431337706108906</v>
      </c>
      <c r="AE352" s="82">
        <f t="shared" si="396"/>
        <v>-1.0836265895889072</v>
      </c>
      <c r="AF352" s="84">
        <v>88.767650834403071</v>
      </c>
      <c r="AG352" s="84">
        <v>89.761306532663326</v>
      </c>
      <c r="AH352" s="84">
        <v>92.595019659239838</v>
      </c>
      <c r="AI352" s="84">
        <v>90.989010989010993</v>
      </c>
      <c r="AJ352" s="84">
        <v>86.498516320474778</v>
      </c>
      <c r="AK352" s="84">
        <v>80.629139072847678</v>
      </c>
      <c r="AL352" s="84">
        <v>79.703832752613238</v>
      </c>
      <c r="AM352" s="84">
        <f t="shared" si="425"/>
        <v>84.275991472366471</v>
      </c>
      <c r="AN352" s="84">
        <f t="shared" si="397"/>
        <v>-0.97150046499429377</v>
      </c>
      <c r="AO352" s="81">
        <v>3.5</v>
      </c>
      <c r="AP352" s="82">
        <f t="shared" si="422"/>
        <v>-1.3577995583445217</v>
      </c>
      <c r="AQ352" s="81">
        <v>3.5</v>
      </c>
      <c r="AR352" s="82">
        <f>((AQ352-(AVERAGE(AQ$2:AQ$384)))/(_xlfn.STDEV.P(AQ$2:AQ$384)))</f>
        <v>-1.3981309248788139</v>
      </c>
      <c r="AS352" s="81">
        <v>3.5</v>
      </c>
      <c r="AT352" s="82">
        <f>((AS352-(AVERAGE(AS$2:AS$384)))/(_xlfn.STDEV.P(AS$2:AS$384)))</f>
        <v>-1.594305549084083</v>
      </c>
      <c r="AU352" s="81">
        <v>3.5</v>
      </c>
      <c r="AV352" s="82">
        <f>((AU352-(AVERAGE(AU$2:AU$384)))/(_xlfn.STDEV.P(AU$2:AU$384)))</f>
        <v>-1.6918801936552432</v>
      </c>
      <c r="AW352" s="81">
        <v>4</v>
      </c>
      <c r="AX352" s="82">
        <f t="shared" si="427"/>
        <v>-0.2179191660846721</v>
      </c>
      <c r="AY352" s="81">
        <v>4</v>
      </c>
      <c r="AZ352" s="82">
        <f t="shared" si="428"/>
        <v>5.8790989771929411E-2</v>
      </c>
      <c r="BA352" s="81">
        <f>(AR352*0.1)+(AT352*0.15)+(AV352*0.2)+(AX352*0.25)+(AZ352*0.3)</f>
        <v>-0.75417745817113169</v>
      </c>
      <c r="BB352" s="82">
        <v>3.1983333333333328</v>
      </c>
      <c r="BC352" s="82">
        <v>3.2083333333333335</v>
      </c>
      <c r="BD352" s="82">
        <v>3.4083333333333337</v>
      </c>
      <c r="BE352" s="82">
        <v>3.0583333333333331</v>
      </c>
      <c r="BF352" s="81">
        <f t="shared" si="423"/>
        <v>3.2073333333333336</v>
      </c>
      <c r="BG352" s="82">
        <f t="shared" si="369"/>
        <v>-0.15120664891099031</v>
      </c>
      <c r="BH352" s="82">
        <f t="shared" si="398"/>
        <v>-0.45269205354106101</v>
      </c>
      <c r="BI352" s="85">
        <v>0.46300000000000002</v>
      </c>
      <c r="BJ352" s="82">
        <f t="shared" si="419"/>
        <v>-0.34861554773569081</v>
      </c>
      <c r="BK352" s="92">
        <f t="shared" si="420"/>
        <v>-0.77002822489590295</v>
      </c>
      <c r="BL352" s="92">
        <f t="shared" si="421"/>
        <v>-0.2976741144138989</v>
      </c>
      <c r="BM352" s="85">
        <v>0.51019603909617672</v>
      </c>
      <c r="BN352" s="92">
        <f>((BM352-(AVERAGE(BM$2:BM$392)))/(_xlfn.STDEV.P(BM$2:BM$392)))</f>
        <v>0.25576049207692619</v>
      </c>
      <c r="BO352" s="92">
        <f>LN(BM352)</f>
        <v>-0.67296023673816274</v>
      </c>
      <c r="BP352" s="92">
        <f>((BO352-(AVERAGE(BO$2:BO$392)))/(_xlfn.STDEV.P(BO$2:BO$392)))</f>
        <v>0.34091741707202206</v>
      </c>
      <c r="BQ352" s="86">
        <v>0.56482926678682699</v>
      </c>
      <c r="BR352" s="92">
        <f>((BQ352-(AVERAGE(BQ$2:BQ$392)))/(_xlfn.STDEV.P(BQ$2:BQ$392)))</f>
        <v>-0.70074752699598064</v>
      </c>
      <c r="BS352" s="92">
        <f>LN(BQ352)</f>
        <v>-0.57123177618026388</v>
      </c>
      <c r="BT352" s="92">
        <f>((BS352-(AVERAGE(BS$2:BS$392)))/(_xlfn.STDEV.P(BS$2:BS$392)))</f>
        <v>-0.67960501807602913</v>
      </c>
      <c r="BU352" s="92">
        <v>0.58959709412488615</v>
      </c>
      <c r="BV352" s="92">
        <f t="shared" si="402"/>
        <v>-0.91471377266266785</v>
      </c>
      <c r="BW352" s="92">
        <f t="shared" si="403"/>
        <v>-0.52831586667260511</v>
      </c>
      <c r="BX352" s="92">
        <f t="shared" si="404"/>
        <v>-0.94532181018382577</v>
      </c>
      <c r="BY352" s="92">
        <f>(BL352*0.1)+(BP352*0.2)+(BT352*0.3)+(BX352*0.4)</f>
        <v>-0.54359415752332452</v>
      </c>
      <c r="BZ352" s="80">
        <v>0.47177300279183254</v>
      </c>
      <c r="CA352" s="80">
        <v>-1.5115945204651802</v>
      </c>
      <c r="CB352" s="80">
        <v>0.52779470899470904</v>
      </c>
      <c r="CC352" s="80">
        <v>-0.92899857051050727</v>
      </c>
      <c r="CD352" s="80">
        <v>0.59611254396477997</v>
      </c>
      <c r="CE352" s="82">
        <f t="shared" si="426"/>
        <v>1.2263239863609281</v>
      </c>
      <c r="CF352" s="80">
        <f t="shared" si="429"/>
        <v>3.2143517934275834E-2</v>
      </c>
      <c r="CG352" s="84">
        <f t="shared" si="405"/>
        <v>-0.54716823854206176</v>
      </c>
      <c r="CH352" s="84">
        <f>VLOOKUP(A352,'CALCULO FINAL'!A:L,7,FALSE)</f>
        <v>10.43956043956044</v>
      </c>
      <c r="CI352" s="84">
        <f>VLOOKUP(A352,'CALCULO FINAL'!A:L,10,FALSE)</f>
        <v>2.7027027027027026</v>
      </c>
      <c r="CJ352" s="84">
        <f>VLOOKUP(A352,'CALCULO FINAL'!A:L,8,FALSE)</f>
        <v>9.7560975609756095</v>
      </c>
      <c r="CK352" s="84">
        <f>VLOOKUP(A352,'CALCULO FINAL'!A:L,9,FALSE)</f>
        <v>12.820512820512819</v>
      </c>
      <c r="CL352" s="84">
        <f>VLOOKUP(A352,'CALCULO FINAL'!A:L,11,FALSE)</f>
        <v>-1.455770566632256</v>
      </c>
      <c r="CM352" s="84">
        <f>VLOOKUP(A352,'CALCULO FINAL'!A:L,12,FALSE)</f>
        <v>8.2417582417582409</v>
      </c>
      <c r="CN352" s="84">
        <f t="shared" si="406"/>
        <v>7.9558954558954555</v>
      </c>
      <c r="CO352" s="81">
        <v>351</v>
      </c>
      <c r="CP352" s="81">
        <v>331</v>
      </c>
      <c r="CQ352" s="81">
        <v>297</v>
      </c>
      <c r="CR352" s="81">
        <v>287</v>
      </c>
      <c r="CS352" s="81">
        <v>274</v>
      </c>
      <c r="CT352" s="81">
        <v>184</v>
      </c>
    </row>
    <row r="353" spans="1:98" ht="14.5" customHeight="1">
      <c r="A353" s="79">
        <v>111001086631</v>
      </c>
      <c r="B353" s="80" t="s">
        <v>375</v>
      </c>
      <c r="C353" s="81" t="s">
        <v>460</v>
      </c>
      <c r="D353" s="81" t="s">
        <v>6</v>
      </c>
      <c r="E353" s="81">
        <v>6</v>
      </c>
      <c r="F353" s="82" t="s">
        <v>151</v>
      </c>
      <c r="G353" s="82">
        <v>62</v>
      </c>
      <c r="H353" s="82" t="s">
        <v>151</v>
      </c>
      <c r="I353" s="81">
        <v>6</v>
      </c>
      <c r="J353" s="81">
        <v>2</v>
      </c>
      <c r="K353" s="81">
        <v>2</v>
      </c>
      <c r="L353" s="81">
        <v>1121</v>
      </c>
      <c r="M353" s="81">
        <f t="shared" si="368"/>
        <v>2</v>
      </c>
      <c r="N353" s="86">
        <f>VLOOKUP(A353,complejidad!P:V,7,FALSE)</f>
        <v>-0.28055686710520772</v>
      </c>
      <c r="O353" s="81">
        <v>3</v>
      </c>
      <c r="P353" s="87">
        <v>34.430213114754025</v>
      </c>
      <c r="Q353" s="88">
        <v>0.25889978213507597</v>
      </c>
      <c r="R353" s="81">
        <v>1055</v>
      </c>
      <c r="S353" s="81">
        <v>111</v>
      </c>
      <c r="T353" s="89">
        <f t="shared" si="395"/>
        <v>0.1052132701421801</v>
      </c>
      <c r="U353" s="90">
        <f>VLOOKUP(A353,socioeconomico!I:P,8,FALSE)</f>
        <v>0.87947094955224925</v>
      </c>
      <c r="V353" s="81">
        <v>2</v>
      </c>
      <c r="W353" s="83">
        <v>0.8131274131274131</v>
      </c>
      <c r="X353" s="83">
        <v>0.79771863117870723</v>
      </c>
      <c r="Y353" s="83">
        <v>0.74580335731414871</v>
      </c>
      <c r="Z353" s="83">
        <v>0.71011850501367368</v>
      </c>
      <c r="AA353" s="83">
        <v>0.77027027027027029</v>
      </c>
      <c r="AB353" s="83">
        <v>0.77171492204899772</v>
      </c>
      <c r="AC353" s="91">
        <v>0.75152749490835036</v>
      </c>
      <c r="AD353" s="81">
        <f t="shared" si="424"/>
        <v>0.75353914452227455</v>
      </c>
      <c r="AE353" s="82">
        <f t="shared" si="396"/>
        <v>-1.6940267449422546</v>
      </c>
      <c r="AF353" s="84">
        <v>92.200147167034586</v>
      </c>
      <c r="AG353" s="84">
        <v>87.208480565371033</v>
      </c>
      <c r="AH353" s="84">
        <v>90.108303249097474</v>
      </c>
      <c r="AI353" s="84">
        <v>87.785657998423957</v>
      </c>
      <c r="AJ353" s="84">
        <v>85.489510489510494</v>
      </c>
      <c r="AK353" s="84">
        <v>84.026258205689274</v>
      </c>
      <c r="AL353" s="84">
        <v>89.183222958057399</v>
      </c>
      <c r="AM353" s="84">
        <f t="shared" si="425"/>
        <v>87.038112561414977</v>
      </c>
      <c r="AN353" s="84">
        <f t="shared" si="397"/>
        <v>-0.37532808144313168</v>
      </c>
      <c r="AO353" s="81">
        <v>3.5</v>
      </c>
      <c r="AP353" s="82">
        <f t="shared" si="422"/>
        <v>-1.3577995583445217</v>
      </c>
      <c r="AQ353" s="81">
        <v>3.5</v>
      </c>
      <c r="AR353" s="82">
        <f>((AQ353-(AVERAGE(AQ$2:AQ$384)))/(_xlfn.STDEV.P(AQ$2:AQ$384)))</f>
        <v>-1.3981309248788139</v>
      </c>
      <c r="AS353" s="81">
        <v>3.5</v>
      </c>
      <c r="AT353" s="82">
        <f>((AS353-(AVERAGE(AS$2:AS$384)))/(_xlfn.STDEV.P(AS$2:AS$384)))</f>
        <v>-1.594305549084083</v>
      </c>
      <c r="AU353" s="81">
        <v>3.5</v>
      </c>
      <c r="AV353" s="82">
        <f>((AU353-(AVERAGE(AU$2:AU$384)))/(_xlfn.STDEV.P(AU$2:AU$384)))</f>
        <v>-1.6918801936552432</v>
      </c>
      <c r="AW353" s="81">
        <v>3.5</v>
      </c>
      <c r="AX353" s="82">
        <f t="shared" si="427"/>
        <v>-1.5698251038321778</v>
      </c>
      <c r="AY353" s="81">
        <v>3.5</v>
      </c>
      <c r="AZ353" s="82">
        <f t="shared" si="428"/>
        <v>-1.2816435770280501</v>
      </c>
      <c r="BA353" s="81">
        <f>(AR353*0.1)+(AT353*0.15)+(AV353*0.2)+(AX353*0.25)+(AZ353*0.3)</f>
        <v>-1.4942843126480019</v>
      </c>
      <c r="BB353" s="82">
        <v>2.9849999999999999</v>
      </c>
      <c r="BC353" s="82">
        <v>3.0766666666666667</v>
      </c>
      <c r="BD353" s="82">
        <v>3.1933333333333334</v>
      </c>
      <c r="BE353" s="82">
        <v>3.1483333333333334</v>
      </c>
      <c r="BF353" s="81">
        <f t="shared" si="423"/>
        <v>3.1311666666666671</v>
      </c>
      <c r="BG353" s="82">
        <f t="shared" si="369"/>
        <v>-0.30203436121666638</v>
      </c>
      <c r="BH353" s="82">
        <f t="shared" si="398"/>
        <v>-0.89815933693233418</v>
      </c>
      <c r="BI353" s="85">
        <v>0.499</v>
      </c>
      <c r="BJ353" s="82">
        <f t="shared" si="419"/>
        <v>0.16615214795065988</v>
      </c>
      <c r="BK353" s="92">
        <f t="shared" si="420"/>
        <v>-0.69514918323061836</v>
      </c>
      <c r="BL353" s="92">
        <f t="shared" si="421"/>
        <v>0.23998383380770749</v>
      </c>
      <c r="BM353" s="85">
        <v>0.36639906208570516</v>
      </c>
      <c r="BN353" s="92">
        <f>((BM353-(AVERAGE(BM$2:BM$392)))/(_xlfn.STDEV.P(BM$2:BM$392)))</f>
        <v>-1.5091250355381447</v>
      </c>
      <c r="BO353" s="92">
        <f>LN(BM353)</f>
        <v>-1.0040322059951947</v>
      </c>
      <c r="BP353" s="92">
        <f>((BO353-(AVERAGE(BO$2:BO$392)))/(_xlfn.STDEV.P(BO$2:BO$392)))</f>
        <v>-1.7168591554266144</v>
      </c>
      <c r="BQ353" s="86">
        <v>0.62161794374434676</v>
      </c>
      <c r="BR353" s="92">
        <f>((BQ353-(AVERAGE(BQ$2:BQ$392)))/(_xlfn.STDEV.P(BQ$2:BQ$392)))</f>
        <v>0.81632149619485739</v>
      </c>
      <c r="BS353" s="92">
        <f>LN(BQ353)</f>
        <v>-0.47542961331775913</v>
      </c>
      <c r="BT353" s="92">
        <f>((BS353-(AVERAGE(BS$2:BS$392)))/(_xlfn.STDEV.P(BS$2:BS$392)))</f>
        <v>0.82153704377679271</v>
      </c>
      <c r="BU353" s="92">
        <v>0.64472729397265327</v>
      </c>
      <c r="BV353" s="92">
        <f t="shared" si="402"/>
        <v>0.71465348146761387</v>
      </c>
      <c r="BW353" s="92">
        <f t="shared" si="403"/>
        <v>-0.43892785163390174</v>
      </c>
      <c r="BX353" s="92">
        <f t="shared" si="404"/>
        <v>0.75323728295681514</v>
      </c>
      <c r="BY353" s="92">
        <f>(BL353*0.1)+(BP353*0.2)+(BT353*0.3)+(BX353*0.4)</f>
        <v>0.22838257861121175</v>
      </c>
      <c r="BZ353" s="80">
        <v>0.49992412732451263</v>
      </c>
      <c r="CA353" s="80">
        <v>-0.49607911547617461</v>
      </c>
      <c r="CB353" s="80">
        <v>0.5293983415328446</v>
      </c>
      <c r="CC353" s="80">
        <v>-0.87653383528437756</v>
      </c>
      <c r="CD353" s="80">
        <v>0.37460801858346199</v>
      </c>
      <c r="CE353" s="82">
        <f t="shared" si="426"/>
        <v>-1.4097653918561248</v>
      </c>
      <c r="CF353" s="80">
        <f t="shared" si="429"/>
        <v>-1.0670586696086106</v>
      </c>
      <c r="CG353" s="84">
        <f t="shared" si="405"/>
        <v>-0.81258353313901521</v>
      </c>
      <c r="CH353" s="84">
        <f>VLOOKUP(A353,'CALCULO FINAL'!A:L,7,FALSE)</f>
        <v>3.5714285714285712</v>
      </c>
      <c r="CI353" s="84">
        <f>VLOOKUP(A353,'CALCULO FINAL'!A:L,10,FALSE)</f>
        <v>16.216216216216218</v>
      </c>
      <c r="CJ353" s="84">
        <f>VLOOKUP(A353,'CALCULO FINAL'!A:L,8,FALSE)</f>
        <v>8.3333333333333321</v>
      </c>
      <c r="CK353" s="84">
        <f>VLOOKUP(A353,'CALCULO FINAL'!A:L,9,FALSE)</f>
        <v>9.5238095238095237</v>
      </c>
      <c r="CL353" s="84">
        <f>VLOOKUP(A353,'CALCULO FINAL'!A:L,11,FALSE)</f>
        <v>-1.5410382854365618</v>
      </c>
      <c r="CM353" s="84">
        <f>VLOOKUP(A353,'CALCULO FINAL'!A:L,12,FALSE)</f>
        <v>6.0439560439560438</v>
      </c>
      <c r="CN353" s="84">
        <f t="shared" si="406"/>
        <v>7.3507573507573509</v>
      </c>
      <c r="CO353" s="81">
        <v>352</v>
      </c>
      <c r="CP353" s="81">
        <v>334</v>
      </c>
      <c r="CQ353" s="81">
        <v>343</v>
      </c>
      <c r="CR353" s="81">
        <v>344</v>
      </c>
      <c r="CS353" s="81">
        <v>336</v>
      </c>
      <c r="CT353" s="81">
        <v>269</v>
      </c>
    </row>
    <row r="354" spans="1:98" ht="14.5" customHeight="1">
      <c r="A354" s="79">
        <v>111001012530</v>
      </c>
      <c r="B354" s="80" t="s">
        <v>234</v>
      </c>
      <c r="C354" s="81" t="s">
        <v>460</v>
      </c>
      <c r="D354" s="81" t="s">
        <v>6</v>
      </c>
      <c r="E354" s="81">
        <v>16</v>
      </c>
      <c r="F354" s="82" t="s">
        <v>23</v>
      </c>
      <c r="G354" s="82">
        <v>40</v>
      </c>
      <c r="H354" s="82" t="s">
        <v>29</v>
      </c>
      <c r="I354" s="81">
        <v>16</v>
      </c>
      <c r="J354" s="81">
        <v>2</v>
      </c>
      <c r="K354" s="81">
        <v>2</v>
      </c>
      <c r="L354" s="81">
        <v>1750</v>
      </c>
      <c r="M354" s="81">
        <f t="shared" si="368"/>
        <v>3</v>
      </c>
      <c r="N354" s="86">
        <f>VLOOKUP(A354,complejidad!P:V,7,FALSE)</f>
        <v>0.17629507564424984</v>
      </c>
      <c r="O354" s="81">
        <v>4</v>
      </c>
      <c r="P354" s="87">
        <v>39.030599315068443</v>
      </c>
      <c r="Q354" s="88">
        <v>0.16278331257783299</v>
      </c>
      <c r="R354" s="81">
        <v>1599</v>
      </c>
      <c r="S354" s="81">
        <v>176</v>
      </c>
      <c r="T354" s="89">
        <f t="shared" si="395"/>
        <v>0.11006879299562226</v>
      </c>
      <c r="U354" s="90">
        <f>VLOOKUP(A354,socioeconomico!I:P,8,FALSE)</f>
        <v>-0.53322642626267192</v>
      </c>
      <c r="V354" s="81">
        <v>8</v>
      </c>
      <c r="W354" s="83">
        <v>0.84292630446476602</v>
      </c>
      <c r="X354" s="83">
        <v>0.82653061224489799</v>
      </c>
      <c r="Y354" s="83">
        <v>0.74142156862745101</v>
      </c>
      <c r="Z354" s="83">
        <v>0.78060522696011003</v>
      </c>
      <c r="AA354" s="83">
        <v>0.76008968609865468</v>
      </c>
      <c r="AB354" s="83">
        <v>0.74010079193664502</v>
      </c>
      <c r="AC354" s="91">
        <v>0.72650176678445233</v>
      </c>
      <c r="AD354" s="81">
        <f t="shared" si="424"/>
        <v>0.74622660614598957</v>
      </c>
      <c r="AE354" s="82">
        <f t="shared" si="396"/>
        <v>-1.8390693404085074</v>
      </c>
      <c r="AF354" s="84">
        <v>79.925342181667361</v>
      </c>
      <c r="AG354" s="84">
        <v>83.611884865366761</v>
      </c>
      <c r="AH354" s="84">
        <v>85.634517766497467</v>
      </c>
      <c r="AI354" s="84">
        <v>88.440265486725664</v>
      </c>
      <c r="AJ354" s="84">
        <v>80.595369349503855</v>
      </c>
      <c r="AK354" s="84">
        <v>93.271028037383175</v>
      </c>
      <c r="AL354" s="84">
        <v>88.084326306141165</v>
      </c>
      <c r="AM354" s="84">
        <f t="shared" si="425"/>
        <v>87.691620370747515</v>
      </c>
      <c r="AN354" s="84">
        <f t="shared" si="397"/>
        <v>-0.23427586258719152</v>
      </c>
      <c r="AO354" s="81">
        <v>4</v>
      </c>
      <c r="AP354" s="82">
        <f t="shared" si="422"/>
        <v>0.23005906138063265</v>
      </c>
      <c r="AQ354" s="81">
        <v>4</v>
      </c>
      <c r="AR354" s="82">
        <f>((AQ354-(AVERAGE(AQ$2:AQ$384)))/(_xlfn.STDEV.P(AQ$2:AQ$384)))</f>
        <v>0.1365178344157767</v>
      </c>
      <c r="AS354" s="81">
        <v>4</v>
      </c>
      <c r="AT354" s="82">
        <f>((AS354-(AVERAGE(AS$2:AS$384)))/(_xlfn.STDEV.P(AS$2:AS$384)))</f>
        <v>-0.10476865036838212</v>
      </c>
      <c r="AU354" s="81">
        <v>4</v>
      </c>
      <c r="AV354" s="82">
        <f>((AU354-(AVERAGE(AU$2:AU$384)))/(_xlfn.STDEV.P(AU$2:AU$384)))</f>
        <v>-0.23979404319523176</v>
      </c>
      <c r="AW354" s="81">
        <v>4</v>
      </c>
      <c r="AX354" s="82">
        <f t="shared" si="427"/>
        <v>-0.2179191660846721</v>
      </c>
      <c r="AY354" s="81">
        <v>4</v>
      </c>
      <c r="AZ354" s="82">
        <f t="shared" si="428"/>
        <v>5.8790989771929411E-2</v>
      </c>
      <c r="BA354" s="81">
        <f>(AR354*0.1)+(AT354*0.15)+(AV354*0.2)+(AX354*0.25)+(AZ354*0.3)</f>
        <v>-8.6864817342315201E-2</v>
      </c>
      <c r="BB354" s="82">
        <v>3.4533333333333336</v>
      </c>
      <c r="BC354" s="82">
        <v>3.3550000000000004</v>
      </c>
      <c r="BD354" s="82">
        <v>3.5683333333333334</v>
      </c>
      <c r="BE354" s="82">
        <v>3.3916666666666671</v>
      </c>
      <c r="BF354" s="81">
        <f t="shared" si="423"/>
        <v>3.4435000000000007</v>
      </c>
      <c r="BG354" s="82">
        <f t="shared" si="369"/>
        <v>0.31645827086394152</v>
      </c>
      <c r="BH354" s="82">
        <f t="shared" si="398"/>
        <v>0.11479672676081315</v>
      </c>
      <c r="BI354" s="85">
        <v>0.439</v>
      </c>
      <c r="BJ354" s="82">
        <f t="shared" si="419"/>
        <v>-0.69179401152659181</v>
      </c>
      <c r="BK354" s="92">
        <f t="shared" si="420"/>
        <v>-0.82325586590696564</v>
      </c>
      <c r="BL354" s="92">
        <f t="shared" si="421"/>
        <v>-0.67986736392970037</v>
      </c>
      <c r="BM354" s="85">
        <v>0.43496865410276675</v>
      </c>
      <c r="BN354" s="92">
        <f>((BM354-(AVERAGE(BM$2:BM$392)))/(_xlfn.STDEV.P(BM$2:BM$392)))</f>
        <v>-0.66753932837429264</v>
      </c>
      <c r="BO354" s="92">
        <f>LN(BM354)</f>
        <v>-0.83248131002373549</v>
      </c>
      <c r="BP354" s="92">
        <f>((BO354-(AVERAGE(BO$2:BO$392)))/(_xlfn.STDEV.P(BO$2:BO$392)))</f>
        <v>-0.65058521047915485</v>
      </c>
      <c r="BQ354" s="86">
        <v>0.55173455029504093</v>
      </c>
      <c r="BR354" s="92">
        <f>((BQ354-(AVERAGE(BQ$2:BQ$392)))/(_xlfn.STDEV.P(BQ$2:BQ$392)))</f>
        <v>-1.0505635435236258</v>
      </c>
      <c r="BS354" s="92">
        <f>LN(BQ354)</f>
        <v>-0.59468823551501282</v>
      </c>
      <c r="BT354" s="92">
        <f>((BS354-(AVERAGE(BS$2:BS$392)))/(_xlfn.STDEV.P(BS$2:BS$392)))</f>
        <v>-1.047148679695312</v>
      </c>
      <c r="BU354" s="92">
        <v>0.58735974368842603</v>
      </c>
      <c r="BV354" s="92">
        <f t="shared" si="402"/>
        <v>-0.98083842933448384</v>
      </c>
      <c r="BW354" s="92">
        <f t="shared" si="403"/>
        <v>-0.53211779561271577</v>
      </c>
      <c r="BX354" s="92">
        <f t="shared" si="404"/>
        <v>-1.0175664055012563</v>
      </c>
      <c r="BY354" s="92">
        <f>(BL354*0.1)+(BP354*0.2)+(BT354*0.3)+(BX354*0.4)</f>
        <v>-0.91927494459789716</v>
      </c>
      <c r="BZ354" s="80">
        <v>0.5313996218097059</v>
      </c>
      <c r="CA354" s="80">
        <v>0.63935863558965</v>
      </c>
      <c r="CB354" s="80">
        <v>0.52135531321206496</v>
      </c>
      <c r="CC354" s="80">
        <v>-1.1396710199143241</v>
      </c>
      <c r="CD354" s="80">
        <v>0.17467866307264099</v>
      </c>
      <c r="CE354" s="82">
        <f t="shared" si="426"/>
        <v>-3.7890921778374769</v>
      </c>
      <c r="CF354" s="80">
        <f t="shared" si="429"/>
        <v>-2.1085756677751055</v>
      </c>
      <c r="CG354" s="84">
        <f t="shared" si="405"/>
        <v>-0.58025111354068115</v>
      </c>
      <c r="CH354" s="84">
        <f>VLOOKUP(A354,'CALCULO FINAL'!A:L,7,FALSE)</f>
        <v>9.6153846153846168</v>
      </c>
      <c r="CI354" s="84">
        <f>VLOOKUP(A354,'CALCULO FINAL'!A:L,10,FALSE)</f>
        <v>2.6315789473684208</v>
      </c>
      <c r="CJ354" s="84">
        <f>VLOOKUP(A354,'CALCULO FINAL'!A:L,8,FALSE)</f>
        <v>6.666666666666667</v>
      </c>
      <c r="CK354" s="84">
        <f>VLOOKUP(A354,'CALCULO FINAL'!A:L,9,FALSE)</f>
        <v>6.5789473684210522</v>
      </c>
      <c r="CL354" s="84">
        <f>VLOOKUP(A354,'CALCULO FINAL'!A:L,11,FALSE)</f>
        <v>-1.6243537887154222</v>
      </c>
      <c r="CM354" s="84">
        <f>VLOOKUP(A354,'CALCULO FINAL'!A:L,12,FALSE)</f>
        <v>3.8461538461538463</v>
      </c>
      <c r="CN354" s="84">
        <f t="shared" si="406"/>
        <v>6.4271255060728754</v>
      </c>
      <c r="CO354" s="81">
        <v>353</v>
      </c>
      <c r="CP354" s="81">
        <v>305</v>
      </c>
      <c r="CQ354" s="81">
        <v>271</v>
      </c>
      <c r="CR354" s="81">
        <v>277</v>
      </c>
      <c r="CS354" s="81">
        <v>248</v>
      </c>
      <c r="CT354" s="81">
        <v>226</v>
      </c>
    </row>
    <row r="355" spans="1:98" ht="14.5" customHeight="1">
      <c r="A355" s="79">
        <v>111001036561</v>
      </c>
      <c r="B355" s="80" t="s">
        <v>380</v>
      </c>
      <c r="C355" s="81" t="s">
        <v>460</v>
      </c>
      <c r="D355" s="81" t="s">
        <v>6</v>
      </c>
      <c r="E355" s="81">
        <v>19</v>
      </c>
      <c r="F355" s="82" t="s">
        <v>20</v>
      </c>
      <c r="G355" s="82">
        <v>67</v>
      </c>
      <c r="H355" s="82" t="s">
        <v>223</v>
      </c>
      <c r="I355" s="81">
        <v>19</v>
      </c>
      <c r="J355" s="81">
        <v>1</v>
      </c>
      <c r="K355" s="81">
        <v>1</v>
      </c>
      <c r="L355" s="81">
        <v>1040</v>
      </c>
      <c r="M355" s="81">
        <f t="shared" si="368"/>
        <v>2</v>
      </c>
      <c r="N355" s="86">
        <f>VLOOKUP(A355,complejidad!P:V,7,FALSE)</f>
        <v>-1.0721496448257501</v>
      </c>
      <c r="O355" s="81">
        <v>1</v>
      </c>
      <c r="P355" s="87">
        <v>34.411483375959016</v>
      </c>
      <c r="Q355" s="88">
        <v>0.28307615230460897</v>
      </c>
      <c r="R355" s="81">
        <v>940</v>
      </c>
      <c r="S355" s="81">
        <v>131</v>
      </c>
      <c r="T355" s="89">
        <f t="shared" si="395"/>
        <v>0.13936170212765958</v>
      </c>
      <c r="U355" s="90">
        <f>VLOOKUP(A355,socioeconomico!I:P,8,FALSE)</f>
        <v>1.2746576946460042</v>
      </c>
      <c r="V355" s="81">
        <v>1</v>
      </c>
      <c r="W355" s="83">
        <v>0.87511916110581511</v>
      </c>
      <c r="X355" s="83">
        <v>0.89862724392819426</v>
      </c>
      <c r="Y355" s="83">
        <v>0.87882096069868998</v>
      </c>
      <c r="Z355" s="83">
        <v>0.85458612975391501</v>
      </c>
      <c r="AA355" s="83">
        <v>0.88129496402877694</v>
      </c>
      <c r="AB355" s="83">
        <v>0.87335722819593786</v>
      </c>
      <c r="AC355" s="91">
        <v>0.84240362811791381</v>
      </c>
      <c r="AD355" s="81">
        <f t="shared" si="424"/>
        <v>0.86338940382307028</v>
      </c>
      <c r="AE355" s="82">
        <f t="shared" si="396"/>
        <v>0.48482906432090106</v>
      </c>
      <c r="AF355" s="84">
        <v>91.4380714879468</v>
      </c>
      <c r="AG355" s="84">
        <v>92.314487632508829</v>
      </c>
      <c r="AH355" s="84">
        <v>94.835262689225289</v>
      </c>
      <c r="AI355" s="84">
        <v>92.537313432835816</v>
      </c>
      <c r="AJ355" s="84">
        <v>92.524271844660205</v>
      </c>
      <c r="AK355" s="84">
        <v>84.424379232505643</v>
      </c>
      <c r="AL355" s="84">
        <v>89.152542372881356</v>
      </c>
      <c r="AM355" s="84">
        <f t="shared" si="425"/>
        <v>89.720835172770762</v>
      </c>
      <c r="AN355" s="84">
        <f t="shared" si="397"/>
        <v>0.20370704484437116</v>
      </c>
      <c r="AO355" s="81">
        <v>3.5</v>
      </c>
      <c r="AP355" s="82">
        <f t="shared" si="422"/>
        <v>-1.3577995583445217</v>
      </c>
      <c r="AQ355" s="81">
        <v>3.5</v>
      </c>
      <c r="AR355" s="82">
        <f>((AQ355-(AVERAGE(AQ$2:AQ$384)))/(_xlfn.STDEV.P(AQ$2:AQ$384)))</f>
        <v>-1.3981309248788139</v>
      </c>
      <c r="AS355" s="81">
        <v>3.5</v>
      </c>
      <c r="AT355" s="82">
        <f>((AS355-(AVERAGE(AS$2:AS$384)))/(_xlfn.STDEV.P(AS$2:AS$384)))</f>
        <v>-1.594305549084083</v>
      </c>
      <c r="AU355" s="81">
        <v>3.5</v>
      </c>
      <c r="AV355" s="82">
        <f>((AU355-(AVERAGE(AU$2:AU$384)))/(_xlfn.STDEV.P(AU$2:AU$384)))</f>
        <v>-1.6918801936552432</v>
      </c>
      <c r="AW355" s="81">
        <v>3</v>
      </c>
      <c r="AX355" s="82">
        <f t="shared" si="427"/>
        <v>-2.9217310415796836</v>
      </c>
      <c r="AY355" s="81">
        <v>3</v>
      </c>
      <c r="AZ355" s="82">
        <f t="shared" si="428"/>
        <v>-2.6220781438280296</v>
      </c>
      <c r="BA355" s="81">
        <f>(AR355*0.1)+(AT355*0.15)+(AV355*0.2)+(AX355*0.25)+(AZ355*0.3)</f>
        <v>-2.2343911671248722</v>
      </c>
      <c r="BB355" s="82">
        <v>2.84</v>
      </c>
      <c r="BC355" s="82">
        <v>2.8600000000000008</v>
      </c>
      <c r="BD355" s="82">
        <v>2.91</v>
      </c>
      <c r="BE355" s="82">
        <v>3.018333333333334</v>
      </c>
      <c r="BF355" s="81">
        <f t="shared" si="423"/>
        <v>2.9363333333333337</v>
      </c>
      <c r="BG355" s="82">
        <f t="shared" si="369"/>
        <v>-0.68784966906204004</v>
      </c>
      <c r="BH355" s="82">
        <f t="shared" si="398"/>
        <v>-1.4611204180934561</v>
      </c>
      <c r="BI355" s="85">
        <v>0.496</v>
      </c>
      <c r="BJ355" s="82">
        <f t="shared" si="419"/>
        <v>0.12325483997679726</v>
      </c>
      <c r="BK355" s="92">
        <f t="shared" si="420"/>
        <v>-0.70117935225720962</v>
      </c>
      <c r="BL355" s="92">
        <f t="shared" si="421"/>
        <v>0.19668509180778587</v>
      </c>
      <c r="BM355" s="85">
        <v>0.38905602761003166</v>
      </c>
      <c r="BN355" s="92">
        <f>((BM355-(AVERAGE(BM$2:BM$392)))/(_xlfn.STDEV.P(BM$2:BM$392)))</f>
        <v>-1.2310458200714278</v>
      </c>
      <c r="BO355" s="92">
        <f>LN(BM355)</f>
        <v>-0.94403191588915336</v>
      </c>
      <c r="BP355" s="92">
        <f>((BO355-(AVERAGE(BO$2:BO$392)))/(_xlfn.STDEV.P(BO$2:BO$392)))</f>
        <v>-1.3439275792487522</v>
      </c>
      <c r="BQ355" s="86">
        <v>0.62362633708664095</v>
      </c>
      <c r="BR355" s="92">
        <f>((BQ355-(AVERAGE(BQ$2:BQ$392)))/(_xlfn.STDEV.P(BQ$2:BQ$392)))</f>
        <v>0.86997429265384896</v>
      </c>
      <c r="BS355" s="92">
        <f>LN(BQ355)</f>
        <v>-0.47220390874768636</v>
      </c>
      <c r="BT355" s="92">
        <f>((BS355-(AVERAGE(BS$2:BS$392)))/(_xlfn.STDEV.P(BS$2:BS$392)))</f>
        <v>0.87208121380974568</v>
      </c>
      <c r="BU355" s="92">
        <v>0.62461219603363893</v>
      </c>
      <c r="BV355" s="92">
        <f t="shared" si="402"/>
        <v>0.12015387896379814</v>
      </c>
      <c r="BW355" s="92">
        <f t="shared" si="403"/>
        <v>-0.47062430817323297</v>
      </c>
      <c r="BX355" s="92">
        <f t="shared" si="404"/>
        <v>0.15093836791873988</v>
      </c>
      <c r="BY355" s="92">
        <f>(BL355*0.1)+(BP355*0.2)+(BT355*0.3)+(BX355*0.4)</f>
        <v>7.2882704641447749E-2</v>
      </c>
      <c r="BZ355" s="80">
        <v>0.46920555693548976</v>
      </c>
      <c r="CA355" s="80">
        <v>-1.6042118088283692</v>
      </c>
      <c r="CB355" s="80">
        <v>0.49745548159526665</v>
      </c>
      <c r="CC355" s="80">
        <v>-1.9215822794490274</v>
      </c>
      <c r="CD355" s="80">
        <v>0.29627349374869499</v>
      </c>
      <c r="CE355" s="82">
        <f t="shared" si="426"/>
        <v>-2.3420118482620462</v>
      </c>
      <c r="CF355" s="80">
        <f t="shared" si="429"/>
        <v>-2.0683229697314052</v>
      </c>
      <c r="CG355" s="84">
        <f t="shared" si="405"/>
        <v>-0.89392322853731354</v>
      </c>
      <c r="CH355" s="84">
        <f>VLOOKUP(A355,'CALCULO FINAL'!A:L,7,FALSE)</f>
        <v>2.7472527472527473</v>
      </c>
      <c r="CI355" s="84">
        <f>VLOOKUP(A355,'CALCULO FINAL'!A:L,10,FALSE)</f>
        <v>17.857142857142858</v>
      </c>
      <c r="CJ355" s="84">
        <f>VLOOKUP(A355,'CALCULO FINAL'!A:L,8,FALSE)</f>
        <v>7.3170731707317067</v>
      </c>
      <c r="CK355" s="84">
        <f>VLOOKUP(A355,'CALCULO FINAL'!A:L,9,FALSE)</f>
        <v>1.4285714285714286</v>
      </c>
      <c r="CL355" s="84">
        <f>VLOOKUP(A355,'CALCULO FINAL'!A:L,11,FALSE)</f>
        <v>-1.7056707537101574</v>
      </c>
      <c r="CM355" s="84">
        <f>VLOOKUP(A355,'CALCULO FINAL'!A:L,12,FALSE)</f>
        <v>1.3736263736263736</v>
      </c>
      <c r="CN355" s="84">
        <f t="shared" si="406"/>
        <v>6.1813186813186816</v>
      </c>
      <c r="CO355" s="81">
        <v>354</v>
      </c>
      <c r="CP355" s="81">
        <v>313</v>
      </c>
      <c r="CQ355" s="81">
        <v>320</v>
      </c>
      <c r="CR355" s="81">
        <v>326</v>
      </c>
      <c r="CS355" s="81">
        <v>332</v>
      </c>
      <c r="CT355" s="81">
        <v>231</v>
      </c>
    </row>
    <row r="356" spans="1:98" ht="14.5" customHeight="1">
      <c r="A356" s="79">
        <v>111001102067</v>
      </c>
      <c r="B356" s="80" t="s">
        <v>609</v>
      </c>
      <c r="C356" s="81" t="s">
        <v>460</v>
      </c>
      <c r="D356" s="81" t="s">
        <v>6</v>
      </c>
      <c r="E356" s="81">
        <v>3</v>
      </c>
      <c r="F356" s="82" t="s">
        <v>68</v>
      </c>
      <c r="G356" s="82">
        <v>96</v>
      </c>
      <c r="H356" s="82" t="s">
        <v>383</v>
      </c>
      <c r="I356" s="81">
        <v>3</v>
      </c>
      <c r="J356" s="81">
        <v>2</v>
      </c>
      <c r="K356" s="81">
        <v>2</v>
      </c>
      <c r="L356" s="81">
        <v>1298</v>
      </c>
      <c r="M356" s="81">
        <f t="shared" si="368"/>
        <v>2</v>
      </c>
      <c r="N356" s="86">
        <f>VLOOKUP(A356,complejidad!P:V,7,FALSE)</f>
        <v>-0.28055686710520772</v>
      </c>
      <c r="O356" s="81">
        <v>3</v>
      </c>
      <c r="P356" s="87">
        <v>31.86969474969467</v>
      </c>
      <c r="Q356" s="88">
        <v>0.22885234899328799</v>
      </c>
      <c r="R356" s="81">
        <v>1054</v>
      </c>
      <c r="S356" s="81">
        <v>91</v>
      </c>
      <c r="T356" s="89">
        <f t="shared" si="395"/>
        <v>8.6337760910815936E-2</v>
      </c>
      <c r="U356" s="90">
        <f>VLOOKUP(A356,socioeconomico!I:P,8,FALSE)</f>
        <v>0.76872300594828591</v>
      </c>
      <c r="V356" s="81">
        <v>2</v>
      </c>
      <c r="W356" s="83">
        <v>0.85416666666666663</v>
      </c>
      <c r="X356" s="83">
        <v>0.86743993371996686</v>
      </c>
      <c r="Y356" s="83">
        <v>0.84006734006734007</v>
      </c>
      <c r="Z356" s="83">
        <v>0.81278538812785384</v>
      </c>
      <c r="AA356" s="83">
        <v>0.77132486388384758</v>
      </c>
      <c r="AB356" s="83">
        <v>0.81207400194741963</v>
      </c>
      <c r="AC356" s="91">
        <v>0.7995971802618328</v>
      </c>
      <c r="AD356" s="81">
        <f t="shared" si="424"/>
        <v>0.80308716956808635</v>
      </c>
      <c r="AE356" s="82">
        <f t="shared" si="396"/>
        <v>-0.71125253124678145</v>
      </c>
      <c r="AF356" s="84"/>
      <c r="AG356" s="84"/>
      <c r="AH356" s="84">
        <v>93.9415538132573</v>
      </c>
      <c r="AI356" s="84">
        <v>93.516399694889401</v>
      </c>
      <c r="AJ356" s="84">
        <v>78.237547892720301</v>
      </c>
      <c r="AK356" s="84">
        <v>100</v>
      </c>
      <c r="AL356" s="84">
        <v>96.296296296296291</v>
      </c>
      <c r="AM356" s="84">
        <f t="shared" si="425"/>
        <v>92.958013802992085</v>
      </c>
      <c r="AN356" s="84">
        <f t="shared" si="397"/>
        <v>0.90241518896297257</v>
      </c>
      <c r="AO356" s="81">
        <v>3</v>
      </c>
      <c r="AP356" s="82">
        <f t="shared" si="422"/>
        <v>-2.9456581780696762</v>
      </c>
      <c r="AQ356" s="81"/>
      <c r="AR356" s="82"/>
      <c r="AS356" s="81" t="s">
        <v>650</v>
      </c>
      <c r="AT356" s="82"/>
      <c r="AU356" s="81"/>
      <c r="AV356" s="82"/>
      <c r="AW356" s="81">
        <v>3</v>
      </c>
      <c r="AX356" s="82">
        <f t="shared" si="427"/>
        <v>-2.9217310415796836</v>
      </c>
      <c r="AY356" s="81">
        <v>3</v>
      </c>
      <c r="AZ356" s="82">
        <f t="shared" si="428"/>
        <v>-2.6220781438280296</v>
      </c>
      <c r="BA356" s="81">
        <f>(AX356*0.4)+(AZ356*0.6)</f>
        <v>-2.7419393029286914</v>
      </c>
      <c r="BB356" s="82">
        <v>2.9216666666666669</v>
      </c>
      <c r="BC356" s="82">
        <v>2.8866666666666667</v>
      </c>
      <c r="BD356" s="82">
        <v>3.1433333333333331</v>
      </c>
      <c r="BE356" s="82">
        <v>2.8866666666666667</v>
      </c>
      <c r="BF356" s="81">
        <f t="shared" si="423"/>
        <v>2.9671666666666665</v>
      </c>
      <c r="BG356" s="82">
        <f t="shared" si="369"/>
        <v>-0.62679249887265354</v>
      </c>
      <c r="BH356" s="82">
        <f t="shared" si="398"/>
        <v>-1.6843659009006724</v>
      </c>
      <c r="BI356" s="85">
        <v>0.44500000000000001</v>
      </c>
      <c r="BJ356" s="82">
        <f t="shared" si="419"/>
        <v>-0.60599939557886651</v>
      </c>
      <c r="BK356" s="92">
        <f t="shared" si="420"/>
        <v>-0.80968099681589678</v>
      </c>
      <c r="BL356" s="92">
        <f t="shared" si="421"/>
        <v>-0.5823950125138464</v>
      </c>
      <c r="BM356" s="85"/>
      <c r="BN356" s="92"/>
      <c r="BO356" s="92"/>
      <c r="BP356" s="92"/>
      <c r="BQ356" s="86"/>
      <c r="BR356" s="86"/>
      <c r="BS356" s="92"/>
      <c r="BT356" s="92"/>
      <c r="BU356" s="92">
        <v>0.6016771004061171</v>
      </c>
      <c r="BV356" s="92">
        <f t="shared" si="402"/>
        <v>-0.5576904584233483</v>
      </c>
      <c r="BW356" s="92">
        <f t="shared" si="403"/>
        <v>-0.50803435563841726</v>
      </c>
      <c r="BX356" s="92">
        <f t="shared" si="404"/>
        <v>-0.55993071524972204</v>
      </c>
      <c r="BY356" s="86">
        <f>(BL356*0.4)+(BX356*0.6)</f>
        <v>-0.56891643415537174</v>
      </c>
      <c r="BZ356" s="80">
        <v>0.48426501540371114</v>
      </c>
      <c r="CA356" s="80">
        <v>-1.0609613234874562</v>
      </c>
      <c r="CB356" s="80">
        <v>0.5183746403044649</v>
      </c>
      <c r="CC356" s="80">
        <v>-1.2371872595603151</v>
      </c>
      <c r="CD356" s="80">
        <v>0.43485423654921801</v>
      </c>
      <c r="CE356" s="82">
        <f t="shared" si="426"/>
        <v>-0.69278493746639491</v>
      </c>
      <c r="CF356" s="80">
        <f t="shared" si="429"/>
        <v>-0.92974091129878311</v>
      </c>
      <c r="CG356" s="84">
        <f t="shared" si="405"/>
        <v>-1.0056197864175818</v>
      </c>
      <c r="CH356" s="84">
        <f>VLOOKUP(A356,'CALCULO FINAL'!A:L,7,FALSE)</f>
        <v>1.3736263736263736</v>
      </c>
      <c r="CI356" s="84">
        <f>VLOOKUP(A356,'CALCULO FINAL'!A:L,10,FALSE)</f>
        <v>8.1081081081081088</v>
      </c>
      <c r="CJ356" s="84">
        <f>VLOOKUP(A356,'CALCULO FINAL'!A:L,8,FALSE)</f>
        <v>27.27272727272727</v>
      </c>
      <c r="CK356" s="84">
        <f>VLOOKUP(A356,'CALCULO FINAL'!A:L,9,FALSE)</f>
        <v>3.1746031746031744</v>
      </c>
      <c r="CL356" s="84">
        <f>VLOOKUP(A356,'CALCULO FINAL'!A:L,11,FALSE)</f>
        <v>-1.3136813853551488</v>
      </c>
      <c r="CM356" s="84">
        <f>VLOOKUP(A356,'CALCULO FINAL'!A:L,12,FALSE)</f>
        <v>12.362637362637363</v>
      </c>
      <c r="CN356" s="84">
        <f t="shared" si="406"/>
        <v>5.8044995544995546</v>
      </c>
      <c r="CO356" s="81">
        <v>355</v>
      </c>
      <c r="CP356" s="81">
        <v>339</v>
      </c>
      <c r="CQ356" s="81">
        <v>340</v>
      </c>
      <c r="CR356" s="81">
        <v>335</v>
      </c>
      <c r="CS356" s="81">
        <v>333</v>
      </c>
      <c r="CT356" s="81">
        <v>312</v>
      </c>
    </row>
    <row r="357" spans="1:98" ht="14.5" customHeight="1">
      <c r="A357" s="79">
        <v>111001102091</v>
      </c>
      <c r="B357" s="80" t="s">
        <v>376</v>
      </c>
      <c r="C357" s="81" t="s">
        <v>460</v>
      </c>
      <c r="D357" s="81" t="s">
        <v>6</v>
      </c>
      <c r="E357" s="81">
        <v>18</v>
      </c>
      <c r="F357" s="82" t="s">
        <v>38</v>
      </c>
      <c r="G357" s="82">
        <v>55</v>
      </c>
      <c r="H357" s="82" t="s">
        <v>309</v>
      </c>
      <c r="I357" s="81">
        <v>18</v>
      </c>
      <c r="J357" s="81">
        <v>1</v>
      </c>
      <c r="K357" s="81">
        <v>1</v>
      </c>
      <c r="L357" s="81">
        <v>1716</v>
      </c>
      <c r="M357" s="81">
        <f t="shared" si="368"/>
        <v>3</v>
      </c>
      <c r="N357" s="86">
        <f>VLOOKUP(A357,complejidad!P:V,7,FALSE)</f>
        <v>-0.61529770207629253</v>
      </c>
      <c r="O357" s="81">
        <v>2</v>
      </c>
      <c r="P357" s="87">
        <v>37.427177664974494</v>
      </c>
      <c r="Q357" s="88">
        <v>0.246297662976629</v>
      </c>
      <c r="R357" s="81">
        <v>1538</v>
      </c>
      <c r="S357" s="81">
        <v>202</v>
      </c>
      <c r="T357" s="89">
        <f t="shared" si="395"/>
        <v>0.13133940182054615</v>
      </c>
      <c r="U357" s="90">
        <f>VLOOKUP(A357,socioeconomico!I:P,8,FALSE)</f>
        <v>0.556385617337815</v>
      </c>
      <c r="V357" s="81">
        <v>3</v>
      </c>
      <c r="W357" s="83">
        <v>0.81987407610183416</v>
      </c>
      <c r="X357" s="83">
        <v>0.82202898550724635</v>
      </c>
      <c r="Y357" s="83">
        <v>0.81181359453843871</v>
      </c>
      <c r="Z357" s="83">
        <v>0.77038043478260865</v>
      </c>
      <c r="AA357" s="83">
        <v>0.79302670623145399</v>
      </c>
      <c r="AB357" s="83">
        <v>0.8053030303030303</v>
      </c>
      <c r="AC357" s="91">
        <v>0.82352941176470584</v>
      </c>
      <c r="AD357" s="81">
        <f t="shared" si="424"/>
        <v>0.80372834702269524</v>
      </c>
      <c r="AE357" s="82">
        <f t="shared" si="396"/>
        <v>-0.69853491700867798</v>
      </c>
      <c r="AF357" s="84"/>
      <c r="AG357" s="84"/>
      <c r="AH357" s="84">
        <v>92.283129324108572</v>
      </c>
      <c r="AI357" s="84">
        <v>92.79038718291055</v>
      </c>
      <c r="AJ357" s="84">
        <v>100</v>
      </c>
      <c r="AK357" s="84">
        <v>82.490752157829832</v>
      </c>
      <c r="AL357" s="84"/>
      <c r="AM357" s="84">
        <f>(AH357*0.1)+(AI357*0.2)+(AJ357*0.3)+(AK357*0.4)</f>
        <v>90.782691232124904</v>
      </c>
      <c r="AN357" s="84">
        <f t="shared" si="397"/>
        <v>0.43289658342157938</v>
      </c>
      <c r="AO357" s="81">
        <v>3.5</v>
      </c>
      <c r="AP357" s="82">
        <f t="shared" si="422"/>
        <v>-1.3577995583445217</v>
      </c>
      <c r="AQ357" s="81">
        <v>3.5</v>
      </c>
      <c r="AR357" s="82">
        <f t="shared" ref="AR357:AR365" si="430">((AQ357-(AVERAGE(AQ$2:AQ$384)))/(_xlfn.STDEV.P(AQ$2:AQ$384)))</f>
        <v>-1.3981309248788139</v>
      </c>
      <c r="AS357" s="81">
        <v>3.5</v>
      </c>
      <c r="AT357" s="82">
        <f t="shared" ref="AT357:AT365" si="431">((AS357-(AVERAGE(AS$2:AS$384)))/(_xlfn.STDEV.P(AS$2:AS$384)))</f>
        <v>-1.594305549084083</v>
      </c>
      <c r="AU357" s="81">
        <v>3.5</v>
      </c>
      <c r="AV357" s="82">
        <f t="shared" ref="AV357:AV365" si="432">((AU357-(AVERAGE(AU$2:AU$384)))/(_xlfn.STDEV.P(AU$2:AU$384)))</f>
        <v>-1.6918801936552432</v>
      </c>
      <c r="AW357" s="81">
        <v>3.5</v>
      </c>
      <c r="AX357" s="82">
        <f t="shared" si="427"/>
        <v>-1.5698251038321778</v>
      </c>
      <c r="AY357" s="81">
        <v>3.5</v>
      </c>
      <c r="AZ357" s="82">
        <f t="shared" si="428"/>
        <v>-1.2816435770280501</v>
      </c>
      <c r="BA357" s="81">
        <f t="shared" ref="BA357:BA365" si="433">(AR357*0.1)+(AT357*0.15)+(AV357*0.2)+(AX357*0.25)+(AZ357*0.3)</f>
        <v>-1.4942843126480019</v>
      </c>
      <c r="BB357" s="82">
        <v>3.0783333333333336</v>
      </c>
      <c r="BC357" s="82">
        <v>3.1016666666666666</v>
      </c>
      <c r="BD357" s="82">
        <v>3.1766666666666672</v>
      </c>
      <c r="BE357" s="82">
        <v>3.1483333333333334</v>
      </c>
      <c r="BF357" s="81">
        <f t="shared" si="423"/>
        <v>3.1405000000000003</v>
      </c>
      <c r="BG357" s="82">
        <f t="shared" si="369"/>
        <v>-0.28355219078096011</v>
      </c>
      <c r="BH357" s="82">
        <f t="shared" si="398"/>
        <v>-0.88891825171448102</v>
      </c>
      <c r="BI357" s="85">
        <v>0.41</v>
      </c>
      <c r="BJ357" s="82">
        <f t="shared" si="419"/>
        <v>-1.1064679886072637</v>
      </c>
      <c r="BK357" s="92">
        <f t="shared" si="420"/>
        <v>-0.89159811928378363</v>
      </c>
      <c r="BL357" s="92">
        <f t="shared" si="421"/>
        <v>-1.1705888650364207</v>
      </c>
      <c r="BM357" s="85"/>
      <c r="BN357" s="92"/>
      <c r="BO357" s="92"/>
      <c r="BP357" s="92"/>
      <c r="BQ357" s="86">
        <v>0.57094985544852961</v>
      </c>
      <c r="BR357" s="92">
        <f>((BQ357-(AVERAGE(BQ$2:BQ$392)))/(_xlfn.STDEV.P(BQ$2:BQ$392)))</f>
        <v>-0.53724036395170094</v>
      </c>
      <c r="BS357" s="92">
        <f>LN(BQ357)</f>
        <v>-0.5604538920116211</v>
      </c>
      <c r="BT357" s="92">
        <f>((BS357-(AVERAGE(BS$2:BS$392)))/(_xlfn.STDEV.P(BS$2:BS$392)))</f>
        <v>-0.51072432916561694</v>
      </c>
      <c r="BU357" s="92">
        <v>0.62125526303022482</v>
      </c>
      <c r="BV357" s="92">
        <f t="shared" si="402"/>
        <v>2.0940077360035274E-2</v>
      </c>
      <c r="BW357" s="92">
        <f t="shared" si="403"/>
        <v>-0.47601322992875272</v>
      </c>
      <c r="BX357" s="92">
        <f t="shared" si="404"/>
        <v>4.8537592534050544E-2</v>
      </c>
      <c r="BY357" s="86">
        <f>(BL357*0.2)+(BT357*0.3)+(BX357*0.5)</f>
        <v>-0.36306627548994397</v>
      </c>
      <c r="BZ357" s="80">
        <v>0.47438206451855103</v>
      </c>
      <c r="CA357" s="80">
        <v>-1.4174759934069079</v>
      </c>
      <c r="CB357" s="80"/>
      <c r="CC357" s="80"/>
      <c r="CD357" s="80">
        <v>0.36955859815111602</v>
      </c>
      <c r="CE357" s="82">
        <f t="shared" si="426"/>
        <v>-1.4698577242585669</v>
      </c>
      <c r="CF357" s="80">
        <f>(CA357*0.4)+(CE357*0.6)</f>
        <v>-1.4489050319179033</v>
      </c>
      <c r="CG357" s="84">
        <f t="shared" si="405"/>
        <v>-0.70416033098160868</v>
      </c>
      <c r="CH357" s="84">
        <f>VLOOKUP(A357,'CALCULO FINAL'!A:L,7,FALSE)</f>
        <v>5.2197802197802199</v>
      </c>
      <c r="CI357" s="84">
        <f>VLOOKUP(A357,'CALCULO FINAL'!A:L,10,FALSE)</f>
        <v>9.0909090909090917</v>
      </c>
      <c r="CJ357" s="84">
        <f>VLOOKUP(A357,'CALCULO FINAL'!A:L,8,FALSE)</f>
        <v>7.6923076923076925</v>
      </c>
      <c r="CK357" s="84">
        <f>VLOOKUP(A357,'CALCULO FINAL'!A:L,9,FALSE)</f>
        <v>5.1282051282051277</v>
      </c>
      <c r="CL357" s="84">
        <f>VLOOKUP(A357,'CALCULO FINAL'!A:L,11,FALSE)</f>
        <v>-1.632042796973644</v>
      </c>
      <c r="CM357" s="84">
        <f>VLOOKUP(A357,'CALCULO FINAL'!A:L,12,FALSE)</f>
        <v>3.5714285714285712</v>
      </c>
      <c r="CN357" s="84">
        <f t="shared" si="406"/>
        <v>5.7754745254745252</v>
      </c>
      <c r="CO357" s="81">
        <v>356</v>
      </c>
      <c r="CP357" s="81">
        <v>333</v>
      </c>
      <c r="CQ357" s="81">
        <v>342</v>
      </c>
      <c r="CR357" s="81">
        <v>343</v>
      </c>
      <c r="CS357" s="81">
        <v>342</v>
      </c>
      <c r="CT357" s="81">
        <v>327</v>
      </c>
    </row>
    <row r="358" spans="1:98" ht="14.5" customHeight="1">
      <c r="A358" s="79">
        <v>111001102130</v>
      </c>
      <c r="B358" s="80" t="s">
        <v>366</v>
      </c>
      <c r="C358" s="81" t="s">
        <v>460</v>
      </c>
      <c r="D358" s="81" t="s">
        <v>6</v>
      </c>
      <c r="E358" s="81">
        <v>19</v>
      </c>
      <c r="F358" s="82" t="s">
        <v>20</v>
      </c>
      <c r="G358" s="82">
        <v>67</v>
      </c>
      <c r="H358" s="82" t="s">
        <v>223</v>
      </c>
      <c r="I358" s="81">
        <v>19</v>
      </c>
      <c r="J358" s="81">
        <v>2</v>
      </c>
      <c r="K358" s="81">
        <v>2</v>
      </c>
      <c r="L358" s="81">
        <v>1465</v>
      </c>
      <c r="M358" s="81">
        <f t="shared" si="368"/>
        <v>2</v>
      </c>
      <c r="N358" s="86">
        <f>VLOOKUP(A358,complejidad!P:V,7,FALSE)</f>
        <v>-0.28055686710520772</v>
      </c>
      <c r="O358" s="81">
        <v>3</v>
      </c>
      <c r="P358" s="87">
        <v>33.893162901307889</v>
      </c>
      <c r="Q358" s="88">
        <v>0.28278737791134401</v>
      </c>
      <c r="R358" s="81">
        <v>1375</v>
      </c>
      <c r="S358" s="81">
        <v>323</v>
      </c>
      <c r="T358" s="89">
        <f t="shared" si="395"/>
        <v>0.2349090909090909</v>
      </c>
      <c r="U358" s="90">
        <f>VLOOKUP(A358,socioeconomico!I:P,8,FALSE)</f>
        <v>1.7599232503271456</v>
      </c>
      <c r="V358" s="81">
        <v>1</v>
      </c>
      <c r="W358" s="83">
        <v>0.78108581436077062</v>
      </c>
      <c r="X358" s="83">
        <v>0.81957446808510637</v>
      </c>
      <c r="Y358" s="83">
        <v>0.76787148594377508</v>
      </c>
      <c r="Z358" s="83">
        <v>0.7670863309352518</v>
      </c>
      <c r="AA358" s="83">
        <v>0.78125</v>
      </c>
      <c r="AB358" s="83">
        <v>0.77458033573141483</v>
      </c>
      <c r="AC358" s="91">
        <v>0.7771863117870722</v>
      </c>
      <c r="AD358" s="81">
        <f t="shared" si="424"/>
        <v>0.77490107570364064</v>
      </c>
      <c r="AE358" s="82">
        <f t="shared" si="396"/>
        <v>-1.2703175234269068</v>
      </c>
      <c r="AF358" s="84"/>
      <c r="AG358" s="84">
        <v>100</v>
      </c>
      <c r="AH358" s="84">
        <v>100</v>
      </c>
      <c r="AI358" s="84">
        <v>100</v>
      </c>
      <c r="AJ358" s="84">
        <v>77.638190954773862</v>
      </c>
      <c r="AK358" s="84">
        <v>81.046788263283105</v>
      </c>
      <c r="AL358" s="84">
        <v>88.837516512549541</v>
      </c>
      <c r="AM358" s="84">
        <f t="shared" ref="AM358:AM374" si="434">(AH358*0.1)+(AI358*0.15)+(AJ358*0.2)+(AK358*0.25)+(AL358*0.3)</f>
        <v>87.440590210540421</v>
      </c>
      <c r="AN358" s="84">
        <f t="shared" si="397"/>
        <v>-0.28845786407411655</v>
      </c>
      <c r="AO358" s="81">
        <v>3.5</v>
      </c>
      <c r="AP358" s="82">
        <f t="shared" si="422"/>
        <v>-1.3577995583445217</v>
      </c>
      <c r="AQ358" s="81">
        <v>3.5</v>
      </c>
      <c r="AR358" s="82">
        <f t="shared" si="430"/>
        <v>-1.3981309248788139</v>
      </c>
      <c r="AS358" s="81">
        <v>3.5</v>
      </c>
      <c r="AT358" s="82">
        <f t="shared" si="431"/>
        <v>-1.594305549084083</v>
      </c>
      <c r="AU358" s="81">
        <v>3.5</v>
      </c>
      <c r="AV358" s="82">
        <f t="shared" si="432"/>
        <v>-1.6918801936552432</v>
      </c>
      <c r="AW358" s="81">
        <v>3.5</v>
      </c>
      <c r="AX358" s="82">
        <f t="shared" si="427"/>
        <v>-1.5698251038321778</v>
      </c>
      <c r="AY358" s="81">
        <v>3.5</v>
      </c>
      <c r="AZ358" s="82">
        <f t="shared" si="428"/>
        <v>-1.2816435770280501</v>
      </c>
      <c r="BA358" s="81">
        <f t="shared" si="433"/>
        <v>-1.4942843126480019</v>
      </c>
      <c r="BB358" s="82">
        <v>3.0483333333333333</v>
      </c>
      <c r="BC358" s="82">
        <v>2.6799999999999997</v>
      </c>
      <c r="BD358" s="82">
        <v>2.8766666666666669</v>
      </c>
      <c r="BE358" s="82">
        <v>2.9766666666666666</v>
      </c>
      <c r="BF358" s="81">
        <f t="shared" si="423"/>
        <v>2.8944999999999999</v>
      </c>
      <c r="BG358" s="82">
        <f t="shared" si="369"/>
        <v>-0.7706893972649399</v>
      </c>
      <c r="BH358" s="82">
        <f t="shared" si="398"/>
        <v>-1.1324868549564708</v>
      </c>
      <c r="BI358" s="85">
        <v>0.46200000000000002</v>
      </c>
      <c r="BJ358" s="82">
        <f t="shared" si="419"/>
        <v>-0.36291465039364501</v>
      </c>
      <c r="BK358" s="92">
        <f t="shared" si="420"/>
        <v>-0.77219038790039818</v>
      </c>
      <c r="BL358" s="92">
        <f t="shared" si="421"/>
        <v>-0.31319920793625006</v>
      </c>
      <c r="BM358" s="85"/>
      <c r="BN358" s="92"/>
      <c r="BO358" s="92"/>
      <c r="BP358" s="92"/>
      <c r="BQ358" s="86"/>
      <c r="BR358" s="86"/>
      <c r="BS358" s="92"/>
      <c r="BT358" s="92"/>
      <c r="BU358" s="92">
        <v>0.6252978516709512</v>
      </c>
      <c r="BV358" s="92">
        <f t="shared" si="402"/>
        <v>0.14041835916033935</v>
      </c>
      <c r="BW358" s="92">
        <f t="shared" si="403"/>
        <v>-0.46952718009213973</v>
      </c>
      <c r="BX358" s="92">
        <f t="shared" si="404"/>
        <v>0.17178609429093863</v>
      </c>
      <c r="BY358" s="86">
        <f>(BL358*0.4)+(BX358*0.6)</f>
        <v>-2.2208026599936856E-2</v>
      </c>
      <c r="BZ358" s="80">
        <v>0.50281038337745465</v>
      </c>
      <c r="CA358" s="80">
        <v>-0.39196116164087419</v>
      </c>
      <c r="CB358" s="80">
        <v>0.51347991000768789</v>
      </c>
      <c r="CC358" s="80">
        <v>-1.3973241505978882</v>
      </c>
      <c r="CD358" s="80">
        <v>0.38172474886540603</v>
      </c>
      <c r="CE358" s="82">
        <f t="shared" si="426"/>
        <v>-1.3250703407208371</v>
      </c>
      <c r="CF358" s="80">
        <f t="shared" ref="CF358:CF363" si="435">(CA358*0.2)+(CC358*0.3)+(CE358*0.5)</f>
        <v>-1.1601246478679599</v>
      </c>
      <c r="CG358" s="84">
        <f t="shared" si="405"/>
        <v>-0.90888193522435035</v>
      </c>
      <c r="CH358" s="84">
        <f>VLOOKUP(A358,'CALCULO FINAL'!A:L,7,FALSE)</f>
        <v>2.197802197802198</v>
      </c>
      <c r="CI358" s="84">
        <f>VLOOKUP(A358,'CALCULO FINAL'!A:L,10,FALSE)</f>
        <v>14.285714285714285</v>
      </c>
      <c r="CJ358" s="84">
        <f>VLOOKUP(A358,'CALCULO FINAL'!A:L,8,FALSE)</f>
        <v>4.8780487804878048</v>
      </c>
      <c r="CK358" s="84">
        <f>VLOOKUP(A358,'CALCULO FINAL'!A:L,9,FALSE)</f>
        <v>6.3492063492063489</v>
      </c>
      <c r="CL358" s="84">
        <f>VLOOKUP(A358,'CALCULO FINAL'!A:L,11,FALSE)</f>
        <v>-1.6608111469011253</v>
      </c>
      <c r="CM358" s="84">
        <f>VLOOKUP(A358,'CALCULO FINAL'!A:L,12,FALSE)</f>
        <v>2.7472527472527473</v>
      </c>
      <c r="CN358" s="84">
        <f t="shared" si="406"/>
        <v>5.3571428571428568</v>
      </c>
      <c r="CO358" s="81">
        <v>357</v>
      </c>
      <c r="CP358" s="81">
        <v>338</v>
      </c>
      <c r="CQ358" s="81">
        <v>339</v>
      </c>
      <c r="CR358" s="81">
        <v>333</v>
      </c>
      <c r="CS358" s="81">
        <v>325</v>
      </c>
      <c r="CT358" s="81">
        <v>319</v>
      </c>
    </row>
    <row r="359" spans="1:98" ht="14.5" customHeight="1">
      <c r="A359" s="79">
        <v>111279000362</v>
      </c>
      <c r="B359" s="80" t="s">
        <v>292</v>
      </c>
      <c r="C359" s="81" t="s">
        <v>460</v>
      </c>
      <c r="D359" s="81" t="s">
        <v>6</v>
      </c>
      <c r="E359" s="81">
        <v>9</v>
      </c>
      <c r="F359" s="82" t="s">
        <v>50</v>
      </c>
      <c r="G359" s="82">
        <v>75</v>
      </c>
      <c r="H359" s="82" t="s">
        <v>50</v>
      </c>
      <c r="I359" s="81">
        <v>9</v>
      </c>
      <c r="J359" s="81">
        <v>2</v>
      </c>
      <c r="K359" s="81">
        <v>2</v>
      </c>
      <c r="L359" s="81">
        <v>2429</v>
      </c>
      <c r="M359" s="81">
        <f t="shared" ref="M359:M385" si="436">IF(L359&lt;1000,1,IF(L359&lt;1500,2,IF(L359&lt;2000,3,IF(L359&lt;2500,4,IF(L359&lt;3000,5,6)))))</f>
        <v>4</v>
      </c>
      <c r="N359" s="86">
        <f>VLOOKUP(A359,complejidad!P:V,7,FALSE)</f>
        <v>0.48111538958178901</v>
      </c>
      <c r="O359" s="81">
        <v>4</v>
      </c>
      <c r="P359" s="87">
        <v>39.859931682322724</v>
      </c>
      <c r="Q359" s="88">
        <v>0.19083444296493501</v>
      </c>
      <c r="R359" s="81">
        <v>1795</v>
      </c>
      <c r="S359" s="81">
        <v>152</v>
      </c>
      <c r="T359" s="89">
        <f t="shared" si="395"/>
        <v>8.4679665738161561E-2</v>
      </c>
      <c r="U359" s="90">
        <f>VLOOKUP(A359,socioeconomico!I:P,8,FALSE)</f>
        <v>-0.45958224903241751</v>
      </c>
      <c r="V359" s="81">
        <v>7</v>
      </c>
      <c r="W359" s="83">
        <v>0.80053333333333332</v>
      </c>
      <c r="X359" s="83">
        <v>0.78349912229373908</v>
      </c>
      <c r="Y359" s="83">
        <v>0.76606060606060611</v>
      </c>
      <c r="Z359" s="83">
        <v>0.71391917896087231</v>
      </c>
      <c r="AA359" s="83">
        <v>0.75834445927903871</v>
      </c>
      <c r="AB359" s="83">
        <v>0.76127320954907163</v>
      </c>
      <c r="AC359" s="91">
        <v>0.76851275668948349</v>
      </c>
      <c r="AD359" s="81">
        <f t="shared" si="424"/>
        <v>0.75623495870011215</v>
      </c>
      <c r="AE359" s="82">
        <f t="shared" si="396"/>
        <v>-1.6405558617648959</v>
      </c>
      <c r="AF359" s="84">
        <v>81.827956989247312</v>
      </c>
      <c r="AG359" s="84">
        <v>80.222307397470288</v>
      </c>
      <c r="AH359" s="84">
        <v>76.79107679107679</v>
      </c>
      <c r="AI359" s="84">
        <v>76.118741692512188</v>
      </c>
      <c r="AJ359" s="84">
        <v>74.125514403292186</v>
      </c>
      <c r="AK359" s="84">
        <v>68.81781838949172</v>
      </c>
      <c r="AL359" s="84">
        <v>73.242392444910806</v>
      </c>
      <c r="AM359" s="84">
        <f t="shared" si="434"/>
        <v>73.099194144489118</v>
      </c>
      <c r="AN359" s="84">
        <f t="shared" si="397"/>
        <v>-3.3838848929790459</v>
      </c>
      <c r="AO359" s="81">
        <v>4</v>
      </c>
      <c r="AP359" s="82">
        <f t="shared" si="422"/>
        <v>0.23005906138063265</v>
      </c>
      <c r="AQ359" s="81">
        <v>4</v>
      </c>
      <c r="AR359" s="82">
        <f t="shared" si="430"/>
        <v>0.1365178344157767</v>
      </c>
      <c r="AS359" s="81">
        <v>4</v>
      </c>
      <c r="AT359" s="82">
        <f t="shared" si="431"/>
        <v>-0.10476865036838212</v>
      </c>
      <c r="AU359" s="81">
        <v>4</v>
      </c>
      <c r="AV359" s="82">
        <f t="shared" si="432"/>
        <v>-0.23979404319523176</v>
      </c>
      <c r="AW359" s="81">
        <v>4</v>
      </c>
      <c r="AX359" s="82">
        <f t="shared" si="427"/>
        <v>-0.2179191660846721</v>
      </c>
      <c r="AY359" s="81">
        <v>4</v>
      </c>
      <c r="AZ359" s="82">
        <f t="shared" si="428"/>
        <v>5.8790989771929411E-2</v>
      </c>
      <c r="BA359" s="81">
        <f t="shared" si="433"/>
        <v>-8.6864817342315201E-2</v>
      </c>
      <c r="BB359" s="82">
        <v>3.2983333333333333</v>
      </c>
      <c r="BC359" s="82">
        <v>3.4550000000000001</v>
      </c>
      <c r="BD359" s="82">
        <v>3.375</v>
      </c>
      <c r="BE359" s="82">
        <v>3.3866666666666667</v>
      </c>
      <c r="BF359" s="81">
        <f t="shared" si="423"/>
        <v>3.3879999999999999</v>
      </c>
      <c r="BG359" s="82">
        <f t="shared" ref="BG359:BG365" si="437">((BF359-(AVERAGE(BF$2:BF$384)))/(_xlfn.STDEV.P(BF$2:BF$384)))</f>
        <v>0.2065553645230423</v>
      </c>
      <c r="BH359" s="82">
        <f t="shared" si="398"/>
        <v>5.9845273590363547E-2</v>
      </c>
      <c r="BI359" s="85">
        <v>0.43099999999999999</v>
      </c>
      <c r="BJ359" s="82">
        <f t="shared" si="419"/>
        <v>-0.8061868327902254</v>
      </c>
      <c r="BK359" s="92">
        <f t="shared" si="420"/>
        <v>-0.8416471888783893</v>
      </c>
      <c r="BL359" s="92">
        <f t="shared" si="421"/>
        <v>-0.81192355420651741</v>
      </c>
      <c r="BM359" s="85">
        <v>0.51587199021083519</v>
      </c>
      <c r="BN359" s="92">
        <f>((BM359-(AVERAGE(BM$2:BM$392)))/(_xlfn.STDEV.P(BM$2:BM$392)))</f>
        <v>0.32542401481552913</v>
      </c>
      <c r="BO359" s="92">
        <f>LN(BM359)</f>
        <v>-0.6618966252645061</v>
      </c>
      <c r="BP359" s="92">
        <f>((BO359-(AVERAGE(BO$2:BO$392)))/(_xlfn.STDEV.P(BO$2:BO$392)))</f>
        <v>0.40968325233378877</v>
      </c>
      <c r="BQ359" s="86">
        <v>0.5708186368718503</v>
      </c>
      <c r="BR359" s="92">
        <f t="shared" ref="BR359:BR364" si="438">((BQ359-(AVERAGE(BQ$2:BQ$392)))/(_xlfn.STDEV.P(BQ$2:BQ$392)))</f>
        <v>-0.54074577468870888</v>
      </c>
      <c r="BS359" s="92">
        <f t="shared" ref="BS359:BS364" si="439">LN(BQ359)</f>
        <v>-0.56068374347124639</v>
      </c>
      <c r="BT359" s="92">
        <f t="shared" ref="BT359:BT364" si="440">((BS359-(AVERAGE(BS$2:BS$392)))/(_xlfn.STDEV.P(BS$2:BS$392)))</f>
        <v>-0.5143259148053585</v>
      </c>
      <c r="BU359" s="92">
        <v>0.5740568062016117</v>
      </c>
      <c r="BV359" s="92">
        <f t="shared" si="402"/>
        <v>-1.3740053466431528</v>
      </c>
      <c r="BW359" s="92">
        <f t="shared" si="403"/>
        <v>-0.55502692205129911</v>
      </c>
      <c r="BX359" s="92">
        <f t="shared" si="404"/>
        <v>-1.4528876844368721</v>
      </c>
      <c r="BY359" s="92">
        <f>(BL359*0.1)+(BP359*0.2)+(BT359*0.3)+(BX359*0.4)</f>
        <v>-0.73470855317025041</v>
      </c>
      <c r="BZ359" s="80">
        <v>0.50345723538620779</v>
      </c>
      <c r="CA359" s="80">
        <v>-0.3686268121062995</v>
      </c>
      <c r="CB359" s="80">
        <v>0.590460962269729</v>
      </c>
      <c r="CC359" s="80">
        <v>1.121202025637277</v>
      </c>
      <c r="CD359" s="80">
        <v>0.43021514498255897</v>
      </c>
      <c r="CE359" s="82">
        <f t="shared" si="426"/>
        <v>-0.74799401268684007</v>
      </c>
      <c r="CF359" s="80">
        <f t="shared" si="435"/>
        <v>-0.11136176107349682</v>
      </c>
      <c r="CG359" s="84">
        <f t="shared" si="405"/>
        <v>-0.70389124682827942</v>
      </c>
      <c r="CH359" s="84">
        <f>VLOOKUP(A359,'CALCULO FINAL'!A:L,7,FALSE)</f>
        <v>5.4945054945054945</v>
      </c>
      <c r="CI359" s="84">
        <f>VLOOKUP(A359,'CALCULO FINAL'!A:L,10,FALSE)</f>
        <v>2.6315789473684208</v>
      </c>
      <c r="CJ359" s="84">
        <f>VLOOKUP(A359,'CALCULO FINAL'!A:L,8,FALSE)</f>
        <v>10</v>
      </c>
      <c r="CK359" s="84">
        <f>VLOOKUP(A359,'CALCULO FINAL'!A:L,9,FALSE)</f>
        <v>3.9473684210526314</v>
      </c>
      <c r="CL359" s="84">
        <f>VLOOKUP(A359,'CALCULO FINAL'!A:L,11,FALSE)</f>
        <v>-1.6116983126864104</v>
      </c>
      <c r="CM359" s="84">
        <f>VLOOKUP(A359,'CALCULO FINAL'!A:L,12,FALSE)</f>
        <v>4.1208791208791204</v>
      </c>
      <c r="CN359" s="84">
        <f t="shared" si="406"/>
        <v>4.4353672643146327</v>
      </c>
      <c r="CO359" s="81">
        <v>358</v>
      </c>
      <c r="CP359" s="81">
        <v>324</v>
      </c>
      <c r="CQ359" s="81">
        <v>295</v>
      </c>
      <c r="CR359" s="81">
        <v>296</v>
      </c>
      <c r="CS359" s="81">
        <v>286</v>
      </c>
      <c r="CT359" s="81">
        <v>286</v>
      </c>
    </row>
    <row r="360" spans="1:98" ht="14.5" customHeight="1">
      <c r="A360" s="79">
        <v>111001034665</v>
      </c>
      <c r="B360" s="80" t="s">
        <v>409</v>
      </c>
      <c r="C360" s="81" t="s">
        <v>460</v>
      </c>
      <c r="D360" s="81" t="s">
        <v>6</v>
      </c>
      <c r="E360" s="81">
        <v>2</v>
      </c>
      <c r="F360" s="82" t="s">
        <v>265</v>
      </c>
      <c r="G360" s="82">
        <v>90</v>
      </c>
      <c r="H360" s="82" t="s">
        <v>266</v>
      </c>
      <c r="I360" s="81">
        <v>2</v>
      </c>
      <c r="J360" s="81">
        <v>2</v>
      </c>
      <c r="K360" s="81">
        <v>2</v>
      </c>
      <c r="L360" s="81">
        <v>466</v>
      </c>
      <c r="M360" s="81">
        <f t="shared" si="436"/>
        <v>1</v>
      </c>
      <c r="N360" s="86">
        <f>VLOOKUP(A360,complejidad!P:V,7,FALSE)</f>
        <v>-0.70365913093842003</v>
      </c>
      <c r="O360" s="81">
        <v>2</v>
      </c>
      <c r="P360" s="87">
        <v>38.730297029702953</v>
      </c>
      <c r="Q360" s="88">
        <v>0.266890547263682</v>
      </c>
      <c r="R360" s="81">
        <v>446</v>
      </c>
      <c r="S360" s="81">
        <v>72</v>
      </c>
      <c r="T360" s="89">
        <f t="shared" si="395"/>
        <v>0.16143497757847533</v>
      </c>
      <c r="U360" s="90">
        <f>VLOOKUP(A360,socioeconomico!I:P,8,FALSE)</f>
        <v>0.7579161941991297</v>
      </c>
      <c r="V360" s="81">
        <v>2</v>
      </c>
      <c r="W360" s="83">
        <v>0.7944444444444444</v>
      </c>
      <c r="X360" s="83">
        <v>0.8</v>
      </c>
      <c r="Y360" s="83">
        <v>0.78110599078341014</v>
      </c>
      <c r="Z360" s="83">
        <v>0.74563591022443887</v>
      </c>
      <c r="AA360" s="83">
        <v>0.77183098591549293</v>
      </c>
      <c r="AB360" s="83">
        <v>0.80895522388059704</v>
      </c>
      <c r="AC360" s="91">
        <v>0.75743707093821511</v>
      </c>
      <c r="AD360" s="81">
        <f t="shared" si="424"/>
        <v>0.77379211004671922</v>
      </c>
      <c r="AE360" s="82">
        <f t="shared" si="396"/>
        <v>-1.292313614098302</v>
      </c>
      <c r="AF360" s="84">
        <v>79.362670713201823</v>
      </c>
      <c r="AG360" s="84">
        <v>77.125193199381755</v>
      </c>
      <c r="AH360" s="84">
        <v>89.423076923076934</v>
      </c>
      <c r="AI360" s="84">
        <v>80.666666666666657</v>
      </c>
      <c r="AJ360" s="84">
        <v>89.269406392694066</v>
      </c>
      <c r="AK360" s="84">
        <v>74.832962138084639</v>
      </c>
      <c r="AL360" s="84">
        <v>78.450363196125906</v>
      </c>
      <c r="AM360" s="84">
        <f t="shared" si="434"/>
        <v>81.139538464205444</v>
      </c>
      <c r="AN360" s="84">
        <f t="shared" si="397"/>
        <v>-1.648468130599317</v>
      </c>
      <c r="AO360" s="81">
        <v>3.5</v>
      </c>
      <c r="AP360" s="82">
        <f t="shared" si="422"/>
        <v>-1.3577995583445217</v>
      </c>
      <c r="AQ360" s="81">
        <v>3.5</v>
      </c>
      <c r="AR360" s="82">
        <f t="shared" si="430"/>
        <v>-1.3981309248788139</v>
      </c>
      <c r="AS360" s="81">
        <v>3.5</v>
      </c>
      <c r="AT360" s="82">
        <f t="shared" si="431"/>
        <v>-1.594305549084083</v>
      </c>
      <c r="AU360" s="81">
        <v>3.5</v>
      </c>
      <c r="AV360" s="82">
        <f t="shared" si="432"/>
        <v>-1.6918801936552432</v>
      </c>
      <c r="AW360" s="81">
        <v>3</v>
      </c>
      <c r="AX360" s="82">
        <f t="shared" si="427"/>
        <v>-2.9217310415796836</v>
      </c>
      <c r="AY360" s="81">
        <v>3</v>
      </c>
      <c r="AZ360" s="82">
        <f t="shared" si="428"/>
        <v>-2.6220781438280296</v>
      </c>
      <c r="BA360" s="81">
        <f t="shared" si="433"/>
        <v>-2.2343911671248722</v>
      </c>
      <c r="BB360" s="82">
        <v>2.9833333333333329</v>
      </c>
      <c r="BC360" s="82">
        <v>2.9066666666666667</v>
      </c>
      <c r="BD360" s="82">
        <v>3.2399999999999998</v>
      </c>
      <c r="BE360" s="82">
        <v>2.9866666666666668</v>
      </c>
      <c r="BF360" s="81">
        <f t="shared" si="423"/>
        <v>3.0463333333333331</v>
      </c>
      <c r="BG360" s="82">
        <f t="shared" si="437"/>
        <v>-0.47002408892692871</v>
      </c>
      <c r="BH360" s="82">
        <f t="shared" si="398"/>
        <v>-1.3522076280259006</v>
      </c>
      <c r="BI360" s="85"/>
      <c r="BJ360" s="92"/>
      <c r="BK360" s="92"/>
      <c r="BL360" s="92"/>
      <c r="BM360" s="85"/>
      <c r="BN360" s="92"/>
      <c r="BO360" s="92"/>
      <c r="BP360" s="92"/>
      <c r="BQ360" s="86">
        <v>0.6245239430030205</v>
      </c>
      <c r="BR360" s="92">
        <f t="shared" si="438"/>
        <v>0.89395319485280089</v>
      </c>
      <c r="BS360" s="92">
        <f t="shared" si="439"/>
        <v>-0.4707656106750297</v>
      </c>
      <c r="BT360" s="92">
        <f t="shared" si="440"/>
        <v>0.89461817612703165</v>
      </c>
      <c r="BU360" s="92">
        <v>0.62900567648357308</v>
      </c>
      <c r="BV360" s="92">
        <f t="shared" si="402"/>
        <v>0.25000273125440375</v>
      </c>
      <c r="BW360" s="92">
        <f t="shared" si="403"/>
        <v>-0.4636149977062447</v>
      </c>
      <c r="BX360" s="92">
        <f t="shared" si="404"/>
        <v>0.28412991518817909</v>
      </c>
      <c r="BY360" s="86">
        <f>(BT360*0.4)+(BX360*0.6)</f>
        <v>0.52832521956372014</v>
      </c>
      <c r="BZ360" s="80">
        <v>0.48598633157161275</v>
      </c>
      <c r="CA360" s="80">
        <v>-0.99886706919464896</v>
      </c>
      <c r="CB360" s="80">
        <v>0.53610679779158033</v>
      </c>
      <c r="CC360" s="80">
        <v>-0.65705875416645432</v>
      </c>
      <c r="CD360" s="80">
        <v>0.42488225392124201</v>
      </c>
      <c r="CE360" s="82">
        <f t="shared" si="426"/>
        <v>-0.8114598830013432</v>
      </c>
      <c r="CF360" s="80">
        <f t="shared" si="435"/>
        <v>-0.80262098158953776</v>
      </c>
      <c r="CG360" s="84">
        <f t="shared" si="405"/>
        <v>-1.0779885023533797</v>
      </c>
      <c r="CH360" s="84">
        <f>VLOOKUP(A360,'CALCULO FINAL'!A:L,7,FALSE)</f>
        <v>0.82417582417582425</v>
      </c>
      <c r="CI360" s="84">
        <f>VLOOKUP(A360,'CALCULO FINAL'!A:L,10,FALSE)</f>
        <v>5.4054054054054053</v>
      </c>
      <c r="CJ360" s="84">
        <f>VLOOKUP(A360,'CALCULO FINAL'!A:L,8,FALSE)</f>
        <v>20</v>
      </c>
      <c r="CK360" s="84">
        <f>VLOOKUP(A360,'CALCULO FINAL'!A:L,9,FALSE)</f>
        <v>2.5641025641025639</v>
      </c>
      <c r="CL360" s="84">
        <f>VLOOKUP(A360,'CALCULO FINAL'!A:L,11,FALSE)</f>
        <v>-1.4560729808978556</v>
      </c>
      <c r="CM360" s="84">
        <f>VLOOKUP(A360,'CALCULO FINAL'!A:L,12,FALSE)</f>
        <v>7.9670329670329663</v>
      </c>
      <c r="CN360" s="84">
        <f t="shared" si="406"/>
        <v>3.7551975051975051</v>
      </c>
      <c r="CO360" s="81">
        <v>359</v>
      </c>
      <c r="CP360" s="81"/>
      <c r="CQ360" s="81"/>
      <c r="CR360" s="81"/>
      <c r="CS360" s="81"/>
      <c r="CT360" s="81"/>
    </row>
    <row r="361" spans="1:98" ht="14.5" customHeight="1">
      <c r="A361" s="79">
        <v>111001030864</v>
      </c>
      <c r="B361" s="80" t="s">
        <v>379</v>
      </c>
      <c r="C361" s="81" t="s">
        <v>460</v>
      </c>
      <c r="D361" s="81" t="s">
        <v>6</v>
      </c>
      <c r="E361" s="81">
        <v>4</v>
      </c>
      <c r="F361" s="82" t="s">
        <v>42</v>
      </c>
      <c r="G361" s="82">
        <v>50</v>
      </c>
      <c r="H361" s="82" t="s">
        <v>119</v>
      </c>
      <c r="I361" s="81">
        <v>4</v>
      </c>
      <c r="J361" s="81">
        <v>2</v>
      </c>
      <c r="K361" s="81">
        <v>2</v>
      </c>
      <c r="L361" s="81">
        <v>1225</v>
      </c>
      <c r="M361" s="81">
        <f t="shared" si="436"/>
        <v>2</v>
      </c>
      <c r="N361" s="86">
        <f>VLOOKUP(A361,complejidad!P:V,7,FALSE)</f>
        <v>-0.28055686710520772</v>
      </c>
      <c r="O361" s="81">
        <v>3</v>
      </c>
      <c r="P361" s="87">
        <v>34.86159999999991</v>
      </c>
      <c r="Q361" s="88">
        <v>0.25980836236933702</v>
      </c>
      <c r="R361" s="81">
        <v>954</v>
      </c>
      <c r="S361" s="81">
        <v>138</v>
      </c>
      <c r="T361" s="89">
        <f t="shared" si="395"/>
        <v>0.14465408805031446</v>
      </c>
      <c r="U361" s="90">
        <f>VLOOKUP(A361,socioeconomico!I:P,8,FALSE)</f>
        <v>1.0215916543221664</v>
      </c>
      <c r="V361" s="81">
        <v>2</v>
      </c>
      <c r="W361" s="83">
        <v>0.82076236820762372</v>
      </c>
      <c r="X361" s="83">
        <v>0.80729653882132835</v>
      </c>
      <c r="Y361" s="83">
        <v>0.8101010101010101</v>
      </c>
      <c r="Z361" s="83">
        <v>0.8320526893523601</v>
      </c>
      <c r="AA361" s="83">
        <v>0.83314543404735064</v>
      </c>
      <c r="AB361" s="83">
        <v>0.78098676293622138</v>
      </c>
      <c r="AC361" s="91">
        <v>0.80380499405469674</v>
      </c>
      <c r="AD361" s="81">
        <f t="shared" si="424"/>
        <v>0.80883528017288953</v>
      </c>
      <c r="AE361" s="82">
        <f t="shared" si="396"/>
        <v>-0.59724001763706769</v>
      </c>
      <c r="AF361" s="84">
        <v>79.573934837092736</v>
      </c>
      <c r="AG361" s="84">
        <v>88.095238095238088</v>
      </c>
      <c r="AH361" s="84">
        <v>83.216783216783213</v>
      </c>
      <c r="AI361" s="84">
        <v>85.457809694793539</v>
      </c>
      <c r="AJ361" s="84">
        <v>92.791878172588838</v>
      </c>
      <c r="AK361" s="84">
        <v>94.002068252326794</v>
      </c>
      <c r="AL361" s="84">
        <v>94.343891402714931</v>
      </c>
      <c r="AM361" s="84">
        <f t="shared" si="434"/>
        <v>91.502409894311299</v>
      </c>
      <c r="AN361" s="84">
        <f t="shared" si="397"/>
        <v>0.58823966089314839</v>
      </c>
      <c r="AO361" s="81">
        <v>3.5</v>
      </c>
      <c r="AP361" s="82">
        <f t="shared" si="422"/>
        <v>-1.3577995583445217</v>
      </c>
      <c r="AQ361" s="81">
        <v>3.5</v>
      </c>
      <c r="AR361" s="82">
        <f t="shared" si="430"/>
        <v>-1.3981309248788139</v>
      </c>
      <c r="AS361" s="81">
        <v>3.5</v>
      </c>
      <c r="AT361" s="82">
        <f t="shared" si="431"/>
        <v>-1.594305549084083</v>
      </c>
      <c r="AU361" s="81">
        <v>3</v>
      </c>
      <c r="AV361" s="82">
        <f t="shared" si="432"/>
        <v>-3.1439663441152548</v>
      </c>
      <c r="AW361" s="81">
        <v>3</v>
      </c>
      <c r="AX361" s="82">
        <f t="shared" si="427"/>
        <v>-2.9217310415796836</v>
      </c>
      <c r="AY361" s="81">
        <v>3</v>
      </c>
      <c r="AZ361" s="82">
        <f t="shared" si="428"/>
        <v>-2.6220781438280296</v>
      </c>
      <c r="BA361" s="81">
        <f t="shared" si="433"/>
        <v>-2.5248083972168742</v>
      </c>
      <c r="BB361" s="82">
        <v>3.0133333333333336</v>
      </c>
      <c r="BC361" s="82">
        <v>2.9983333333333335</v>
      </c>
      <c r="BD361" s="82">
        <v>3.0316666666666667</v>
      </c>
      <c r="BE361" s="82">
        <v>3.0399999999999996</v>
      </c>
      <c r="BF361" s="81">
        <f t="shared" si="423"/>
        <v>3.0265</v>
      </c>
      <c r="BG361" s="82">
        <f t="shared" si="437"/>
        <v>-0.50929870110280462</v>
      </c>
      <c r="BH361" s="82">
        <f t="shared" si="398"/>
        <v>-1.5170535491598394</v>
      </c>
      <c r="BI361" s="85">
        <v>0.53400000000000003</v>
      </c>
      <c r="BJ361" s="82">
        <f>((BI361-(AVERAGE(BI$2:BI$392)))/(_xlfn.STDEV.P(BI$2:BI$392)))</f>
        <v>0.6666207409790571</v>
      </c>
      <c r="BK361" s="92">
        <f>LN(BI361)</f>
        <v>-0.62735944002194211</v>
      </c>
      <c r="BL361" s="92">
        <f>((BK361-(AVERAGE(BK$2:BK$392)))/(_xlfn.STDEV.P(BK$2:BK$392)))</f>
        <v>0.72673811689496459</v>
      </c>
      <c r="BM361" s="85">
        <v>0.43302639138737942</v>
      </c>
      <c r="BN361" s="92">
        <f>((BM361-(AVERAGE(BM$2:BM$392)))/(_xlfn.STDEV.P(BM$2:BM$392)))</f>
        <v>-0.69137759972379276</v>
      </c>
      <c r="BO361" s="92">
        <f>LN(BM361)</f>
        <v>-0.83695660275070161</v>
      </c>
      <c r="BP361" s="92">
        <f>((BO361-(AVERAGE(BO$2:BO$392)))/(_xlfn.STDEV.P(BO$2:BO$392)))</f>
        <v>-0.67840137549394286</v>
      </c>
      <c r="BQ361" s="86">
        <v>0.5366057979793869</v>
      </c>
      <c r="BR361" s="92">
        <f t="shared" si="438"/>
        <v>-1.4547173771262987</v>
      </c>
      <c r="BS361" s="92">
        <f t="shared" si="439"/>
        <v>-0.62249153601844887</v>
      </c>
      <c r="BT361" s="92">
        <f t="shared" si="440"/>
        <v>-1.4828038110303123</v>
      </c>
      <c r="BU361" s="92">
        <v>0.60627286854901896</v>
      </c>
      <c r="BV361" s="92">
        <f t="shared" si="402"/>
        <v>-0.4218630146575571</v>
      </c>
      <c r="BW361" s="92">
        <f t="shared" si="403"/>
        <v>-0.50042511612390572</v>
      </c>
      <c r="BX361" s="92">
        <f t="shared" si="404"/>
        <v>-0.41533926231654678</v>
      </c>
      <c r="BY361" s="92">
        <f>(BL361*0.1)+(BP361*0.2)+(BT361*0.3)+(BX361*0.4)</f>
        <v>-0.67398331164500447</v>
      </c>
      <c r="BZ361" s="80">
        <v>0.49615776815953316</v>
      </c>
      <c r="CA361" s="80">
        <v>-0.6319456506946185</v>
      </c>
      <c r="CB361" s="80">
        <v>0.53085560613134153</v>
      </c>
      <c r="CC361" s="80">
        <v>-0.82885770032428063</v>
      </c>
      <c r="CD361" s="80">
        <v>0.427567848135604</v>
      </c>
      <c r="CE361" s="82">
        <f t="shared" si="426"/>
        <v>-0.7794990624696021</v>
      </c>
      <c r="CF361" s="80">
        <f t="shared" si="435"/>
        <v>-0.76479597147100886</v>
      </c>
      <c r="CG361" s="84">
        <f t="shared" si="405"/>
        <v>-0.93949922956241128</v>
      </c>
      <c r="CH361" s="84">
        <f>VLOOKUP(A361,'CALCULO FINAL'!A:L,7,FALSE)</f>
        <v>1.6483516483516485</v>
      </c>
      <c r="CI361" s="84">
        <f>VLOOKUP(A361,'CALCULO FINAL'!A:L,10,FALSE)</f>
        <v>10.810810810810811</v>
      </c>
      <c r="CJ361" s="84">
        <f>VLOOKUP(A361,'CALCULO FINAL'!A:L,8,FALSE)</f>
        <v>3.3333333333333335</v>
      </c>
      <c r="CK361" s="84">
        <f>VLOOKUP(A361,'CALCULO FINAL'!A:L,9,FALSE)</f>
        <v>4.7619047619047619</v>
      </c>
      <c r="CL361" s="84">
        <f>VLOOKUP(A361,'CALCULO FINAL'!A:L,11,FALSE)</f>
        <v>-1.7173935490645689</v>
      </c>
      <c r="CM361" s="84">
        <f>VLOOKUP(A361,'CALCULO FINAL'!A:L,12,FALSE)</f>
        <v>0.82417582417582425</v>
      </c>
      <c r="CN361" s="84">
        <f t="shared" si="406"/>
        <v>3.7329224829224827</v>
      </c>
      <c r="CO361" s="81">
        <v>360</v>
      </c>
      <c r="CP361" s="81">
        <v>330</v>
      </c>
      <c r="CQ361" s="81">
        <v>312</v>
      </c>
      <c r="CR361" s="81">
        <v>315</v>
      </c>
      <c r="CS361" s="81">
        <v>331</v>
      </c>
      <c r="CT361" s="81">
        <v>295</v>
      </c>
    </row>
    <row r="362" spans="1:98" ht="14.5" customHeight="1">
      <c r="A362" s="79">
        <v>111001036765</v>
      </c>
      <c r="B362" s="80" t="s">
        <v>374</v>
      </c>
      <c r="C362" s="81" t="s">
        <v>460</v>
      </c>
      <c r="D362" s="81" t="s">
        <v>6</v>
      </c>
      <c r="E362" s="81">
        <v>18</v>
      </c>
      <c r="F362" s="82" t="s">
        <v>38</v>
      </c>
      <c r="G362" s="82">
        <v>53</v>
      </c>
      <c r="H362" s="82" t="s">
        <v>107</v>
      </c>
      <c r="I362" s="81">
        <v>18</v>
      </c>
      <c r="J362" s="81">
        <v>5</v>
      </c>
      <c r="K362" s="81">
        <v>3</v>
      </c>
      <c r="L362" s="81">
        <v>2108</v>
      </c>
      <c r="M362" s="81">
        <f t="shared" si="436"/>
        <v>4</v>
      </c>
      <c r="N362" s="86">
        <f>VLOOKUP(A362,complejidad!P:V,7,FALSE)</f>
        <v>1.2775233775929495</v>
      </c>
      <c r="O362" s="81">
        <v>6</v>
      </c>
      <c r="P362" s="87">
        <v>31.893002345582463</v>
      </c>
      <c r="Q362" s="88">
        <v>0.27846646732165697</v>
      </c>
      <c r="R362" s="81">
        <v>1828</v>
      </c>
      <c r="S362" s="81">
        <v>258</v>
      </c>
      <c r="T362" s="89">
        <f t="shared" si="395"/>
        <v>0.14113785557986872</v>
      </c>
      <c r="U362" s="90">
        <f>VLOOKUP(A362,socioeconomico!I:P,8,FALSE)</f>
        <v>1.5039015683593615</v>
      </c>
      <c r="V362" s="81">
        <v>1</v>
      </c>
      <c r="W362" s="83">
        <v>0.78653600340860674</v>
      </c>
      <c r="X362" s="83">
        <v>0.8179431072210066</v>
      </c>
      <c r="Y362" s="83">
        <v>0.79482523831139351</v>
      </c>
      <c r="Z362" s="83">
        <v>0.74467077214590238</v>
      </c>
      <c r="AA362" s="83">
        <v>0.78619615983393876</v>
      </c>
      <c r="AB362" s="83">
        <v>0.75933147632311981</v>
      </c>
      <c r="AC362" s="91">
        <v>0.77487493051695389</v>
      </c>
      <c r="AD362" s="81">
        <f t="shared" si="424"/>
        <v>0.77071771985567872</v>
      </c>
      <c r="AE362" s="82">
        <f t="shared" si="396"/>
        <v>-1.3532934694971661</v>
      </c>
      <c r="AF362" s="84">
        <v>79.761487197474565</v>
      </c>
      <c r="AG362" s="84">
        <v>77.550357374918775</v>
      </c>
      <c r="AH362" s="84">
        <v>79.376585719463577</v>
      </c>
      <c r="AI362" s="84">
        <v>90.623577605826128</v>
      </c>
      <c r="AJ362" s="84">
        <v>75.053033517182854</v>
      </c>
      <c r="AK362" s="84">
        <v>76.96682464454976</v>
      </c>
      <c r="AL362" s="84">
        <v>80.913705583756339</v>
      </c>
      <c r="AM362" s="84">
        <f t="shared" si="434"/>
        <v>80.057619752521191</v>
      </c>
      <c r="AN362" s="84">
        <f t="shared" si="397"/>
        <v>-1.8819879642194992</v>
      </c>
      <c r="AO362" s="81">
        <v>3.5</v>
      </c>
      <c r="AP362" s="82">
        <f t="shared" si="422"/>
        <v>-1.3577995583445217</v>
      </c>
      <c r="AQ362" s="81">
        <v>3.5</v>
      </c>
      <c r="AR362" s="82">
        <f t="shared" si="430"/>
        <v>-1.3981309248788139</v>
      </c>
      <c r="AS362" s="81">
        <v>3.5</v>
      </c>
      <c r="AT362" s="82">
        <f t="shared" si="431"/>
        <v>-1.594305549084083</v>
      </c>
      <c r="AU362" s="81">
        <v>3.5</v>
      </c>
      <c r="AV362" s="82">
        <f t="shared" si="432"/>
        <v>-1.6918801936552432</v>
      </c>
      <c r="AW362" s="81">
        <v>3.5</v>
      </c>
      <c r="AX362" s="82">
        <f t="shared" si="427"/>
        <v>-1.5698251038321778</v>
      </c>
      <c r="AY362" s="81">
        <v>3.5</v>
      </c>
      <c r="AZ362" s="82">
        <f t="shared" si="428"/>
        <v>-1.2816435770280501</v>
      </c>
      <c r="BA362" s="81">
        <f t="shared" si="433"/>
        <v>-1.4942843126480019</v>
      </c>
      <c r="BB362" s="82">
        <v>3.2050000000000005</v>
      </c>
      <c r="BC362" s="82">
        <v>3.0450000000000004</v>
      </c>
      <c r="BD362" s="82">
        <v>3.1466666666666669</v>
      </c>
      <c r="BE362" s="82">
        <v>3.145</v>
      </c>
      <c r="BF362" s="81">
        <f t="shared" si="423"/>
        <v>3.1315000000000004</v>
      </c>
      <c r="BG362" s="82">
        <f t="shared" si="437"/>
        <v>-0.30137428370110553</v>
      </c>
      <c r="BH362" s="82">
        <f t="shared" si="398"/>
        <v>-0.8978292981745537</v>
      </c>
      <c r="BI362" s="85"/>
      <c r="BJ362" s="92"/>
      <c r="BK362" s="92"/>
      <c r="BL362" s="92"/>
      <c r="BM362" s="85">
        <v>0.51781450710735299</v>
      </c>
      <c r="BN362" s="92">
        <f>((BM362-(AVERAGE(BM$2:BM$392)))/(_xlfn.STDEV.P(BM$2:BM$392)))</f>
        <v>0.34926540584534449</v>
      </c>
      <c r="BO362" s="92">
        <f>LN(BM362)</f>
        <v>-0.65813819524110895</v>
      </c>
      <c r="BP362" s="92">
        <f>((BO362-(AVERAGE(BO$2:BO$392)))/(_xlfn.STDEV.P(BO$2:BO$392)))</f>
        <v>0.43304375992637739</v>
      </c>
      <c r="BQ362" s="86">
        <v>0.62729749619911956</v>
      </c>
      <c r="BR362" s="92">
        <f t="shared" si="438"/>
        <v>0.96804669136305321</v>
      </c>
      <c r="BS362" s="92">
        <f t="shared" si="439"/>
        <v>-0.46633437528048727</v>
      </c>
      <c r="BT362" s="92">
        <f t="shared" si="440"/>
        <v>0.96405203479956969</v>
      </c>
      <c r="BU362" s="92">
        <v>0.63837575342292707</v>
      </c>
      <c r="BV362" s="92">
        <f t="shared" si="402"/>
        <v>0.52693436901052981</v>
      </c>
      <c r="BW362" s="92">
        <f t="shared" si="403"/>
        <v>-0.44882821379504967</v>
      </c>
      <c r="BX362" s="92">
        <f t="shared" si="404"/>
        <v>0.56510971163842127</v>
      </c>
      <c r="BY362" s="86">
        <f>(BP362*0.2)+(BT362*0.3)+(BX362*0.5)</f>
        <v>0.65837921824435708</v>
      </c>
      <c r="BZ362" s="80">
        <v>0.49013580959868258</v>
      </c>
      <c r="CA362" s="80">
        <v>-0.84918001657758524</v>
      </c>
      <c r="CB362" s="80">
        <v>0.52423933633810171</v>
      </c>
      <c r="CC362" s="80">
        <v>-1.0453167921873967</v>
      </c>
      <c r="CD362" s="80">
        <v>0.36666768150533402</v>
      </c>
      <c r="CE362" s="82">
        <f t="shared" si="426"/>
        <v>-1.5042620536967028</v>
      </c>
      <c r="CF362" s="80">
        <f t="shared" si="435"/>
        <v>-1.2355620678200876</v>
      </c>
      <c r="CG362" s="84">
        <f t="shared" si="405"/>
        <v>-0.92547268449882636</v>
      </c>
      <c r="CH362" s="84">
        <f>VLOOKUP(A362,'CALCULO FINAL'!A:L,7,FALSE)</f>
        <v>1.9230769230769231</v>
      </c>
      <c r="CI362" s="84">
        <f>VLOOKUP(A362,'CALCULO FINAL'!A:L,10,FALSE)</f>
        <v>10.714285714285714</v>
      </c>
      <c r="CJ362" s="84">
        <f>VLOOKUP(A362,'CALCULO FINAL'!A:L,8,FALSE)</f>
        <v>3.8461538461538463</v>
      </c>
      <c r="CK362" s="84">
        <f>VLOOKUP(A362,'CALCULO FINAL'!A:L,9,FALSE)</f>
        <v>1.3698630136986301</v>
      </c>
      <c r="CL362" s="84">
        <f>VLOOKUP(A362,'CALCULO FINAL'!A:L,11,FALSE)</f>
        <v>-1.7694234084460296</v>
      </c>
      <c r="CM362" s="84">
        <f>VLOOKUP(A362,'CALCULO FINAL'!A:L,12,FALSE)</f>
        <v>0.27472527472527475</v>
      </c>
      <c r="CN362" s="84">
        <f t="shared" si="406"/>
        <v>3.7087912087912089</v>
      </c>
      <c r="CO362" s="81">
        <v>361</v>
      </c>
      <c r="CP362" s="81">
        <v>323</v>
      </c>
      <c r="CQ362" s="81">
        <v>317</v>
      </c>
      <c r="CR362" s="81">
        <v>320</v>
      </c>
      <c r="CS362" s="81">
        <v>324</v>
      </c>
      <c r="CT362" s="81"/>
    </row>
    <row r="363" spans="1:98" ht="14.5" customHeight="1">
      <c r="A363" s="79">
        <v>111001036544</v>
      </c>
      <c r="B363" s="80" t="s">
        <v>387</v>
      </c>
      <c r="C363" s="81" t="s">
        <v>460</v>
      </c>
      <c r="D363" s="81" t="s">
        <v>6</v>
      </c>
      <c r="E363" s="81">
        <v>3</v>
      </c>
      <c r="F363" s="82" t="s">
        <v>68</v>
      </c>
      <c r="G363" s="82">
        <v>95</v>
      </c>
      <c r="H363" s="82" t="s">
        <v>69</v>
      </c>
      <c r="I363" s="81">
        <v>3</v>
      </c>
      <c r="J363" s="81">
        <v>2</v>
      </c>
      <c r="K363" s="81">
        <v>2</v>
      </c>
      <c r="L363" s="81">
        <v>1160</v>
      </c>
      <c r="M363" s="81">
        <f t="shared" si="436"/>
        <v>2</v>
      </c>
      <c r="N363" s="86">
        <f>VLOOKUP(A363,complejidad!P:V,7,FALSE)</f>
        <v>-0.28055686710520772</v>
      </c>
      <c r="O363" s="81">
        <v>3</v>
      </c>
      <c r="P363" s="87">
        <v>24.360309278350464</v>
      </c>
      <c r="Q363" s="88">
        <v>0.26554238833181298</v>
      </c>
      <c r="R363" s="81">
        <v>839</v>
      </c>
      <c r="S363" s="81">
        <v>146</v>
      </c>
      <c r="T363" s="89">
        <f t="shared" si="395"/>
        <v>0.17401668653158522</v>
      </c>
      <c r="U363" s="90">
        <f>VLOOKUP(A363,socioeconomico!I:P,8,FALSE)</f>
        <v>2.3230676426529984</v>
      </c>
      <c r="V363" s="81">
        <v>1</v>
      </c>
      <c r="W363" s="83">
        <v>0.69164037854889593</v>
      </c>
      <c r="X363" s="83">
        <v>0.80759275237273509</v>
      </c>
      <c r="Y363" s="83">
        <v>0.71832358674463936</v>
      </c>
      <c r="Z363" s="83">
        <v>0.56620021528525299</v>
      </c>
      <c r="AA363" s="83">
        <v>0.80079155672823221</v>
      </c>
      <c r="AB363" s="83">
        <v>0.70052083333333337</v>
      </c>
      <c r="AC363" s="91">
        <v>0.68866749688667495</v>
      </c>
      <c r="AD363" s="81">
        <f t="shared" si="424"/>
        <v>0.69865115971223424</v>
      </c>
      <c r="AE363" s="82">
        <f t="shared" si="396"/>
        <v>-2.7827178898091098</v>
      </c>
      <c r="AF363" s="84">
        <v>70.453333333333333</v>
      </c>
      <c r="AG363" s="84">
        <v>74.212993971868727</v>
      </c>
      <c r="AH363" s="84">
        <v>74.535603715170268</v>
      </c>
      <c r="AI363" s="84">
        <v>85.147601476014756</v>
      </c>
      <c r="AJ363" s="84">
        <v>89.516129032258064</v>
      </c>
      <c r="AK363" s="84">
        <v>91.308900523560212</v>
      </c>
      <c r="AL363" s="84">
        <v>74.11273486430062</v>
      </c>
      <c r="AM363" s="84">
        <f t="shared" si="434"/>
        <v>83.189971989551097</v>
      </c>
      <c r="AN363" s="84">
        <f t="shared" si="397"/>
        <v>-1.2059054033657959</v>
      </c>
      <c r="AO363" s="81">
        <v>3.5</v>
      </c>
      <c r="AP363" s="82">
        <f t="shared" si="422"/>
        <v>-1.3577995583445217</v>
      </c>
      <c r="AQ363" s="81">
        <v>3.5</v>
      </c>
      <c r="AR363" s="82">
        <f t="shared" si="430"/>
        <v>-1.3981309248788139</v>
      </c>
      <c r="AS363" s="81">
        <v>3.5</v>
      </c>
      <c r="AT363" s="82">
        <f t="shared" si="431"/>
        <v>-1.594305549084083</v>
      </c>
      <c r="AU363" s="81">
        <v>3.5</v>
      </c>
      <c r="AV363" s="82">
        <f t="shared" si="432"/>
        <v>-1.6918801936552432</v>
      </c>
      <c r="AW363" s="81">
        <v>3.5</v>
      </c>
      <c r="AX363" s="82">
        <f t="shared" si="427"/>
        <v>-1.5698251038321778</v>
      </c>
      <c r="AY363" s="81">
        <v>3.5</v>
      </c>
      <c r="AZ363" s="82">
        <f t="shared" si="428"/>
        <v>-1.2816435770280501</v>
      </c>
      <c r="BA363" s="81">
        <f t="shared" si="433"/>
        <v>-1.4942843126480019</v>
      </c>
      <c r="BB363" s="82">
        <v>3.2033333333333336</v>
      </c>
      <c r="BC363" s="82">
        <v>3.0466666666666669</v>
      </c>
      <c r="BD363" s="82">
        <v>2.9849999999999999</v>
      </c>
      <c r="BE363" s="82">
        <v>2.8816666666666664</v>
      </c>
      <c r="BF363" s="81">
        <f t="shared" si="423"/>
        <v>2.9778333333333329</v>
      </c>
      <c r="BG363" s="82">
        <f t="shared" si="437"/>
        <v>-0.6056700183747038</v>
      </c>
      <c r="BH363" s="82">
        <f t="shared" si="398"/>
        <v>-1.0499771655113528</v>
      </c>
      <c r="BI363" s="85">
        <v>0.36599999999999999</v>
      </c>
      <c r="BJ363" s="82">
        <f>((BI363-(AVERAGE(BI$2:BI$392)))/(_xlfn.STDEV.P(BI$2:BI$392)))</f>
        <v>-1.735628505557248</v>
      </c>
      <c r="BK363" s="92">
        <f>LN(BI363)</f>
        <v>-1.0051219455807707</v>
      </c>
      <c r="BL363" s="92">
        <f>((BK363-(AVERAGE(BK$2:BK$392)))/(_xlfn.STDEV.P(BK$2:BK$392)))</f>
        <v>-1.9857300068521031</v>
      </c>
      <c r="BM363" s="85">
        <v>0.41562738628320361</v>
      </c>
      <c r="BN363" s="92">
        <f>((BM363-(AVERAGE(BM$2:BM$392)))/(_xlfn.STDEV.P(BM$2:BM$392)))</f>
        <v>-0.90492348185332083</v>
      </c>
      <c r="BO363" s="92">
        <f>LN(BM363)</f>
        <v>-0.87796612615522862</v>
      </c>
      <c r="BP363" s="92">
        <f>((BO363-(AVERAGE(BO$2:BO$392)))/(_xlfn.STDEV.P(BO$2:BO$392)))</f>
        <v>-0.93329591307907489</v>
      </c>
      <c r="BQ363" s="86">
        <v>0.55336765455346104</v>
      </c>
      <c r="BR363" s="92">
        <f t="shared" si="438"/>
        <v>-1.0069363274160292</v>
      </c>
      <c r="BS363" s="92">
        <f t="shared" si="439"/>
        <v>-0.59173266192177365</v>
      </c>
      <c r="BT363" s="92">
        <f t="shared" si="440"/>
        <v>-1.0008372426134542</v>
      </c>
      <c r="BU363" s="92">
        <v>0.59783809622715212</v>
      </c>
      <c r="BV363" s="92">
        <f t="shared" si="402"/>
        <v>-0.67115182288325248</v>
      </c>
      <c r="BW363" s="92">
        <f t="shared" si="403"/>
        <v>-0.51443530378382629</v>
      </c>
      <c r="BX363" s="92">
        <f t="shared" si="404"/>
        <v>-0.68156210702409692</v>
      </c>
      <c r="BY363" s="92">
        <f>(BL363*0.1)+(BP363*0.2)+(BT363*0.3)+(BX363*0.4)</f>
        <v>-0.95810819889470022</v>
      </c>
      <c r="BZ363" s="80">
        <v>0.49739912422054322</v>
      </c>
      <c r="CA363" s="80">
        <v>-0.5871653364457593</v>
      </c>
      <c r="CB363" s="80">
        <v>0.53147471301711069</v>
      </c>
      <c r="CC363" s="80">
        <v>-0.80860288629043919</v>
      </c>
      <c r="CD363" s="80">
        <v>0.46202419464694999</v>
      </c>
      <c r="CE363" s="82">
        <f t="shared" si="426"/>
        <v>-0.36943967928380778</v>
      </c>
      <c r="CF363" s="80">
        <f t="shared" si="435"/>
        <v>-0.54473377281818747</v>
      </c>
      <c r="CG363" s="84">
        <f t="shared" si="405"/>
        <v>-1.2114217408666506</v>
      </c>
      <c r="CH363" s="84">
        <f>VLOOKUP(A363,'CALCULO FINAL'!A:L,7,FALSE)</f>
        <v>0.5494505494505495</v>
      </c>
      <c r="CI363" s="84">
        <f>VLOOKUP(A363,'CALCULO FINAL'!A:L,10,FALSE)</f>
        <v>3.5714285714285712</v>
      </c>
      <c r="CJ363" s="84">
        <f>VLOOKUP(A363,'CALCULO FINAL'!A:L,8,FALSE)</f>
        <v>18.181818181818183</v>
      </c>
      <c r="CK363" s="84">
        <f>VLOOKUP(A363,'CALCULO FINAL'!A:L,9,FALSE)</f>
        <v>1.5873015873015872</v>
      </c>
      <c r="CL363" s="84">
        <f>VLOOKUP(A363,'CALCULO FINAL'!A:L,11,FALSE)</f>
        <v>-1.5065633094896462</v>
      </c>
      <c r="CM363" s="84">
        <f>VLOOKUP(A363,'CALCULO FINAL'!A:L,12,FALSE)</f>
        <v>7.4175824175824179</v>
      </c>
      <c r="CN363" s="84">
        <f t="shared" si="406"/>
        <v>3.0219780219780219</v>
      </c>
      <c r="CO363" s="81">
        <v>362</v>
      </c>
      <c r="CP363" s="81">
        <v>340</v>
      </c>
      <c r="CQ363" s="81">
        <v>335</v>
      </c>
      <c r="CR363" s="81">
        <v>341</v>
      </c>
      <c r="CS363" s="81">
        <v>338</v>
      </c>
      <c r="CT363" s="81"/>
    </row>
    <row r="364" spans="1:98" ht="14.5" customHeight="1">
      <c r="A364" s="79">
        <v>111001102113</v>
      </c>
      <c r="B364" s="80" t="s">
        <v>386</v>
      </c>
      <c r="C364" s="81" t="s">
        <v>460</v>
      </c>
      <c r="D364" s="81" t="s">
        <v>6</v>
      </c>
      <c r="E364" s="81">
        <v>19</v>
      </c>
      <c r="F364" s="82" t="s">
        <v>20</v>
      </c>
      <c r="G364" s="82">
        <v>67</v>
      </c>
      <c r="H364" s="82" t="s">
        <v>223</v>
      </c>
      <c r="I364" s="81">
        <v>19</v>
      </c>
      <c r="J364" s="81">
        <v>3</v>
      </c>
      <c r="K364" s="81">
        <v>3</v>
      </c>
      <c r="L364" s="81">
        <v>1861</v>
      </c>
      <c r="M364" s="81">
        <f t="shared" si="436"/>
        <v>3</v>
      </c>
      <c r="N364" s="86">
        <f>VLOOKUP(A364,complejidad!P:V,7,FALSE)</f>
        <v>0.97270306365541048</v>
      </c>
      <c r="O364" s="81">
        <v>5</v>
      </c>
      <c r="P364" s="87">
        <v>30.763073593073504</v>
      </c>
      <c r="Q364" s="88">
        <v>0.31818127608825197</v>
      </c>
      <c r="R364" s="81">
        <v>1588</v>
      </c>
      <c r="S364" s="81">
        <v>381</v>
      </c>
      <c r="T364" s="89">
        <f t="shared" si="395"/>
        <v>0.23992443324937027</v>
      </c>
      <c r="U364" s="90">
        <f>VLOOKUP(A364,socioeconomico!I:P,8,FALSE)</f>
        <v>2.4630210352433402</v>
      </c>
      <c r="V364" s="81">
        <v>1</v>
      </c>
      <c r="W364" s="83">
        <v>0.7250418293363079</v>
      </c>
      <c r="X364" s="83">
        <v>0.8341296928327645</v>
      </c>
      <c r="Y364" s="83">
        <v>0.87055476529160736</v>
      </c>
      <c r="Z364" s="83">
        <v>0.78943560057887119</v>
      </c>
      <c r="AA364" s="83">
        <v>0.84206586826347307</v>
      </c>
      <c r="AB364" s="83">
        <v>0.83885542168674698</v>
      </c>
      <c r="AC364" s="91">
        <v>0.81632653061224492</v>
      </c>
      <c r="AD364" s="81">
        <f t="shared" si="424"/>
        <v>0.82849580487404628</v>
      </c>
      <c r="AE364" s="82">
        <f t="shared" si="396"/>
        <v>-0.20727782063416206</v>
      </c>
      <c r="AF364" s="84"/>
      <c r="AG364" s="84"/>
      <c r="AH364" s="84">
        <v>88.403536141445656</v>
      </c>
      <c r="AI364" s="84">
        <v>96.689723320158109</v>
      </c>
      <c r="AJ364" s="84">
        <v>92.291950886766713</v>
      </c>
      <c r="AK364" s="84">
        <v>90.985074626865668</v>
      </c>
      <c r="AL364" s="84">
        <v>92.150803461063035</v>
      </c>
      <c r="AM364" s="84">
        <f t="shared" si="434"/>
        <v>92.193711984556955</v>
      </c>
      <c r="AN364" s="84">
        <f t="shared" si="397"/>
        <v>0.737449344903644</v>
      </c>
      <c r="AO364" s="81">
        <v>3</v>
      </c>
      <c r="AP364" s="82">
        <f t="shared" si="422"/>
        <v>-2.9456581780696762</v>
      </c>
      <c r="AQ364" s="81">
        <v>3</v>
      </c>
      <c r="AR364" s="82">
        <f t="shared" si="430"/>
        <v>-2.9327796841734046</v>
      </c>
      <c r="AS364" s="81">
        <v>3</v>
      </c>
      <c r="AT364" s="82">
        <f t="shared" si="431"/>
        <v>-3.0838424477997841</v>
      </c>
      <c r="AU364" s="81">
        <v>3</v>
      </c>
      <c r="AV364" s="82">
        <f t="shared" si="432"/>
        <v>-3.1439663441152548</v>
      </c>
      <c r="AW364" s="81">
        <v>3</v>
      </c>
      <c r="AX364" s="82">
        <f t="shared" si="427"/>
        <v>-2.9217310415796836</v>
      </c>
      <c r="AY364" s="81">
        <v>3</v>
      </c>
      <c r="AZ364" s="82">
        <f t="shared" si="428"/>
        <v>-2.6220781438280296</v>
      </c>
      <c r="BA364" s="81">
        <f t="shared" si="433"/>
        <v>-2.9017038079536888</v>
      </c>
      <c r="BB364" s="82">
        <v>2.9316666666666666</v>
      </c>
      <c r="BC364" s="82">
        <v>3.0050000000000003</v>
      </c>
      <c r="BD364" s="82">
        <v>2.9716666666666662</v>
      </c>
      <c r="BE364" s="82">
        <v>2.7866666666666666</v>
      </c>
      <c r="BF364" s="81">
        <f t="shared" si="423"/>
        <v>2.9003333333333332</v>
      </c>
      <c r="BG364" s="82">
        <f t="shared" si="437"/>
        <v>-0.75913804074262337</v>
      </c>
      <c r="BH364" s="82">
        <f t="shared" si="398"/>
        <v>-1.830420924348156</v>
      </c>
      <c r="BI364" s="85">
        <v>0.52600000000000002</v>
      </c>
      <c r="BJ364" s="82">
        <f>((BI364-(AVERAGE(BI$2:BI$392)))/(_xlfn.STDEV.P(BI$2:BI$392)))</f>
        <v>0.55222791971542351</v>
      </c>
      <c r="BK364" s="92">
        <f>LN(BI364)</f>
        <v>-0.64245406624442714</v>
      </c>
      <c r="BL364" s="92">
        <f>((BK364-(AVERAGE(BK$2:BK$392)))/(_xlfn.STDEV.P(BK$2:BK$392)))</f>
        <v>0.61835337286697067</v>
      </c>
      <c r="BM364" s="85"/>
      <c r="BN364" s="92"/>
      <c r="BO364" s="92"/>
      <c r="BP364" s="92"/>
      <c r="BQ364" s="86">
        <v>0.53885339119966102</v>
      </c>
      <c r="BR364" s="92">
        <f t="shared" si="438"/>
        <v>-1.3946745264403733</v>
      </c>
      <c r="BS364" s="92">
        <f t="shared" si="439"/>
        <v>-0.61831174655711207</v>
      </c>
      <c r="BT364" s="92">
        <f t="shared" si="440"/>
        <v>-1.4173099058550511</v>
      </c>
      <c r="BU364" s="92">
        <v>0.58298954522153967</v>
      </c>
      <c r="BV364" s="92">
        <f t="shared" si="402"/>
        <v>-1.1099991850665054</v>
      </c>
      <c r="BW364" s="92">
        <f t="shared" si="403"/>
        <v>-0.53958602551706969</v>
      </c>
      <c r="BX364" s="92">
        <f t="shared" si="404"/>
        <v>-1.1594783811527207</v>
      </c>
      <c r="BY364" s="86">
        <f>(BL364*0.2)+(BT364*0.3)+(BX364*0.5)</f>
        <v>-0.88126148775948154</v>
      </c>
      <c r="BZ364" s="80">
        <v>0.49000197616485275</v>
      </c>
      <c r="CA364" s="80">
        <v>-0.85400788459397636</v>
      </c>
      <c r="CB364" s="80">
        <v>0.53743234678130514</v>
      </c>
      <c r="CC364" s="80">
        <v>-0.61369185113764013</v>
      </c>
      <c r="CD364" s="80"/>
      <c r="CE364" s="82"/>
      <c r="CF364" s="80">
        <f>(CA364*0.4)+(CC364*0.6)</f>
        <v>-0.7098182645201746</v>
      </c>
      <c r="CG364" s="84">
        <f t="shared" si="405"/>
        <v>-1.0478239906753497</v>
      </c>
      <c r="CH364" s="84">
        <f>VLOOKUP(A364,'CALCULO FINAL'!A:L,7,FALSE)</f>
        <v>1.098901098901099</v>
      </c>
      <c r="CI364" s="84">
        <f>VLOOKUP(A364,'CALCULO FINAL'!A:L,10,FALSE)</f>
        <v>7.1428571428571423</v>
      </c>
      <c r="CJ364" s="84">
        <f>VLOOKUP(A364,'CALCULO FINAL'!A:L,8,FALSE)</f>
        <v>2.4390243902439024</v>
      </c>
      <c r="CK364" s="84">
        <f>VLOOKUP(A364,'CALCULO FINAL'!A:L,9,FALSE)</f>
        <v>4.6511627906976747</v>
      </c>
      <c r="CL364" s="84">
        <f>VLOOKUP(A364,'CALCULO FINAL'!A:L,11,FALSE)</f>
        <v>-1.7355476276096837</v>
      </c>
      <c r="CM364" s="84">
        <f>VLOOKUP(A364,'CALCULO FINAL'!A:L,12,FALSE)</f>
        <v>0.5494505494505495</v>
      </c>
      <c r="CN364" s="84">
        <f t="shared" si="406"/>
        <v>2.4725274725274726</v>
      </c>
      <c r="CO364" s="81">
        <v>363</v>
      </c>
      <c r="CP364" s="81">
        <v>342</v>
      </c>
      <c r="CQ364" s="81">
        <v>325</v>
      </c>
      <c r="CR364" s="81">
        <v>329</v>
      </c>
      <c r="CS364" s="81">
        <v>343</v>
      </c>
      <c r="CT364" s="81">
        <v>282</v>
      </c>
    </row>
    <row r="365" spans="1:98" ht="14.5" customHeight="1">
      <c r="A365" s="79">
        <v>111001032409</v>
      </c>
      <c r="B365" s="80" t="s">
        <v>389</v>
      </c>
      <c r="C365" s="81" t="s">
        <v>460</v>
      </c>
      <c r="D365" s="81" t="s">
        <v>6</v>
      </c>
      <c r="E365" s="81">
        <v>3</v>
      </c>
      <c r="F365" s="82" t="s">
        <v>68</v>
      </c>
      <c r="G365" s="82">
        <v>96</v>
      </c>
      <c r="H365" s="82" t="s">
        <v>383</v>
      </c>
      <c r="I365" s="81">
        <v>3</v>
      </c>
      <c r="J365" s="81">
        <v>3</v>
      </c>
      <c r="K365" s="81">
        <v>3</v>
      </c>
      <c r="L365" s="81">
        <v>1204</v>
      </c>
      <c r="M365" s="81">
        <f t="shared" si="436"/>
        <v>2</v>
      </c>
      <c r="N365" s="86">
        <f>VLOOKUP(A365,complejidad!P:V,7,FALSE)</f>
        <v>0.51585112090595309</v>
      </c>
      <c r="O365" s="81">
        <v>5</v>
      </c>
      <c r="P365" s="87">
        <v>29.18712962962956</v>
      </c>
      <c r="Q365" s="88">
        <v>0.22945240101095099</v>
      </c>
      <c r="R365" s="81">
        <v>1019</v>
      </c>
      <c r="S365" s="81">
        <v>105</v>
      </c>
      <c r="T365" s="89">
        <f t="shared" si="395"/>
        <v>0.10304219823356231</v>
      </c>
      <c r="U365" s="90">
        <f>VLOOKUP(A365,socioeconomico!I:P,8,FALSE)</f>
        <v>1.1343928562088377</v>
      </c>
      <c r="V365" s="81">
        <v>2</v>
      </c>
      <c r="W365" s="83">
        <v>0.84183232497839244</v>
      </c>
      <c r="X365" s="83">
        <v>0.79868297271872057</v>
      </c>
      <c r="Y365" s="83">
        <v>0.75934803451581978</v>
      </c>
      <c r="Z365" s="83">
        <v>0.79610655737704916</v>
      </c>
      <c r="AA365" s="83">
        <v>0.77847439916405436</v>
      </c>
      <c r="AB365" s="83">
        <v>0.78681318681318679</v>
      </c>
      <c r="AC365" s="91">
        <v>0.7776649746192893</v>
      </c>
      <c r="AD365" s="81">
        <f t="shared" si="424"/>
        <v>0.7810484559800337</v>
      </c>
      <c r="AE365" s="82">
        <f t="shared" si="396"/>
        <v>-1.1483855834185348</v>
      </c>
      <c r="AF365" s="84">
        <v>77.585010409437899</v>
      </c>
      <c r="AG365" s="84">
        <v>76.755973931933383</v>
      </c>
      <c r="AH365" s="84">
        <v>78.992918961447671</v>
      </c>
      <c r="AI365" s="84">
        <v>77.177419354838705</v>
      </c>
      <c r="AJ365" s="84">
        <v>89.525514771709936</v>
      </c>
      <c r="AK365" s="84">
        <v>87.595419847328245</v>
      </c>
      <c r="AL365" s="84">
        <v>81.002892960462873</v>
      </c>
      <c r="AM365" s="84">
        <f t="shared" si="434"/>
        <v>83.580730603683492</v>
      </c>
      <c r="AN365" s="84">
        <f t="shared" si="397"/>
        <v>-1.1215646062500879</v>
      </c>
      <c r="AO365" s="81">
        <v>3</v>
      </c>
      <c r="AP365" s="82">
        <f t="shared" si="422"/>
        <v>-2.9456581780696762</v>
      </c>
      <c r="AQ365" s="81">
        <v>3.5</v>
      </c>
      <c r="AR365" s="82">
        <f t="shared" si="430"/>
        <v>-1.3981309248788139</v>
      </c>
      <c r="AS365" s="81">
        <v>3.5</v>
      </c>
      <c r="AT365" s="82">
        <f t="shared" si="431"/>
        <v>-1.594305549084083</v>
      </c>
      <c r="AU365" s="81">
        <v>3.5</v>
      </c>
      <c r="AV365" s="82">
        <f t="shared" si="432"/>
        <v>-1.6918801936552432</v>
      </c>
      <c r="AW365" s="81">
        <v>3</v>
      </c>
      <c r="AX365" s="82">
        <f t="shared" si="427"/>
        <v>-2.9217310415796836</v>
      </c>
      <c r="AY365" s="81">
        <v>3</v>
      </c>
      <c r="AZ365" s="82">
        <f t="shared" si="428"/>
        <v>-2.6220781438280296</v>
      </c>
      <c r="BA365" s="81">
        <f t="shared" si="433"/>
        <v>-2.2343911671248722</v>
      </c>
      <c r="BB365" s="82">
        <v>2.8066666666666666</v>
      </c>
      <c r="BC365" s="82">
        <v>2.9766666666666666</v>
      </c>
      <c r="BD365" s="82">
        <v>2.9149999999999996</v>
      </c>
      <c r="BE365" s="82">
        <v>3.3066666666666662</v>
      </c>
      <c r="BF365" s="81">
        <f t="shared" si="423"/>
        <v>3.0731666666666664</v>
      </c>
      <c r="BG365" s="82">
        <f t="shared" si="437"/>
        <v>-0.41688784892427261</v>
      </c>
      <c r="BH365" s="82">
        <f t="shared" si="398"/>
        <v>-1.3256395080245724</v>
      </c>
      <c r="BI365" s="85">
        <v>0.39800000000000002</v>
      </c>
      <c r="BJ365" s="82">
        <f>((BI365-(AVERAGE(BI$2:BI$392)))/(_xlfn.STDEV.P(BI$2:BI$392)))</f>
        <v>-1.2780572205027134</v>
      </c>
      <c r="BK365" s="92">
        <f>LN(BI365)</f>
        <v>-0.92130327369769927</v>
      </c>
      <c r="BL365" s="92">
        <f>((BK365-(AVERAGE(BK$2:BK$392)))/(_xlfn.STDEV.P(BK$2:BK$392)))</f>
        <v>-1.3838823583637592</v>
      </c>
      <c r="BM365" s="85">
        <v>0.39380764837761806</v>
      </c>
      <c r="BN365" s="92">
        <f>((BM365-(AVERAGE(BM$2:BM$392)))/(_xlfn.STDEV.P(BM$2:BM$392)))</f>
        <v>-1.1727270229744782</v>
      </c>
      <c r="BO365" s="92">
        <f>LN(BM365)</f>
        <v>-0.93189269098090655</v>
      </c>
      <c r="BP365" s="92">
        <f>((BO365-(AVERAGE(BO$2:BO$392)))/(_xlfn.STDEV.P(BO$2:BO$392)))</f>
        <v>-1.2684762727532488</v>
      </c>
      <c r="BQ365" s="86"/>
      <c r="BR365" s="86"/>
      <c r="BS365" s="92"/>
      <c r="BT365" s="92"/>
      <c r="BU365" s="92">
        <v>0.60104573246231408</v>
      </c>
      <c r="BV365" s="92">
        <f t="shared" si="402"/>
        <v>-0.57635047155192198</v>
      </c>
      <c r="BW365" s="92">
        <f t="shared" si="403"/>
        <v>-0.50908425339464902</v>
      </c>
      <c r="BX365" s="92">
        <f t="shared" si="404"/>
        <v>-0.57988096674533118</v>
      </c>
      <c r="BY365" s="86">
        <f>(BL365*0.2)+(BP365*0.3)+(BX365*0.5)</f>
        <v>-0.94725983687139204</v>
      </c>
      <c r="BZ365" s="80">
        <v>0.47017321743636575</v>
      </c>
      <c r="CA365" s="80">
        <v>-1.5693047078953966</v>
      </c>
      <c r="CB365" s="80">
        <v>0.45696937725707554</v>
      </c>
      <c r="CC365" s="80">
        <v>-3.2461330689398702</v>
      </c>
      <c r="CD365" s="80"/>
      <c r="CE365" s="82"/>
      <c r="CF365" s="80">
        <f>(CA365*0.4)+(CC365*0.6)</f>
        <v>-2.5754017245220808</v>
      </c>
      <c r="CG365" s="84">
        <f t="shared" si="405"/>
        <v>-1.3868962228950481</v>
      </c>
      <c r="CH365" s="84">
        <f>VLOOKUP(A365,'CALCULO FINAL'!A:L,7,FALSE)</f>
        <v>0.27472527472527475</v>
      </c>
      <c r="CI365" s="84">
        <f>VLOOKUP(A365,'CALCULO FINAL'!A:L,10,FALSE)</f>
        <v>2.7027027027027026</v>
      </c>
      <c r="CJ365" s="84">
        <f>VLOOKUP(A365,'CALCULO FINAL'!A:L,8,FALSE)</f>
        <v>9.0909090909090917</v>
      </c>
      <c r="CK365" s="84">
        <f>VLOOKUP(A365,'CALCULO FINAL'!A:L,9,FALSE)</f>
        <v>2.3255813953488373</v>
      </c>
      <c r="CL365" s="84">
        <f>VLOOKUP(A365,'CALCULO FINAL'!A:L,11,FALSE)</f>
        <v>-1.6574231839107685</v>
      </c>
      <c r="CM365" s="84">
        <f>VLOOKUP(A365,'CALCULO FINAL'!A:L,12,FALSE)</f>
        <v>3.0219780219780219</v>
      </c>
      <c r="CN365" s="84">
        <f t="shared" si="406"/>
        <v>1.5685328185328185</v>
      </c>
      <c r="CO365" s="81">
        <v>364</v>
      </c>
      <c r="CP365" s="81">
        <v>346</v>
      </c>
      <c r="CQ365" s="81">
        <v>346</v>
      </c>
      <c r="CR365" s="81">
        <v>346</v>
      </c>
      <c r="CS365" s="81">
        <v>347</v>
      </c>
      <c r="CT365" s="81">
        <v>332</v>
      </c>
    </row>
    <row r="366" spans="1:98" ht="14.5" customHeight="1">
      <c r="A366" s="79">
        <v>111001104035</v>
      </c>
      <c r="B366" s="80" t="s">
        <v>411</v>
      </c>
      <c r="C366" s="81" t="s">
        <v>460</v>
      </c>
      <c r="D366" s="81" t="s">
        <v>6</v>
      </c>
      <c r="E366" s="81">
        <v>10</v>
      </c>
      <c r="F366" s="82" t="s">
        <v>18</v>
      </c>
      <c r="G366" s="82">
        <v>26</v>
      </c>
      <c r="H366" s="82" t="s">
        <v>36</v>
      </c>
      <c r="I366" s="81">
        <v>10</v>
      </c>
      <c r="J366" s="81">
        <v>1</v>
      </c>
      <c r="K366" s="81">
        <v>1</v>
      </c>
      <c r="L366" s="81">
        <v>436</v>
      </c>
      <c r="M366" s="81">
        <f t="shared" si="436"/>
        <v>1</v>
      </c>
      <c r="N366" s="86">
        <f>VLOOKUP(A366,complejidad!P:V,7,FALSE)</f>
        <v>-1.4952519086589622</v>
      </c>
      <c r="O366" s="81">
        <v>1</v>
      </c>
      <c r="P366" s="87">
        <v>34.671074074074042</v>
      </c>
      <c r="Q366" s="88">
        <v>0.16997663551401901</v>
      </c>
      <c r="R366" s="81">
        <v>436</v>
      </c>
      <c r="S366" s="81">
        <v>357</v>
      </c>
      <c r="T366" s="89">
        <f t="shared" si="395"/>
        <v>0.81880733944954132</v>
      </c>
      <c r="U366" s="90">
        <f>VLOOKUP(A366,socioeconomico!I:P,8,FALSE)</f>
        <v>3.2128557799808521</v>
      </c>
      <c r="V366" s="81">
        <v>1</v>
      </c>
      <c r="W366" s="83">
        <v>0.90865384615384615</v>
      </c>
      <c r="X366" s="83">
        <v>0.95283018867924529</v>
      </c>
      <c r="Y366" s="83">
        <v>0.95192307692307687</v>
      </c>
      <c r="Z366" s="83">
        <v>0.95854922279792742</v>
      </c>
      <c r="AA366" s="83">
        <v>0.95607235142118863</v>
      </c>
      <c r="AB366" s="83">
        <v>0.96486486486486489</v>
      </c>
      <c r="AC366" s="91">
        <v>0.91576086956521741</v>
      </c>
      <c r="AD366" s="81">
        <f t="shared" si="424"/>
        <v>0.94613363848201604</v>
      </c>
      <c r="AE366" s="82">
        <f t="shared" si="396"/>
        <v>2.1260428176358355</v>
      </c>
      <c r="AF366" s="84">
        <v>93.584070796460168</v>
      </c>
      <c r="AG366" s="84">
        <v>93.763919821826278</v>
      </c>
      <c r="AH366" s="84">
        <v>93.141592920353972</v>
      </c>
      <c r="AI366" s="84">
        <v>93.103448275862064</v>
      </c>
      <c r="AJ366" s="84">
        <v>96.846846846846844</v>
      </c>
      <c r="AK366" s="84">
        <v>95.433789954337897</v>
      </c>
      <c r="AL366" s="84">
        <v>98.226164079822624</v>
      </c>
      <c r="AM366" s="84">
        <f t="shared" si="434"/>
        <v>95.975342615315341</v>
      </c>
      <c r="AN366" s="84">
        <f t="shared" si="397"/>
        <v>1.5536712534174166</v>
      </c>
      <c r="AO366" s="81"/>
      <c r="AP366" s="82"/>
      <c r="AQ366" s="81"/>
      <c r="AR366" s="82"/>
      <c r="AS366" s="81"/>
      <c r="AT366" s="82"/>
      <c r="AU366" s="81"/>
      <c r="AV366" s="82"/>
      <c r="AW366" s="81"/>
      <c r="AX366" s="82"/>
      <c r="AY366" s="81"/>
      <c r="AZ366" s="82"/>
      <c r="BA366" s="81"/>
      <c r="BB366" s="82"/>
      <c r="BC366" s="82"/>
      <c r="BD366" s="82"/>
      <c r="BE366" s="82"/>
      <c r="BF366" s="81"/>
      <c r="BG366" s="82"/>
      <c r="BH366" s="82"/>
      <c r="BI366" s="85"/>
      <c r="BJ366" s="92"/>
      <c r="BK366" s="92"/>
      <c r="BL366" s="92"/>
      <c r="BM366" s="85">
        <v>0.56367767931464319</v>
      </c>
      <c r="BN366" s="92">
        <f>((BM366-(AVERAGE(BM$2:BM$392)))/(_xlfn.STDEV.P(BM$2:BM$392)))</f>
        <v>0.91216492266390581</v>
      </c>
      <c r="BO366" s="92">
        <f>LN(BM366)</f>
        <v>-0.57327268142393495</v>
      </c>
      <c r="BP366" s="92">
        <f>((BO366-(AVERAGE(BO$2:BO$392)))/(_xlfn.STDEV.P(BO$2:BO$392)))</f>
        <v>0.96052504001765693</v>
      </c>
      <c r="BQ366" s="86"/>
      <c r="BR366" s="86"/>
      <c r="BS366" s="92"/>
      <c r="BT366" s="92"/>
      <c r="BU366" s="92">
        <v>0.77382365143303999</v>
      </c>
      <c r="BV366" s="92">
        <f t="shared" si="402"/>
        <v>4.5300827390122151</v>
      </c>
      <c r="BW366" s="92">
        <f t="shared" si="403"/>
        <v>-0.25641127187779383</v>
      </c>
      <c r="BX366" s="92">
        <f t="shared" si="404"/>
        <v>4.2214337303153924</v>
      </c>
      <c r="BY366" s="86">
        <f>(BP366*0.4)+(BX366*0.6)</f>
        <v>2.9170702541962981</v>
      </c>
      <c r="BZ366" s="80">
        <v>0.38785323933060023</v>
      </c>
      <c r="CA366" s="80">
        <v>-4.5388914399535123</v>
      </c>
      <c r="CB366" s="80">
        <v>0.4439586251167133</v>
      </c>
      <c r="CC366" s="80">
        <v>-3.6717952140410963</v>
      </c>
      <c r="CD366" s="80">
        <v>0.51798901931771402</v>
      </c>
      <c r="CE366" s="82">
        <f>((CD366-(AVERAGE(CD$2:CD$392)))/(_xlfn.STDEV.P(CD$2:CD$392)))</f>
        <v>0.29658860891667999</v>
      </c>
      <c r="CF366" s="80">
        <f>(CA366*0.2)+(CC366*0.3)+(CE366*0.5)</f>
        <v>-1.8610225477446913</v>
      </c>
      <c r="CG366" s="84"/>
      <c r="CH366" s="84"/>
      <c r="CI366" s="84"/>
      <c r="CJ366" s="84"/>
      <c r="CK366" s="84"/>
      <c r="CL366" s="84"/>
      <c r="CM366" s="84"/>
      <c r="CN366" s="84"/>
      <c r="CO366" s="81"/>
      <c r="CP366" s="81"/>
      <c r="CQ366" s="81"/>
      <c r="CR366" s="81"/>
      <c r="CS366" s="81"/>
      <c r="CT366" s="81"/>
    </row>
    <row r="367" spans="1:98" ht="14.5" customHeight="1">
      <c r="A367" s="79">
        <v>111001102016</v>
      </c>
      <c r="B367" s="80" t="s">
        <v>649</v>
      </c>
      <c r="C367" s="81" t="s">
        <v>460</v>
      </c>
      <c r="D367" s="81" t="s">
        <v>6</v>
      </c>
      <c r="E367" s="81">
        <v>4</v>
      </c>
      <c r="F367" s="82" t="s">
        <v>42</v>
      </c>
      <c r="G367" s="82">
        <v>33</v>
      </c>
      <c r="H367" s="82" t="s">
        <v>221</v>
      </c>
      <c r="I367" s="81">
        <v>4</v>
      </c>
      <c r="J367" s="81">
        <v>1</v>
      </c>
      <c r="K367" s="81">
        <v>1</v>
      </c>
      <c r="L367" s="81">
        <v>672</v>
      </c>
      <c r="M367" s="81">
        <f t="shared" si="436"/>
        <v>1</v>
      </c>
      <c r="N367" s="86">
        <f>VLOOKUP(A367,complejidad!P:V,7,FALSE)</f>
        <v>-1.4952519086589622</v>
      </c>
      <c r="O367" s="81">
        <v>1</v>
      </c>
      <c r="P367" s="87">
        <v>41.518057259713615</v>
      </c>
      <c r="Q367" s="88">
        <v>0.14143987341772199</v>
      </c>
      <c r="R367" s="81">
        <v>672</v>
      </c>
      <c r="S367" s="81">
        <v>39</v>
      </c>
      <c r="T367" s="89">
        <f t="shared" si="395"/>
        <v>5.8035714285714288E-2</v>
      </c>
      <c r="U367" s="90">
        <f>VLOOKUP(A367,socioeconomico!I:P,8,FALSE)</f>
        <v>-1.2429474632858377</v>
      </c>
      <c r="V367" s="81">
        <v>10</v>
      </c>
      <c r="W367" s="83">
        <v>0.83848797250859108</v>
      </c>
      <c r="X367" s="83">
        <v>0.77669902912621358</v>
      </c>
      <c r="Y367" s="83">
        <v>0.86315789473684212</v>
      </c>
      <c r="Z367" s="83">
        <v>0.82234957020057309</v>
      </c>
      <c r="AA367" s="83">
        <v>0.88985507246376816</v>
      </c>
      <c r="AB367" s="83">
        <v>0.84109589041095889</v>
      </c>
      <c r="AC367" s="91">
        <v>0.84848484848484851</v>
      </c>
      <c r="AD367" s="81">
        <f t="shared" si="424"/>
        <v>0.85245866664471814</v>
      </c>
      <c r="AE367" s="82">
        <f t="shared" si="396"/>
        <v>0.26802028888263696</v>
      </c>
      <c r="AF367" s="84">
        <v>82.191780821917803</v>
      </c>
      <c r="AG367" s="84">
        <v>85.658153241650297</v>
      </c>
      <c r="AH367" s="84">
        <v>84.030418250950561</v>
      </c>
      <c r="AI367" s="84">
        <v>84.030418250950561</v>
      </c>
      <c r="AJ367" s="84">
        <v>84.030418250950561</v>
      </c>
      <c r="AK367" s="84">
        <v>83.149606299212593</v>
      </c>
      <c r="AL367" s="84">
        <v>79.135618479880776</v>
      </c>
      <c r="AM367" s="84">
        <f t="shared" si="434"/>
        <v>82.341775331695146</v>
      </c>
      <c r="AN367" s="84">
        <f t="shared" si="397"/>
        <v>-1.3889789931656933</v>
      </c>
      <c r="AO367" s="81">
        <v>4</v>
      </c>
      <c r="AP367" s="82">
        <f>((AO367-(AVERAGE(AO$2:AO$384)))/(_xlfn.STDEV.P(AO$2:AO$384)))</f>
        <v>0.23005906138063265</v>
      </c>
      <c r="AQ367" s="81">
        <v>4</v>
      </c>
      <c r="AR367" s="82">
        <f>((AQ367-(AVERAGE(AQ$2:AQ$384)))/(_xlfn.STDEV.P(AQ$2:AQ$384)))</f>
        <v>0.1365178344157767</v>
      </c>
      <c r="AS367" s="81">
        <v>4</v>
      </c>
      <c r="AT367" s="82">
        <f>((AS367-(AVERAGE(AS$2:AS$384)))/(_xlfn.STDEV.P(AS$2:AS$384)))</f>
        <v>-0.10476865036838212</v>
      </c>
      <c r="AU367" s="81">
        <v>4.5</v>
      </c>
      <c r="AV367" s="82">
        <f>((AU367-(AVERAGE(AU$2:AU$384)))/(_xlfn.STDEV.P(AU$2:AU$384)))</f>
        <v>1.2122921072647797</v>
      </c>
      <c r="AW367" s="81">
        <v>4</v>
      </c>
      <c r="AX367" s="82">
        <f>((AW367-(AVERAGE(AW$2:AW$384)))/(_xlfn.STDEV.P(AW$2:AW$384)))</f>
        <v>-0.2179191660846721</v>
      </c>
      <c r="AY367" s="81">
        <v>4</v>
      </c>
      <c r="AZ367" s="82">
        <f>((AY367-(AVERAGE(AY$2:AY$392)))/(_xlfn.STDEV.P(AY$2:AY$392)))</f>
        <v>5.8790989771929411E-2</v>
      </c>
      <c r="BA367" s="81">
        <f>(AR367*0.1)+(AT367*0.15)+(AV367*0.2)+(AX367*0.25)+(AZ367*0.3)</f>
        <v>0.20355241274968708</v>
      </c>
      <c r="BB367" s="82"/>
      <c r="BC367" s="82"/>
      <c r="BD367" s="82"/>
      <c r="BE367" s="82"/>
      <c r="BF367" s="81"/>
      <c r="BG367" s="82"/>
      <c r="BH367" s="82">
        <f t="shared" ref="BH367:BH384" si="441">AVERAGE(BA367,BG367)</f>
        <v>0.20355241274968708</v>
      </c>
      <c r="BI367" s="85">
        <v>0.68400000000000005</v>
      </c>
      <c r="BJ367" s="82">
        <f>((BI367-(AVERAGE(BI$2:BI$392)))/(_xlfn.STDEV.P(BI$2:BI$392)))</f>
        <v>2.8114861396721866</v>
      </c>
      <c r="BK367" s="92">
        <f>LN(BI367)</f>
        <v>-0.37979736135958653</v>
      </c>
      <c r="BL367" s="92">
        <f>((BK367-(AVERAGE(BK$2:BK$392)))/(_xlfn.STDEV.P(BK$2:BK$392)))</f>
        <v>2.5043212204029195</v>
      </c>
      <c r="BM367" s="85">
        <v>0.53974900494690925</v>
      </c>
      <c r="BN367" s="92">
        <f>((BM367-(AVERAGE(BM$2:BM$392)))/(_xlfn.STDEV.P(BM$2:BM$392)))</f>
        <v>0.61847744769319091</v>
      </c>
      <c r="BO367" s="92">
        <f>LN(BM367)</f>
        <v>-0.61665105313332125</v>
      </c>
      <c r="BP367" s="92">
        <f>((BO367-(AVERAGE(BO$2:BO$392)))/(_xlfn.STDEV.P(BO$2:BO$392)))</f>
        <v>0.69090693475483334</v>
      </c>
      <c r="BQ367" s="86">
        <v>0.53866698393914203</v>
      </c>
      <c r="BR367" s="92">
        <f>((BQ367-(AVERAGE(BQ$2:BQ$392)))/(_xlfn.STDEV.P(BQ$2:BQ$392)))</f>
        <v>-1.399654263524982</v>
      </c>
      <c r="BS367" s="92">
        <f>LN(BQ367)</f>
        <v>-0.6186577395734475</v>
      </c>
      <c r="BT367" s="92">
        <f>((BS367-(AVERAGE(BS$2:BS$392)))/(_xlfn.STDEV.P(BS$2:BS$392)))</f>
        <v>-1.4227313353344029</v>
      </c>
      <c r="BU367" s="92">
        <v>0.62537868825983911</v>
      </c>
      <c r="BV367" s="92">
        <f t="shared" si="402"/>
        <v>0.14280747603699237</v>
      </c>
      <c r="BW367" s="92">
        <f t="shared" si="403"/>
        <v>-0.46939791151402288</v>
      </c>
      <c r="BX367" s="92">
        <f t="shared" si="404"/>
        <v>0.17424246742689722</v>
      </c>
      <c r="BY367" s="92">
        <f>(BL367*0.1)+(BP367*0.2)+(BT367*0.3)+(BX367*0.4)</f>
        <v>3.1491095361696711E-2</v>
      </c>
      <c r="BZ367" s="80"/>
      <c r="CA367" s="80"/>
      <c r="CB367" s="80"/>
      <c r="CC367" s="80"/>
      <c r="CD367" s="80"/>
      <c r="CE367" s="82"/>
      <c r="CF367" s="80"/>
      <c r="CG367" s="84"/>
      <c r="CH367" s="84"/>
      <c r="CI367" s="84"/>
      <c r="CJ367" s="84"/>
      <c r="CK367" s="84"/>
      <c r="CL367" s="84"/>
      <c r="CM367" s="84"/>
      <c r="CN367" s="84"/>
      <c r="CO367" s="81"/>
      <c r="CP367" s="81"/>
      <c r="CQ367" s="81"/>
      <c r="CR367" s="81"/>
      <c r="CS367" s="81"/>
      <c r="CT367" s="81"/>
    </row>
    <row r="368" spans="1:98" ht="14.5" customHeight="1">
      <c r="A368" s="79">
        <v>211850000710</v>
      </c>
      <c r="B368" s="80" t="s">
        <v>621</v>
      </c>
      <c r="C368" s="81" t="s">
        <v>460</v>
      </c>
      <c r="D368" s="81" t="s">
        <v>391</v>
      </c>
      <c r="E368" s="81">
        <v>5</v>
      </c>
      <c r="F368" s="82" t="s">
        <v>33</v>
      </c>
      <c r="G368" s="82" t="s">
        <v>392</v>
      </c>
      <c r="H368" s="82" t="s">
        <v>393</v>
      </c>
      <c r="I368" s="81">
        <v>5</v>
      </c>
      <c r="J368" s="81">
        <v>1</v>
      </c>
      <c r="K368" s="81">
        <v>1</v>
      </c>
      <c r="L368" s="81">
        <v>17</v>
      </c>
      <c r="M368" s="81">
        <f t="shared" si="436"/>
        <v>1</v>
      </c>
      <c r="N368" s="86">
        <f>VLOOKUP(A368,complejidad!P:V,7,FALSE)</f>
        <v>-1.4952519086589622</v>
      </c>
      <c r="O368" s="81">
        <v>1</v>
      </c>
      <c r="P368" s="87">
        <v>34.694444444444414</v>
      </c>
      <c r="Q368" s="88">
        <v>0.15611111111111101</v>
      </c>
      <c r="R368" s="81">
        <v>16</v>
      </c>
      <c r="S368" s="81">
        <v>1</v>
      </c>
      <c r="T368" s="89">
        <f t="shared" si="395"/>
        <v>6.25E-2</v>
      </c>
      <c r="U368" s="90">
        <f>VLOOKUP(A368,socioeconomico!I:P,8,FALSE)</f>
        <v>-0.35561785343703323</v>
      </c>
      <c r="V368" s="81">
        <v>7</v>
      </c>
      <c r="W368" s="83">
        <v>1</v>
      </c>
      <c r="X368" s="83">
        <v>1</v>
      </c>
      <c r="Y368" s="83">
        <v>0.75</v>
      </c>
      <c r="Z368" s="83">
        <v>0.7857142857142857</v>
      </c>
      <c r="AA368" s="83">
        <v>0.9285714285714286</v>
      </c>
      <c r="AB368" s="83">
        <v>0.93333333333333335</v>
      </c>
      <c r="AC368" s="91">
        <v>0.75</v>
      </c>
      <c r="AD368" s="81">
        <f t="shared" si="424"/>
        <v>0.83690476190476193</v>
      </c>
      <c r="AE368" s="82">
        <f t="shared" si="396"/>
        <v>-4.0488001540067986E-2</v>
      </c>
      <c r="AF368" s="84">
        <v>100</v>
      </c>
      <c r="AG368" s="84">
        <v>100</v>
      </c>
      <c r="AH368" s="84">
        <v>100</v>
      </c>
      <c r="AI368" s="84">
        <v>100</v>
      </c>
      <c r="AJ368" s="84">
        <v>100</v>
      </c>
      <c r="AK368" s="84">
        <v>100</v>
      </c>
      <c r="AL368" s="84">
        <v>100</v>
      </c>
      <c r="AM368" s="84">
        <f t="shared" si="434"/>
        <v>100</v>
      </c>
      <c r="AN368" s="84">
        <f t="shared" si="397"/>
        <v>2.4223477193107996</v>
      </c>
      <c r="AO368" s="81"/>
      <c r="AP368" s="82"/>
      <c r="AQ368" s="81"/>
      <c r="AR368" s="82"/>
      <c r="AS368" s="81"/>
      <c r="AT368" s="82"/>
      <c r="AU368" s="81"/>
      <c r="AV368" s="82"/>
      <c r="AW368" s="81"/>
      <c r="AX368" s="82"/>
      <c r="AY368" s="81"/>
      <c r="AZ368" s="82"/>
      <c r="BA368" s="81"/>
      <c r="BB368" s="82"/>
      <c r="BC368" s="82">
        <v>2.5000000000000001E-2</v>
      </c>
      <c r="BD368" s="82"/>
      <c r="BE368" s="82"/>
      <c r="BF368" s="81">
        <f>(BC368*0.2)</f>
        <v>5.000000000000001E-3</v>
      </c>
      <c r="BG368" s="82">
        <f t="shared" ref="BG368:BG384" si="442">((BF368-(AVERAGE(BF$2:BF$384)))/(_xlfn.STDEV.P(BF$2:BF$384)))</f>
        <v>-6.492571340905009</v>
      </c>
      <c r="BH368" s="82">
        <f t="shared" si="441"/>
        <v>-6.492571340905009</v>
      </c>
      <c r="BI368" s="85"/>
      <c r="BJ368" s="92"/>
      <c r="BK368" s="92"/>
      <c r="BL368" s="92"/>
      <c r="BM368" s="85"/>
      <c r="BN368" s="92"/>
      <c r="BO368" s="92"/>
      <c r="BP368" s="92"/>
      <c r="BQ368" s="86"/>
      <c r="BR368" s="86"/>
      <c r="BS368" s="92"/>
      <c r="BT368" s="92"/>
      <c r="BU368" s="92"/>
      <c r="BV368" s="92"/>
      <c r="BW368" s="92"/>
      <c r="BX368" s="92"/>
      <c r="BY368" s="86"/>
      <c r="BZ368" s="80"/>
      <c r="CA368" s="80"/>
      <c r="CB368" s="80"/>
      <c r="CC368" s="80"/>
      <c r="CD368" s="80"/>
      <c r="CE368" s="82"/>
      <c r="CF368" s="80"/>
      <c r="CG368" s="84"/>
      <c r="CH368" s="84"/>
      <c r="CI368" s="84"/>
      <c r="CJ368" s="84"/>
      <c r="CK368" s="84"/>
      <c r="CL368" s="84"/>
      <c r="CM368" s="84"/>
      <c r="CN368" s="84"/>
      <c r="CO368" s="81"/>
      <c r="CP368" s="81"/>
      <c r="CQ368" s="81"/>
      <c r="CR368" s="81"/>
      <c r="CS368" s="81"/>
      <c r="CT368" s="81"/>
    </row>
    <row r="369" spans="1:16384" ht="14.5" customHeight="1">
      <c r="A369" s="79">
        <v>111001012246</v>
      </c>
      <c r="B369" s="80" t="s">
        <v>616</v>
      </c>
      <c r="C369" s="81" t="s">
        <v>460</v>
      </c>
      <c r="D369" s="81" t="s">
        <v>6</v>
      </c>
      <c r="E369" s="81">
        <v>4</v>
      </c>
      <c r="F369" s="82" t="s">
        <v>42</v>
      </c>
      <c r="G369" s="82">
        <v>32</v>
      </c>
      <c r="H369" s="82" t="s">
        <v>43</v>
      </c>
      <c r="I369" s="81">
        <v>4</v>
      </c>
      <c r="J369" s="81">
        <v>1</v>
      </c>
      <c r="K369" s="81">
        <v>1</v>
      </c>
      <c r="L369" s="81">
        <v>202</v>
      </c>
      <c r="M369" s="81">
        <f t="shared" si="436"/>
        <v>1</v>
      </c>
      <c r="N369" s="86">
        <f>VLOOKUP(A369,complejidad!P:V,7,FALSE)</f>
        <v>-1.4952519086589622</v>
      </c>
      <c r="O369" s="81">
        <v>1</v>
      </c>
      <c r="P369" s="87">
        <v>34.989174311926583</v>
      </c>
      <c r="Q369" s="88">
        <v>0.23394618834080699</v>
      </c>
      <c r="R369" s="81">
        <v>179</v>
      </c>
      <c r="S369" s="81">
        <v>12</v>
      </c>
      <c r="T369" s="89">
        <f t="shared" si="395"/>
        <v>6.7039106145251395E-2</v>
      </c>
      <c r="U369" s="90">
        <f>VLOOKUP(A369,socioeconomico!I:P,8,FALSE)</f>
        <v>0.40117152263460942</v>
      </c>
      <c r="V369" s="81">
        <v>4</v>
      </c>
      <c r="W369" s="83">
        <v>0.86885245901639341</v>
      </c>
      <c r="X369" s="83">
        <v>0.89634146341463417</v>
      </c>
      <c r="Y369" s="83">
        <v>0.84042553191489366</v>
      </c>
      <c r="Z369" s="83">
        <v>0.77222222222222225</v>
      </c>
      <c r="AA369" s="83">
        <v>0.85542168674698793</v>
      </c>
      <c r="AB369" s="83">
        <v>0.83221476510067116</v>
      </c>
      <c r="AC369" s="91">
        <v>0.72432432432432436</v>
      </c>
      <c r="AD369" s="81">
        <f t="shared" si="424"/>
        <v>0.79631121244668535</v>
      </c>
      <c r="AE369" s="82">
        <f t="shared" si="396"/>
        <v>-0.84565215516442538</v>
      </c>
      <c r="AF369" s="84">
        <v>100</v>
      </c>
      <c r="AG369" s="84">
        <v>93.832599118942724</v>
      </c>
      <c r="AH369" s="84">
        <v>100</v>
      </c>
      <c r="AI369" s="84">
        <v>100</v>
      </c>
      <c r="AJ369" s="84">
        <v>94.786729857819907</v>
      </c>
      <c r="AK369" s="84">
        <v>95.588235294117652</v>
      </c>
      <c r="AL369" s="84">
        <v>95.238095238095227</v>
      </c>
      <c r="AM369" s="84">
        <f t="shared" si="434"/>
        <v>96.425833366521957</v>
      </c>
      <c r="AN369" s="84">
        <f t="shared" si="397"/>
        <v>1.6509045521237808</v>
      </c>
      <c r="AO369" s="81"/>
      <c r="AP369" s="82"/>
      <c r="AQ369" s="81"/>
      <c r="AR369" s="82"/>
      <c r="AS369" s="81"/>
      <c r="AT369" s="82"/>
      <c r="AU369" s="81"/>
      <c r="AV369" s="82"/>
      <c r="AW369" s="81"/>
      <c r="AX369" s="82"/>
      <c r="AY369" s="81"/>
      <c r="AZ369" s="82"/>
      <c r="BA369" s="81"/>
      <c r="BB369" s="82">
        <v>3.2700000000000005</v>
      </c>
      <c r="BC369" s="82">
        <v>3.3049999999999997</v>
      </c>
      <c r="BD369" s="82">
        <v>3.5700000000000003</v>
      </c>
      <c r="BE369" s="82">
        <v>2.2933333333333334</v>
      </c>
      <c r="BF369" s="81">
        <f>(BB369*0.1)+(BC369*0.2)+(BD369*0.3)+(BE369*0.4)</f>
        <v>2.9763333333333337</v>
      </c>
      <c r="BG369" s="82">
        <f t="shared" si="442"/>
        <v>-0.60864036719472636</v>
      </c>
      <c r="BH369" s="82">
        <f t="shared" si="441"/>
        <v>-0.60864036719472636</v>
      </c>
      <c r="BI369" s="85"/>
      <c r="BJ369" s="92"/>
      <c r="BK369" s="92"/>
      <c r="BL369" s="92"/>
      <c r="BM369" s="85"/>
      <c r="BN369" s="92"/>
      <c r="BO369" s="92"/>
      <c r="BP369" s="92"/>
      <c r="BQ369" s="86"/>
      <c r="BR369" s="86"/>
      <c r="BS369" s="92"/>
      <c r="BT369" s="92"/>
      <c r="BU369" s="92"/>
      <c r="BV369" s="92"/>
      <c r="BW369" s="92"/>
      <c r="BX369" s="92"/>
      <c r="BY369" s="86"/>
      <c r="BZ369" s="80"/>
      <c r="CA369" s="80"/>
      <c r="CB369" s="80"/>
      <c r="CC369" s="80"/>
      <c r="CD369" s="80"/>
      <c r="CE369" s="82"/>
      <c r="CF369" s="80"/>
      <c r="CG369" s="84"/>
      <c r="CH369" s="84"/>
      <c r="CI369" s="84"/>
      <c r="CJ369" s="84"/>
      <c r="CK369" s="84"/>
      <c r="CL369" s="84"/>
      <c r="CM369" s="84"/>
      <c r="CN369" s="84"/>
      <c r="CO369" s="81"/>
      <c r="CP369" s="81"/>
      <c r="CQ369" s="81"/>
      <c r="CR369" s="81"/>
      <c r="CS369" s="81"/>
      <c r="CT369" s="81"/>
    </row>
    <row r="370" spans="1:16384" ht="14.5" customHeight="1">
      <c r="A370" s="79">
        <v>211850001074</v>
      </c>
      <c r="B370" s="80" t="s">
        <v>623</v>
      </c>
      <c r="C370" s="81" t="s">
        <v>460</v>
      </c>
      <c r="D370" s="81" t="s">
        <v>391</v>
      </c>
      <c r="E370" s="81">
        <v>5</v>
      </c>
      <c r="F370" s="82" t="s">
        <v>33</v>
      </c>
      <c r="G370" s="82" t="s">
        <v>392</v>
      </c>
      <c r="H370" s="82" t="s">
        <v>393</v>
      </c>
      <c r="I370" s="81">
        <v>5</v>
      </c>
      <c r="J370" s="81">
        <v>1</v>
      </c>
      <c r="K370" s="81">
        <v>1</v>
      </c>
      <c r="L370" s="81">
        <v>28</v>
      </c>
      <c r="M370" s="81">
        <f t="shared" si="436"/>
        <v>1</v>
      </c>
      <c r="N370" s="86">
        <f>VLOOKUP(A370,complejidad!P:V,7,FALSE)</f>
        <v>-1.4952519086589622</v>
      </c>
      <c r="O370" s="81">
        <v>1</v>
      </c>
      <c r="P370" s="87">
        <v>32.748095238095189</v>
      </c>
      <c r="Q370" s="88">
        <v>0.24681818181818199</v>
      </c>
      <c r="R370" s="81">
        <v>24</v>
      </c>
      <c r="S370" s="81">
        <v>0</v>
      </c>
      <c r="T370" s="89">
        <f t="shared" si="395"/>
        <v>0</v>
      </c>
      <c r="U370" s="90">
        <f>VLOOKUP(A370,socioeconomico!I:P,8,FALSE)</f>
        <v>0.46137975729151304</v>
      </c>
      <c r="V370" s="81">
        <v>3</v>
      </c>
      <c r="W370" s="83">
        <v>1</v>
      </c>
      <c r="X370" s="83">
        <v>0.82352941176470584</v>
      </c>
      <c r="Y370" s="83">
        <v>0.78947368421052633</v>
      </c>
      <c r="Z370" s="83">
        <v>0.6875</v>
      </c>
      <c r="AA370" s="83">
        <v>0.93333333333333335</v>
      </c>
      <c r="AB370" s="83">
        <v>0.94444444444444442</v>
      </c>
      <c r="AC370" s="91">
        <v>0.95454545454545459</v>
      </c>
      <c r="AD370" s="81">
        <f t="shared" si="424"/>
        <v>0.89121378256246686</v>
      </c>
      <c r="AE370" s="82">
        <f t="shared" si="396"/>
        <v>1.0367195162994094</v>
      </c>
      <c r="AF370" s="84">
        <v>95</v>
      </c>
      <c r="AG370" s="84">
        <v>100</v>
      </c>
      <c r="AH370" s="84">
        <v>94.444444444444443</v>
      </c>
      <c r="AI370" s="84">
        <v>87.5</v>
      </c>
      <c r="AJ370" s="84">
        <v>100</v>
      </c>
      <c r="AK370" s="84">
        <v>100</v>
      </c>
      <c r="AL370" s="84">
        <v>100</v>
      </c>
      <c r="AM370" s="84">
        <f t="shared" si="434"/>
        <v>97.569444444444443</v>
      </c>
      <c r="AN370" s="84">
        <f t="shared" si="397"/>
        <v>1.8977399804776567</v>
      </c>
      <c r="AO370" s="81"/>
      <c r="AP370" s="82"/>
      <c r="AQ370" s="81"/>
      <c r="AR370" s="82"/>
      <c r="AS370" s="81"/>
      <c r="AT370" s="82"/>
      <c r="AU370" s="81"/>
      <c r="AV370" s="82"/>
      <c r="AW370" s="81"/>
      <c r="AX370" s="82"/>
      <c r="AY370" s="81"/>
      <c r="AZ370" s="82"/>
      <c r="BA370" s="81"/>
      <c r="BB370" s="82"/>
      <c r="BC370" s="82">
        <v>7.5000000000000011E-2</v>
      </c>
      <c r="BD370" s="82"/>
      <c r="BE370" s="82"/>
      <c r="BF370" s="81">
        <f>(BC370*0.2)</f>
        <v>1.5000000000000003E-2</v>
      </c>
      <c r="BG370" s="82">
        <f t="shared" si="442"/>
        <v>-6.472769015438181</v>
      </c>
      <c r="BH370" s="82">
        <f t="shared" si="441"/>
        <v>-6.472769015438181</v>
      </c>
      <c r="BI370" s="85"/>
      <c r="BJ370" s="92"/>
      <c r="BK370" s="92"/>
      <c r="BL370" s="92"/>
      <c r="BM370" s="85"/>
      <c r="BN370" s="92"/>
      <c r="BO370" s="92"/>
      <c r="BP370" s="92"/>
      <c r="BQ370" s="86"/>
      <c r="BR370" s="86"/>
      <c r="BS370" s="92"/>
      <c r="BT370" s="92"/>
      <c r="BU370" s="92"/>
      <c r="BV370" s="92"/>
      <c r="BW370" s="92"/>
      <c r="BX370" s="92"/>
      <c r="BY370" s="86"/>
      <c r="BZ370" s="80"/>
      <c r="CA370" s="80"/>
      <c r="CB370" s="80"/>
      <c r="CC370" s="80"/>
      <c r="CD370" s="80"/>
      <c r="CE370" s="82"/>
      <c r="CF370" s="80"/>
      <c r="CG370" s="84"/>
      <c r="CH370" s="84"/>
      <c r="CI370" s="84"/>
      <c r="CJ370" s="84"/>
      <c r="CK370" s="84"/>
      <c r="CL370" s="84"/>
      <c r="CM370" s="84"/>
      <c r="CN370" s="84"/>
      <c r="CO370" s="81"/>
      <c r="CP370" s="81"/>
      <c r="CQ370" s="81"/>
      <c r="CR370" s="81"/>
      <c r="CS370" s="81"/>
      <c r="CT370" s="81"/>
    </row>
    <row r="371" spans="1:16384" ht="14.5" customHeight="1">
      <c r="A371" s="79">
        <v>211850000868</v>
      </c>
      <c r="B371" s="80" t="s">
        <v>612</v>
      </c>
      <c r="C371" s="81" t="s">
        <v>460</v>
      </c>
      <c r="D371" s="81" t="s">
        <v>391</v>
      </c>
      <c r="E371" s="81">
        <v>5</v>
      </c>
      <c r="F371" s="82" t="s">
        <v>33</v>
      </c>
      <c r="G371" s="82" t="s">
        <v>392</v>
      </c>
      <c r="H371" s="82" t="s">
        <v>393</v>
      </c>
      <c r="I371" s="81">
        <v>5</v>
      </c>
      <c r="J371" s="81">
        <v>1</v>
      </c>
      <c r="K371" s="81">
        <v>1</v>
      </c>
      <c r="L371" s="81">
        <v>12</v>
      </c>
      <c r="M371" s="81">
        <f t="shared" si="436"/>
        <v>1</v>
      </c>
      <c r="N371" s="86">
        <f>VLOOKUP(A371,complejidad!P:V,7,FALSE)</f>
        <v>-1.4952519086589622</v>
      </c>
      <c r="O371" s="81">
        <v>1</v>
      </c>
      <c r="P371" s="87">
        <v>36.367999999999945</v>
      </c>
      <c r="Q371" s="88">
        <v>0.193</v>
      </c>
      <c r="R371" s="81">
        <v>9</v>
      </c>
      <c r="S371" s="81">
        <v>2</v>
      </c>
      <c r="T371" s="89">
        <f t="shared" si="395"/>
        <v>0.22222222222222221</v>
      </c>
      <c r="U371" s="90">
        <f>VLOOKUP(A371,socioeconomico!I:P,8,FALSE)</f>
        <v>0.55512399816915958</v>
      </c>
      <c r="V371" s="81">
        <v>3</v>
      </c>
      <c r="W371" s="83">
        <v>0.8666666666666667</v>
      </c>
      <c r="X371" s="83">
        <v>0.8571428571428571</v>
      </c>
      <c r="Y371" s="83">
        <v>0.75</v>
      </c>
      <c r="Z371" s="83">
        <v>1</v>
      </c>
      <c r="AA371" s="83">
        <v>1</v>
      </c>
      <c r="AB371" s="83">
        <v>1</v>
      </c>
      <c r="AC371" s="91">
        <v>0.5</v>
      </c>
      <c r="AD371" s="81">
        <f t="shared" si="424"/>
        <v>0.82500000000000007</v>
      </c>
      <c r="AE371" s="82">
        <f t="shared" si="396"/>
        <v>-0.27661634387796541</v>
      </c>
      <c r="AF371" s="84">
        <v>83.333333333333343</v>
      </c>
      <c r="AG371" s="84">
        <v>82.35294117647058</v>
      </c>
      <c r="AH371" s="84">
        <v>100</v>
      </c>
      <c r="AI371" s="84">
        <v>100</v>
      </c>
      <c r="AJ371" s="84">
        <v>100</v>
      </c>
      <c r="AK371" s="84">
        <v>100</v>
      </c>
      <c r="AL371" s="84">
        <v>100</v>
      </c>
      <c r="AM371" s="84">
        <f t="shared" si="434"/>
        <v>100</v>
      </c>
      <c r="AN371" s="84">
        <f t="shared" si="397"/>
        <v>2.4223477193107996</v>
      </c>
      <c r="AO371" s="81"/>
      <c r="AP371" s="82"/>
      <c r="AQ371" s="81"/>
      <c r="AR371" s="82"/>
      <c r="AS371" s="81"/>
      <c r="AT371" s="82"/>
      <c r="AU371" s="81"/>
      <c r="AV371" s="82"/>
      <c r="AW371" s="81"/>
      <c r="AX371" s="82"/>
      <c r="AY371" s="81"/>
      <c r="AZ371" s="82"/>
      <c r="BA371" s="81"/>
      <c r="BB371" s="82"/>
      <c r="BC371" s="82">
        <v>0.04</v>
      </c>
      <c r="BD371" s="82"/>
      <c r="BE371" s="82"/>
      <c r="BF371" s="81">
        <f>(BC371*0.2)</f>
        <v>8.0000000000000002E-3</v>
      </c>
      <c r="BG371" s="82">
        <f t="shared" si="442"/>
        <v>-6.4866306432649603</v>
      </c>
      <c r="BH371" s="82">
        <f t="shared" si="441"/>
        <v>-6.4866306432649603</v>
      </c>
      <c r="BI371" s="85"/>
      <c r="BJ371" s="92"/>
      <c r="BK371" s="92"/>
      <c r="BL371" s="92"/>
      <c r="BM371" s="85"/>
      <c r="BN371" s="92"/>
      <c r="BO371" s="92"/>
      <c r="BP371" s="92"/>
      <c r="BQ371" s="86"/>
      <c r="BR371" s="86"/>
      <c r="BS371" s="92"/>
      <c r="BT371" s="92"/>
      <c r="BU371" s="92"/>
      <c r="BV371" s="92"/>
      <c r="BW371" s="92"/>
      <c r="BX371" s="92"/>
      <c r="BY371" s="86"/>
      <c r="BZ371" s="80"/>
      <c r="CA371" s="80"/>
      <c r="CB371" s="80"/>
      <c r="CC371" s="80"/>
      <c r="CD371" s="80"/>
      <c r="CE371" s="82"/>
      <c r="CF371" s="80"/>
      <c r="CG371" s="84"/>
      <c r="CH371" s="84"/>
      <c r="CI371" s="84"/>
      <c r="CJ371" s="84"/>
      <c r="CK371" s="84"/>
      <c r="CL371" s="84"/>
      <c r="CM371" s="84"/>
      <c r="CN371" s="84"/>
      <c r="CO371" s="81"/>
      <c r="CP371" s="81"/>
      <c r="CQ371" s="81"/>
      <c r="CR371" s="81"/>
      <c r="CS371" s="81"/>
      <c r="CT371" s="81"/>
    </row>
    <row r="372" spans="1:16384" ht="14.5" customHeight="1">
      <c r="A372" s="79">
        <v>111001041599</v>
      </c>
      <c r="B372" s="80" t="s">
        <v>617</v>
      </c>
      <c r="C372" s="81" t="s">
        <v>460</v>
      </c>
      <c r="D372" s="81" t="s">
        <v>6</v>
      </c>
      <c r="E372" s="81">
        <v>7</v>
      </c>
      <c r="F372" s="82" t="s">
        <v>15</v>
      </c>
      <c r="G372" s="82">
        <v>49</v>
      </c>
      <c r="H372" s="82" t="s">
        <v>179</v>
      </c>
      <c r="I372" s="81">
        <v>7</v>
      </c>
      <c r="J372" s="81">
        <v>1</v>
      </c>
      <c r="K372" s="81">
        <v>1</v>
      </c>
      <c r="L372" s="81">
        <v>456</v>
      </c>
      <c r="M372" s="81">
        <f t="shared" si="436"/>
        <v>1</v>
      </c>
      <c r="N372" s="86">
        <f>VLOOKUP(A372,complejidad!P:V,7,FALSE)</f>
        <v>-1.4952519086589622</v>
      </c>
      <c r="O372" s="81">
        <v>1</v>
      </c>
      <c r="P372" s="87">
        <v>36.249458333333315</v>
      </c>
      <c r="Q372" s="88">
        <v>0.23618749999999999</v>
      </c>
      <c r="R372" s="81">
        <v>406</v>
      </c>
      <c r="S372" s="81">
        <v>65</v>
      </c>
      <c r="T372" s="89">
        <f t="shared" si="395"/>
        <v>0.16009852216748768</v>
      </c>
      <c r="U372" s="90">
        <f>VLOOKUP(A372,socioeconomico!I:P,8,FALSE)</f>
        <v>0.71179491584034627</v>
      </c>
      <c r="V372" s="81">
        <v>3</v>
      </c>
      <c r="W372" s="83">
        <v>0.94756554307116103</v>
      </c>
      <c r="X372" s="83">
        <v>0.87843551797040165</v>
      </c>
      <c r="Y372" s="83">
        <v>0.22279348757497858</v>
      </c>
      <c r="Z372" s="83">
        <v>0.82018927444794953</v>
      </c>
      <c r="AA372" s="83">
        <v>0.8</v>
      </c>
      <c r="AB372" s="83">
        <v>0.75528700906344415</v>
      </c>
      <c r="AC372" s="91">
        <v>0.6306532663316583</v>
      </c>
      <c r="AD372" s="81">
        <f t="shared" si="424"/>
        <v>0.68332547209004879</v>
      </c>
      <c r="AE372" s="82">
        <f t="shared" si="396"/>
        <v>-3.0866995437359774</v>
      </c>
      <c r="AF372" s="84">
        <v>89.552238805970148</v>
      </c>
      <c r="AG372" s="84">
        <v>94.871794871794862</v>
      </c>
      <c r="AH372" s="84">
        <v>95.342465753424648</v>
      </c>
      <c r="AI372" s="84">
        <v>79.819694868238557</v>
      </c>
      <c r="AJ372" s="84">
        <v>90.610328638497649</v>
      </c>
      <c r="AK372" s="84">
        <v>92.326139088729022</v>
      </c>
      <c r="AL372" s="84">
        <v>97.229219143576827</v>
      </c>
      <c r="AM372" s="84">
        <f t="shared" si="434"/>
        <v>91.87956704853309</v>
      </c>
      <c r="AN372" s="84">
        <f t="shared" si="397"/>
        <v>0.66964473777311784</v>
      </c>
      <c r="AO372" s="81"/>
      <c r="AP372" s="82"/>
      <c r="AQ372" s="81"/>
      <c r="AR372" s="82"/>
      <c r="AS372" s="81"/>
      <c r="AT372" s="82"/>
      <c r="AU372" s="81"/>
      <c r="AV372" s="82"/>
      <c r="AW372" s="81"/>
      <c r="AX372" s="82"/>
      <c r="AY372" s="81"/>
      <c r="AZ372" s="82"/>
      <c r="BA372" s="81"/>
      <c r="BB372" s="82">
        <v>3.1775000000000002</v>
      </c>
      <c r="BC372" s="82">
        <v>3.25</v>
      </c>
      <c r="BD372" s="82">
        <v>3.2250000000000001</v>
      </c>
      <c r="BE372" s="82">
        <v>2.2200000000000002</v>
      </c>
      <c r="BF372" s="81">
        <f>(BB372*0.1)+(BC372*0.2)+(BD372*0.3)+(BE372*0.4)</f>
        <v>2.8232500000000003</v>
      </c>
      <c r="BG372" s="82">
        <f t="shared" si="442"/>
        <v>-0.9117809662160915</v>
      </c>
      <c r="BH372" s="82">
        <f t="shared" si="441"/>
        <v>-0.9117809662160915</v>
      </c>
      <c r="BI372" s="85"/>
      <c r="BJ372" s="92"/>
      <c r="BK372" s="92"/>
      <c r="BL372" s="92"/>
      <c r="BM372" s="85"/>
      <c r="BN372" s="92"/>
      <c r="BO372" s="92"/>
      <c r="BP372" s="92"/>
      <c r="BQ372" s="86"/>
      <c r="BR372" s="86"/>
      <c r="BS372" s="92"/>
      <c r="BT372" s="92"/>
      <c r="BU372" s="92"/>
      <c r="BV372" s="92"/>
      <c r="BW372" s="92"/>
      <c r="BX372" s="92"/>
      <c r="BY372" s="86"/>
      <c r="BZ372" s="80"/>
      <c r="CA372" s="80"/>
      <c r="CB372" s="80"/>
      <c r="CC372" s="80"/>
      <c r="CD372" s="80"/>
      <c r="CE372" s="82"/>
      <c r="CF372" s="80"/>
      <c r="CG372" s="84"/>
      <c r="CH372" s="84"/>
      <c r="CI372" s="84"/>
      <c r="CJ372" s="84"/>
      <c r="CK372" s="84"/>
      <c r="CL372" s="84"/>
      <c r="CM372" s="84"/>
      <c r="CN372" s="84"/>
      <c r="CO372" s="81"/>
      <c r="CP372" s="81"/>
      <c r="CQ372" s="81"/>
      <c r="CR372" s="81"/>
      <c r="CS372" s="81"/>
      <c r="CT372" s="81"/>
    </row>
    <row r="373" spans="1:16384" ht="14.5" customHeight="1">
      <c r="A373" s="79">
        <v>111001028380</v>
      </c>
      <c r="B373" s="80" t="s">
        <v>619</v>
      </c>
      <c r="C373" s="81" t="s">
        <v>460</v>
      </c>
      <c r="D373" s="81" t="s">
        <v>6</v>
      </c>
      <c r="E373" s="81">
        <v>18</v>
      </c>
      <c r="F373" s="82" t="s">
        <v>38</v>
      </c>
      <c r="G373" s="82">
        <v>55</v>
      </c>
      <c r="H373" s="82" t="s">
        <v>309</v>
      </c>
      <c r="I373" s="81">
        <v>18</v>
      </c>
      <c r="J373" s="81">
        <v>1</v>
      </c>
      <c r="K373" s="81">
        <v>1</v>
      </c>
      <c r="L373" s="81">
        <v>1423</v>
      </c>
      <c r="M373" s="81">
        <f t="shared" si="436"/>
        <v>2</v>
      </c>
      <c r="N373" s="86">
        <f>VLOOKUP(A373,complejidad!P:V,7,FALSE)</f>
        <v>-1.0721496448257501</v>
      </c>
      <c r="O373" s="81">
        <v>1</v>
      </c>
      <c r="P373" s="87">
        <v>34.08911504424772</v>
      </c>
      <c r="Q373" s="88">
        <v>0.24593375616631399</v>
      </c>
      <c r="R373" s="81">
        <v>1354</v>
      </c>
      <c r="S373" s="81">
        <v>120</v>
      </c>
      <c r="T373" s="89">
        <f t="shared" si="395"/>
        <v>8.8626292466765136E-2</v>
      </c>
      <c r="U373" s="90">
        <f>VLOOKUP(A373,socioeconomico!I:P,8,FALSE)</f>
        <v>0.71253639456228135</v>
      </c>
      <c r="V373" s="81">
        <v>3</v>
      </c>
      <c r="W373" s="83">
        <v>0.95305164319248825</v>
      </c>
      <c r="X373" s="83">
        <v>0.95267857142857137</v>
      </c>
      <c r="Y373" s="83">
        <v>0.92233009708737868</v>
      </c>
      <c r="Z373" s="83">
        <v>0.87288888888888894</v>
      </c>
      <c r="AA373" s="83">
        <v>0.88958147818343725</v>
      </c>
      <c r="AB373" s="83">
        <v>0.8968105065666041</v>
      </c>
      <c r="AC373" s="91">
        <v>0.71135531135531138</v>
      </c>
      <c r="AD373" s="81">
        <f t="shared" si="424"/>
        <v>0.83869185872700314</v>
      </c>
      <c r="AE373" s="82">
        <f t="shared" si="396"/>
        <v>-5.0413278804840615E-3</v>
      </c>
      <c r="AF373" s="84">
        <v>91.57345264727816</v>
      </c>
      <c r="AG373" s="84">
        <v>90.177252584933527</v>
      </c>
      <c r="AH373" s="84">
        <v>90.603085553997204</v>
      </c>
      <c r="AI373" s="84">
        <v>92.090395480225979</v>
      </c>
      <c r="AJ373" s="84">
        <v>93.535075653370015</v>
      </c>
      <c r="AK373" s="84">
        <v>89.357142857142861</v>
      </c>
      <c r="AL373" s="84">
        <v>89.290989660265879</v>
      </c>
      <c r="AM373" s="84">
        <f t="shared" si="434"/>
        <v>90.707465620473101</v>
      </c>
      <c r="AN373" s="84">
        <f t="shared" si="397"/>
        <v>0.41665999177454255</v>
      </c>
      <c r="AO373" s="81"/>
      <c r="AP373" s="82"/>
      <c r="AQ373" s="81"/>
      <c r="AR373" s="82"/>
      <c r="AS373" s="81"/>
      <c r="AT373" s="82"/>
      <c r="AU373" s="81"/>
      <c r="AV373" s="82"/>
      <c r="AW373" s="81"/>
      <c r="AX373" s="82"/>
      <c r="AY373" s="81"/>
      <c r="AZ373" s="82"/>
      <c r="BA373" s="81"/>
      <c r="BB373" s="82">
        <v>3.0924999999999998</v>
      </c>
      <c r="BC373" s="82">
        <v>3.2625000000000002</v>
      </c>
      <c r="BD373" s="82">
        <v>3.2425000000000002</v>
      </c>
      <c r="BE373" s="82">
        <v>2.0433333333333334</v>
      </c>
      <c r="BF373" s="81">
        <f>(BB373*0.1)+(BC373*0.2)+(BD373*0.3)+(BE373*0.4)</f>
        <v>2.7518333333333338</v>
      </c>
      <c r="BG373" s="82">
        <f t="shared" si="442"/>
        <v>-1.0532025739250241</v>
      </c>
      <c r="BH373" s="82">
        <f t="shared" si="441"/>
        <v>-1.0532025739250241</v>
      </c>
      <c r="BI373" s="85"/>
      <c r="BJ373" s="92"/>
      <c r="BK373" s="92"/>
      <c r="BL373" s="92"/>
      <c r="BM373" s="85"/>
      <c r="BN373" s="92"/>
      <c r="BO373" s="92"/>
      <c r="BP373" s="92"/>
      <c r="BQ373" s="86"/>
      <c r="BR373" s="86"/>
      <c r="BS373" s="92"/>
      <c r="BT373" s="92"/>
      <c r="BU373" s="92"/>
      <c r="BV373" s="92"/>
      <c r="BW373" s="92"/>
      <c r="BX373" s="92"/>
      <c r="BY373" s="86"/>
      <c r="BZ373" s="80"/>
      <c r="CA373" s="80"/>
      <c r="CB373" s="80"/>
      <c r="CC373" s="80"/>
      <c r="CD373" s="80"/>
      <c r="CE373" s="82"/>
      <c r="CF373" s="80"/>
      <c r="CG373" s="84"/>
      <c r="CH373" s="84"/>
      <c r="CI373" s="84"/>
      <c r="CJ373" s="84"/>
      <c r="CK373" s="84"/>
      <c r="CL373" s="84"/>
      <c r="CM373" s="84"/>
      <c r="CN373" s="84"/>
      <c r="CO373" s="81"/>
      <c r="CP373" s="81"/>
      <c r="CQ373" s="81"/>
      <c r="CR373" s="81"/>
      <c r="CS373" s="81"/>
      <c r="CT373" s="81"/>
    </row>
    <row r="374" spans="1:16384" ht="14.5" customHeight="1">
      <c r="A374" s="79">
        <v>211850000108</v>
      </c>
      <c r="B374" s="80" t="s">
        <v>618</v>
      </c>
      <c r="C374" s="81" t="s">
        <v>460</v>
      </c>
      <c r="D374" s="81" t="s">
        <v>391</v>
      </c>
      <c r="E374" s="81">
        <v>5</v>
      </c>
      <c r="F374" s="82" t="s">
        <v>33</v>
      </c>
      <c r="G374" s="82" t="s">
        <v>392</v>
      </c>
      <c r="H374" s="82" t="s">
        <v>393</v>
      </c>
      <c r="I374" s="81">
        <v>5</v>
      </c>
      <c r="J374" s="81">
        <v>1</v>
      </c>
      <c r="K374" s="81">
        <v>1</v>
      </c>
      <c r="L374" s="81">
        <v>144</v>
      </c>
      <c r="M374" s="81">
        <f t="shared" si="436"/>
        <v>1</v>
      </c>
      <c r="N374" s="86">
        <f>VLOOKUP(A374,complejidad!P:V,7,FALSE)</f>
        <v>-1.4952519086589622</v>
      </c>
      <c r="O374" s="81">
        <v>1</v>
      </c>
      <c r="P374" s="87">
        <v>36.90089743589742</v>
      </c>
      <c r="Q374" s="88">
        <v>0.26431372549019599</v>
      </c>
      <c r="R374" s="81">
        <v>144</v>
      </c>
      <c r="S374" s="81">
        <v>17</v>
      </c>
      <c r="T374" s="89">
        <f t="shared" si="395"/>
        <v>0.11805555555555555</v>
      </c>
      <c r="U374" s="90">
        <f>VLOOKUP(A374,socioeconomico!I:P,8,FALSE)</f>
        <v>0.72950079036793691</v>
      </c>
      <c r="V374" s="81">
        <v>3</v>
      </c>
      <c r="W374" s="83">
        <v>0.83243243243243248</v>
      </c>
      <c r="X374" s="83">
        <v>0.80503144654088055</v>
      </c>
      <c r="Y374" s="83">
        <v>0.81632653061224492</v>
      </c>
      <c r="Z374" s="83">
        <v>0.83969465648854957</v>
      </c>
      <c r="AA374" s="83">
        <v>0.85496183206106868</v>
      </c>
      <c r="AB374" s="83">
        <v>0.73856209150326801</v>
      </c>
      <c r="AC374" s="91">
        <v>0.73239436619718312</v>
      </c>
      <c r="AD374" s="81">
        <f t="shared" si="424"/>
        <v>0.78293805068169264</v>
      </c>
      <c r="AE374" s="82">
        <f t="shared" si="396"/>
        <v>-1.1109058867927057</v>
      </c>
      <c r="AF374" s="84">
        <v>89.603960396039611</v>
      </c>
      <c r="AG374" s="84">
        <v>87.301587301587304</v>
      </c>
      <c r="AH374" s="84">
        <v>86.274509803921575</v>
      </c>
      <c r="AI374" s="84">
        <v>86.335403726708066</v>
      </c>
      <c r="AJ374" s="84">
        <v>89.403973509933778</v>
      </c>
      <c r="AK374" s="84">
        <v>87.662337662337663</v>
      </c>
      <c r="AL374" s="84">
        <v>89.677419354838705</v>
      </c>
      <c r="AM374" s="84">
        <f t="shared" si="434"/>
        <v>88.27736646342116</v>
      </c>
      <c r="AN374" s="84">
        <f t="shared" si="397"/>
        <v>-0.10784923863881093</v>
      </c>
      <c r="AO374" s="81"/>
      <c r="AP374" s="82"/>
      <c r="AQ374" s="81"/>
      <c r="AR374" s="82"/>
      <c r="AS374" s="81"/>
      <c r="AT374" s="82"/>
      <c r="AU374" s="81"/>
      <c r="AV374" s="82"/>
      <c r="AW374" s="81"/>
      <c r="AX374" s="82"/>
      <c r="AY374" s="81"/>
      <c r="AZ374" s="82"/>
      <c r="BA374" s="81"/>
      <c r="BB374" s="82">
        <v>3.0725000000000002</v>
      </c>
      <c r="BC374" s="82">
        <v>2.95</v>
      </c>
      <c r="BD374" s="82">
        <v>3.0675000000000003</v>
      </c>
      <c r="BE374" s="82">
        <v>0.875</v>
      </c>
      <c r="BF374" s="81">
        <f>(BB374*0.1)+(BC374*0.2)+(BD374*0.3)+(BE374*0.4)</f>
        <v>2.1675</v>
      </c>
      <c r="BG374" s="82">
        <f t="shared" si="442"/>
        <v>-2.2103184587033651</v>
      </c>
      <c r="BH374" s="82">
        <f t="shared" si="441"/>
        <v>-2.2103184587033651</v>
      </c>
      <c r="BI374" s="85"/>
      <c r="BJ374" s="92"/>
      <c r="BK374" s="92"/>
      <c r="BL374" s="92"/>
      <c r="BM374" s="85"/>
      <c r="BN374" s="92"/>
      <c r="BO374" s="92"/>
      <c r="BP374" s="92"/>
      <c r="BQ374" s="86"/>
      <c r="BR374" s="86"/>
      <c r="BS374" s="92"/>
      <c r="BT374" s="92"/>
      <c r="BU374" s="92">
        <v>0.6587969217874049</v>
      </c>
      <c r="BV374" s="92">
        <f>((BU374-(AVERAGE(BU$2:BU$392)))/(_xlfn.STDEV.P(BU$2:BU$392)))</f>
        <v>1.1304798507254679</v>
      </c>
      <c r="BW374" s="92">
        <f>LN(BU374)</f>
        <v>-0.41733995314341582</v>
      </c>
      <c r="BX374" s="92">
        <f>((BW374-(AVERAGE(BW$2:BW$392)))/(_xlfn.STDEV.P(BW$2:BW$392)))</f>
        <v>1.1634524697123916</v>
      </c>
      <c r="BY374" s="86">
        <f>BX374</f>
        <v>1.1634524697123916</v>
      </c>
      <c r="BZ374" s="80"/>
      <c r="CA374" s="80"/>
      <c r="CB374" s="80"/>
      <c r="CC374" s="80"/>
      <c r="CD374" s="80"/>
      <c r="CE374" s="82"/>
      <c r="CF374" s="80"/>
      <c r="CG374" s="84"/>
      <c r="CH374" s="84"/>
      <c r="CI374" s="84"/>
      <c r="CJ374" s="84"/>
      <c r="CK374" s="84"/>
      <c r="CL374" s="84"/>
      <c r="CM374" s="84"/>
      <c r="CN374" s="84"/>
      <c r="CO374" s="81"/>
      <c r="CP374" s="81"/>
      <c r="CQ374" s="81"/>
      <c r="CR374" s="81"/>
      <c r="CS374" s="81"/>
      <c r="CT374" s="81"/>
    </row>
    <row r="375" spans="1:16384" ht="14.5" customHeight="1">
      <c r="A375" s="79">
        <v>211850000841</v>
      </c>
      <c r="B375" s="80" t="s">
        <v>613</v>
      </c>
      <c r="C375" s="81" t="s">
        <v>460</v>
      </c>
      <c r="D375" s="81" t="s">
        <v>391</v>
      </c>
      <c r="E375" s="81">
        <v>5</v>
      </c>
      <c r="F375" s="82" t="s">
        <v>33</v>
      </c>
      <c r="G375" s="82" t="s">
        <v>392</v>
      </c>
      <c r="H375" s="82" t="s">
        <v>393</v>
      </c>
      <c r="I375" s="81">
        <v>5</v>
      </c>
      <c r="J375" s="81">
        <v>1</v>
      </c>
      <c r="K375" s="81">
        <v>1</v>
      </c>
      <c r="L375" s="81">
        <v>8</v>
      </c>
      <c r="M375" s="81">
        <f t="shared" si="436"/>
        <v>1</v>
      </c>
      <c r="N375" s="86">
        <f>VLOOKUP(A375,complejidad!P:V,7,FALSE)</f>
        <v>-1.4952519086589622</v>
      </c>
      <c r="O375" s="81">
        <v>1</v>
      </c>
      <c r="P375" s="87">
        <v>20.666</v>
      </c>
      <c r="Q375" s="88">
        <v>0.17499999999999999</v>
      </c>
      <c r="R375" s="81">
        <v>7</v>
      </c>
      <c r="S375" s="81">
        <v>0</v>
      </c>
      <c r="T375" s="89">
        <f t="shared" si="395"/>
        <v>0</v>
      </c>
      <c r="U375" s="90">
        <f>VLOOKUP(A375,socioeconomico!I:P,8,FALSE)</f>
        <v>1.0324598692185771</v>
      </c>
      <c r="V375" s="81">
        <v>2</v>
      </c>
      <c r="W375" s="83">
        <v>0.77777777777777779</v>
      </c>
      <c r="X375" s="83">
        <v>0.75</v>
      </c>
      <c r="Y375" s="83">
        <v>0.66666666666666663</v>
      </c>
      <c r="Z375" s="83">
        <v>0.8</v>
      </c>
      <c r="AA375" s="83">
        <v>0.7142857142857143</v>
      </c>
      <c r="AB375" s="83">
        <v>1</v>
      </c>
      <c r="AC375" s="91">
        <v>0.5</v>
      </c>
      <c r="AD375" s="81">
        <f t="shared" si="424"/>
        <v>0.72952380952380957</v>
      </c>
      <c r="AE375" s="82">
        <f t="shared" si="396"/>
        <v>-2.17036564942791</v>
      </c>
      <c r="AF375" s="84">
        <v>100</v>
      </c>
      <c r="AG375" s="84">
        <v>100</v>
      </c>
      <c r="AH375" s="84">
        <v>100</v>
      </c>
      <c r="AI375" s="84">
        <v>100</v>
      </c>
      <c r="AJ375" s="84">
        <v>100</v>
      </c>
      <c r="AK375" s="84"/>
      <c r="AL375" s="84">
        <v>100</v>
      </c>
      <c r="AM375" s="84">
        <f>(AH375*0.1)+(AI375*0.2)+(AJ375*0.3)+(AL375*0.4)</f>
        <v>100</v>
      </c>
      <c r="AN375" s="84">
        <f t="shared" si="397"/>
        <v>2.4223477193107996</v>
      </c>
      <c r="AO375" s="81"/>
      <c r="AP375" s="82"/>
      <c r="AQ375" s="81"/>
      <c r="AR375" s="82"/>
      <c r="AS375" s="81"/>
      <c r="AT375" s="81"/>
      <c r="AU375" s="81"/>
      <c r="AV375" s="82"/>
      <c r="AW375" s="81"/>
      <c r="AX375" s="82"/>
      <c r="AY375" s="81"/>
      <c r="AZ375" s="82"/>
      <c r="BA375" s="81"/>
      <c r="BB375" s="82"/>
      <c r="BC375" s="82">
        <v>4.3333333333333335E-2</v>
      </c>
      <c r="BD375" s="82"/>
      <c r="BE375" s="82"/>
      <c r="BF375" s="81">
        <f>(BC375*0.2)</f>
        <v>8.666666666666668E-3</v>
      </c>
      <c r="BG375" s="82">
        <f t="shared" si="442"/>
        <v>-6.4853104882338393</v>
      </c>
      <c r="BH375" s="82">
        <f t="shared" si="441"/>
        <v>-6.4853104882338393</v>
      </c>
      <c r="BI375" s="85"/>
      <c r="BJ375" s="92"/>
      <c r="BK375" s="92"/>
      <c r="BL375" s="92"/>
      <c r="BM375" s="85"/>
      <c r="BN375" s="92"/>
      <c r="BO375" s="92"/>
      <c r="BP375" s="92"/>
      <c r="BQ375" s="86"/>
      <c r="BR375" s="86"/>
      <c r="BS375" s="92"/>
      <c r="BT375" s="92"/>
      <c r="BU375" s="92"/>
      <c r="BV375" s="92"/>
      <c r="BW375" s="92"/>
      <c r="BX375" s="92"/>
      <c r="BY375" s="86"/>
      <c r="BZ375" s="80"/>
      <c r="CA375" s="80"/>
      <c r="CB375" s="80"/>
      <c r="CC375" s="80"/>
      <c r="CD375" s="80"/>
      <c r="CE375" s="82"/>
      <c r="CF375" s="80"/>
      <c r="CG375" s="84"/>
      <c r="CH375" s="84"/>
      <c r="CI375" s="84"/>
      <c r="CJ375" s="84"/>
      <c r="CK375" s="84"/>
      <c r="CL375" s="84"/>
      <c r="CM375" s="84"/>
      <c r="CN375" s="84"/>
      <c r="CO375" s="81"/>
      <c r="CP375" s="81"/>
      <c r="CQ375" s="81"/>
      <c r="CR375" s="81"/>
      <c r="CS375" s="81"/>
      <c r="CT375" s="81"/>
    </row>
    <row r="376" spans="1:16384" ht="14.5" customHeight="1">
      <c r="A376" s="79">
        <v>211850001007</v>
      </c>
      <c r="B376" s="80" t="s">
        <v>614</v>
      </c>
      <c r="C376" s="81" t="s">
        <v>460</v>
      </c>
      <c r="D376" s="81" t="s">
        <v>391</v>
      </c>
      <c r="E376" s="81">
        <v>5</v>
      </c>
      <c r="F376" s="82" t="s">
        <v>33</v>
      </c>
      <c r="G376" s="82" t="s">
        <v>392</v>
      </c>
      <c r="H376" s="82" t="s">
        <v>393</v>
      </c>
      <c r="I376" s="81">
        <v>5</v>
      </c>
      <c r="J376" s="81">
        <v>1</v>
      </c>
      <c r="K376" s="81">
        <v>1</v>
      </c>
      <c r="L376" s="81">
        <v>47</v>
      </c>
      <c r="M376" s="81">
        <f t="shared" si="436"/>
        <v>1</v>
      </c>
      <c r="N376" s="86">
        <f>VLOOKUP(A376,complejidad!P:V,7,FALSE)</f>
        <v>-1.4952519086589622</v>
      </c>
      <c r="O376" s="81">
        <v>1</v>
      </c>
      <c r="P376" s="87">
        <v>30.51249999999995</v>
      </c>
      <c r="Q376" s="88">
        <v>0.31027027027026999</v>
      </c>
      <c r="R376" s="81">
        <v>39</v>
      </c>
      <c r="S376" s="81">
        <v>0</v>
      </c>
      <c r="T376" s="89">
        <f t="shared" si="395"/>
        <v>0</v>
      </c>
      <c r="U376" s="90">
        <f>VLOOKUP(A376,socioeconomico!I:P,8,FALSE)</f>
        <v>1.3236724572420067</v>
      </c>
      <c r="V376" s="81">
        <v>1</v>
      </c>
      <c r="W376" s="83">
        <v>1</v>
      </c>
      <c r="X376" s="83">
        <v>0.94285714285714284</v>
      </c>
      <c r="Y376" s="83">
        <v>0.93103448275862066</v>
      </c>
      <c r="Z376" s="83">
        <v>0.96296296296296291</v>
      </c>
      <c r="AA376" s="83">
        <v>0.81481481481481477</v>
      </c>
      <c r="AB376" s="83">
        <v>1</v>
      </c>
      <c r="AC376" s="91">
        <v>0.92307692307692313</v>
      </c>
      <c r="AD376" s="81">
        <f t="shared" si="424"/>
        <v>0.92743393260634643</v>
      </c>
      <c r="AE376" s="82">
        <f t="shared" si="396"/>
        <v>1.7551382513830731</v>
      </c>
      <c r="AF376" s="84">
        <v>95.238095238095227</v>
      </c>
      <c r="AG376" s="84">
        <v>100</v>
      </c>
      <c r="AH376" s="84">
        <v>97.777777777777771</v>
      </c>
      <c r="AI376" s="84">
        <v>95.121951219512198</v>
      </c>
      <c r="AJ376" s="84">
        <v>100</v>
      </c>
      <c r="AK376" s="84">
        <v>100</v>
      </c>
      <c r="AL376" s="84">
        <v>100</v>
      </c>
      <c r="AM376" s="84">
        <f t="shared" ref="AM376:AM385" si="443">(AH376*0.1)+(AI376*0.15)+(AJ376*0.2)+(AK376*0.25)+(AL376*0.3)</f>
        <v>99.046070460704613</v>
      </c>
      <c r="AN376" s="84">
        <f t="shared" si="397"/>
        <v>2.2164528910802601</v>
      </c>
      <c r="AO376" s="81"/>
      <c r="AP376" s="82"/>
      <c r="AQ376" s="81"/>
      <c r="AR376" s="82"/>
      <c r="AS376" s="81"/>
      <c r="AT376" s="82"/>
      <c r="AU376" s="81"/>
      <c r="AV376" s="82"/>
      <c r="AW376" s="81"/>
      <c r="AX376" s="82"/>
      <c r="AY376" s="81"/>
      <c r="AZ376" s="82"/>
      <c r="BA376" s="81"/>
      <c r="BB376" s="82">
        <v>2.83</v>
      </c>
      <c r="BC376" s="82">
        <v>1.3050000000000002</v>
      </c>
      <c r="BD376" s="82">
        <v>3.53</v>
      </c>
      <c r="BE376" s="82">
        <v>1.8333333333333333</v>
      </c>
      <c r="BF376" s="81">
        <f>(BB376*0.1)+(BC376*0.2)+(BD376*0.3)+(BE376*0.4)</f>
        <v>2.3363333333333332</v>
      </c>
      <c r="BG376" s="82">
        <f t="shared" si="442"/>
        <v>-1.8759891970717459</v>
      </c>
      <c r="BH376" s="82">
        <f t="shared" si="441"/>
        <v>-1.8759891970717459</v>
      </c>
      <c r="BI376" s="85"/>
      <c r="BJ376" s="92"/>
      <c r="BK376" s="92"/>
      <c r="BL376" s="92"/>
      <c r="BM376" s="85"/>
      <c r="BN376" s="92"/>
      <c r="BO376" s="92"/>
      <c r="BP376" s="92"/>
      <c r="BQ376" s="86"/>
      <c r="BR376" s="86"/>
      <c r="BS376" s="92"/>
      <c r="BT376" s="92"/>
      <c r="BU376" s="92"/>
      <c r="BV376" s="92"/>
      <c r="BW376" s="92"/>
      <c r="BX376" s="92"/>
      <c r="BY376" s="86"/>
      <c r="BZ376" s="80"/>
      <c r="CA376" s="80"/>
      <c r="CB376" s="80"/>
      <c r="CC376" s="80"/>
      <c r="CD376" s="80"/>
      <c r="CE376" s="82"/>
      <c r="CF376" s="80"/>
      <c r="CG376" s="84"/>
      <c r="CH376" s="84"/>
      <c r="CI376" s="84"/>
      <c r="CJ376" s="84"/>
      <c r="CK376" s="84"/>
      <c r="CL376" s="84"/>
      <c r="CM376" s="84"/>
      <c r="CN376" s="84"/>
      <c r="CO376" s="81"/>
      <c r="CP376" s="81"/>
      <c r="CQ376" s="81"/>
      <c r="CR376" s="81"/>
      <c r="CS376" s="81"/>
      <c r="CT376" s="81"/>
    </row>
    <row r="377" spans="1:16384" ht="14.5" customHeight="1">
      <c r="A377" s="79">
        <v>111001078930</v>
      </c>
      <c r="B377" s="80" t="s">
        <v>615</v>
      </c>
      <c r="C377" s="81" t="s">
        <v>460</v>
      </c>
      <c r="D377" s="81" t="s">
        <v>6</v>
      </c>
      <c r="E377" s="81">
        <v>18</v>
      </c>
      <c r="F377" s="82" t="s">
        <v>38</v>
      </c>
      <c r="G377" s="82">
        <v>55</v>
      </c>
      <c r="H377" s="82" t="s">
        <v>309</v>
      </c>
      <c r="I377" s="81">
        <v>18</v>
      </c>
      <c r="J377" s="81">
        <v>1</v>
      </c>
      <c r="K377" s="81">
        <v>1</v>
      </c>
      <c r="L377" s="81">
        <v>508</v>
      </c>
      <c r="M377" s="81">
        <f t="shared" si="436"/>
        <v>1</v>
      </c>
      <c r="N377" s="86">
        <f>VLOOKUP(A377,complejidad!P:V,7,FALSE)</f>
        <v>-1.4952519086589622</v>
      </c>
      <c r="O377" s="81">
        <v>1</v>
      </c>
      <c r="P377" s="87">
        <v>34.172274509803877</v>
      </c>
      <c r="Q377" s="88">
        <v>0.30309368191721098</v>
      </c>
      <c r="R377" s="81">
        <v>448</v>
      </c>
      <c r="S377" s="81">
        <v>54</v>
      </c>
      <c r="T377" s="89">
        <f t="shared" si="395"/>
        <v>0.12053571428571429</v>
      </c>
      <c r="U377" s="90">
        <f>VLOOKUP(A377,socioeconomico!I:P,8,FALSE)</f>
        <v>1.4119836231141065</v>
      </c>
      <c r="V377" s="81">
        <v>1</v>
      </c>
      <c r="W377" s="83">
        <v>0.90476190476190477</v>
      </c>
      <c r="X377" s="83">
        <v>0.95903614457831321</v>
      </c>
      <c r="Y377" s="83">
        <v>0.85747663551401865</v>
      </c>
      <c r="Z377" s="83">
        <v>0.80295566502463056</v>
      </c>
      <c r="AA377" s="83">
        <v>0.8605898123324397</v>
      </c>
      <c r="AB377" s="83">
        <v>0.81401617250673852</v>
      </c>
      <c r="AC377" s="91">
        <v>0.6629213483146067</v>
      </c>
      <c r="AD377" s="81">
        <f t="shared" si="424"/>
        <v>0.78068942339265113</v>
      </c>
      <c r="AE377" s="82">
        <f t="shared" si="396"/>
        <v>-1.1555069160736651</v>
      </c>
      <c r="AF377" s="84">
        <v>91.733870967741936</v>
      </c>
      <c r="AG377" s="84">
        <v>89.357429718875508</v>
      </c>
      <c r="AH377" s="84">
        <v>92.125984251968504</v>
      </c>
      <c r="AI377" s="84">
        <v>92.125984251968504</v>
      </c>
      <c r="AJ377" s="84">
        <v>88.081936685288639</v>
      </c>
      <c r="AK377" s="84">
        <v>87.580299785867226</v>
      </c>
      <c r="AL377" s="84">
        <v>86.554621848739501</v>
      </c>
      <c r="AM377" s="84">
        <f t="shared" si="443"/>
        <v>88.509344901138505</v>
      </c>
      <c r="AN377" s="84">
        <f t="shared" si="397"/>
        <v>-5.7779334500732228E-2</v>
      </c>
      <c r="AO377" s="81"/>
      <c r="AP377" s="82"/>
      <c r="AQ377" s="81"/>
      <c r="AR377" s="82"/>
      <c r="AS377" s="81"/>
      <c r="AT377" s="82"/>
      <c r="AU377" s="81"/>
      <c r="AV377" s="82"/>
      <c r="AW377" s="81"/>
      <c r="AX377" s="82"/>
      <c r="AY377" s="81"/>
      <c r="AZ377" s="82"/>
      <c r="BA377" s="81"/>
      <c r="BB377" s="82">
        <v>3.3975</v>
      </c>
      <c r="BC377" s="82">
        <v>3.4450000000000003</v>
      </c>
      <c r="BD377" s="82">
        <v>3.4950000000000001</v>
      </c>
      <c r="BE377" s="82">
        <v>2.4016666666666668</v>
      </c>
      <c r="BF377" s="81">
        <f>(BB377*0.1)+(BC377*0.2)+(BD377*0.3)+(BE377*0.4)</f>
        <v>3.0379166666666668</v>
      </c>
      <c r="BG377" s="82">
        <f t="shared" si="442"/>
        <v>-0.48669104619484188</v>
      </c>
      <c r="BH377" s="82">
        <f t="shared" si="441"/>
        <v>-0.48669104619484188</v>
      </c>
      <c r="BI377" s="85"/>
      <c r="BJ377" s="92"/>
      <c r="BK377" s="92"/>
      <c r="BL377" s="92"/>
      <c r="BM377" s="85"/>
      <c r="BN377" s="92"/>
      <c r="BO377" s="92"/>
      <c r="BP377" s="92"/>
      <c r="BQ377" s="86"/>
      <c r="BR377" s="86"/>
      <c r="BS377" s="92"/>
      <c r="BT377" s="92"/>
      <c r="BU377" s="92"/>
      <c r="BV377" s="92"/>
      <c r="BW377" s="92"/>
      <c r="BX377" s="92"/>
      <c r="BY377" s="86"/>
      <c r="BZ377" s="80"/>
      <c r="CA377" s="80"/>
      <c r="CB377" s="80"/>
      <c r="CC377" s="80"/>
      <c r="CD377" s="80"/>
      <c r="CE377" s="82"/>
      <c r="CF377" s="80"/>
      <c r="CG377" s="84"/>
      <c r="CH377" s="84"/>
      <c r="CI377" s="84"/>
      <c r="CJ377" s="84"/>
      <c r="CK377" s="84"/>
      <c r="CL377" s="84"/>
      <c r="CM377" s="84"/>
      <c r="CN377" s="84"/>
      <c r="CO377" s="81"/>
      <c r="CP377" s="81"/>
      <c r="CQ377" s="81"/>
      <c r="CR377" s="81"/>
      <c r="CS377" s="81"/>
      <c r="CT377" s="81"/>
    </row>
    <row r="378" spans="1:16384" ht="14.5" customHeight="1">
      <c r="A378" s="79">
        <v>211850000884</v>
      </c>
      <c r="B378" s="80" t="s">
        <v>611</v>
      </c>
      <c r="C378" s="81" t="s">
        <v>460</v>
      </c>
      <c r="D378" s="81" t="s">
        <v>391</v>
      </c>
      <c r="E378" s="81">
        <v>5</v>
      </c>
      <c r="F378" s="82" t="s">
        <v>33</v>
      </c>
      <c r="G378" s="82" t="s">
        <v>392</v>
      </c>
      <c r="H378" s="82" t="s">
        <v>393</v>
      </c>
      <c r="I378" s="81">
        <v>5</v>
      </c>
      <c r="J378" s="81">
        <v>1</v>
      </c>
      <c r="K378" s="81">
        <v>1</v>
      </c>
      <c r="L378" s="81">
        <v>44</v>
      </c>
      <c r="M378" s="81">
        <f t="shared" si="436"/>
        <v>1</v>
      </c>
      <c r="N378" s="86">
        <f>VLOOKUP(A378,complejidad!P:V,7,FALSE)</f>
        <v>-1.4952519086589622</v>
      </c>
      <c r="O378" s="81">
        <v>1</v>
      </c>
      <c r="P378" s="87">
        <v>34.610769230769186</v>
      </c>
      <c r="Q378" s="88">
        <v>0.34399999999999997</v>
      </c>
      <c r="R378" s="81">
        <v>38</v>
      </c>
      <c r="S378" s="81">
        <v>3</v>
      </c>
      <c r="T378" s="89">
        <f t="shared" si="395"/>
        <v>7.8947368421052627E-2</v>
      </c>
      <c r="U378" s="90">
        <f>VLOOKUP(A378,socioeconomico!I:P,8,FALSE)</f>
        <v>1.5803007586635389</v>
      </c>
      <c r="V378" s="81">
        <v>1</v>
      </c>
      <c r="W378" s="83">
        <v>0.80952380952380953</v>
      </c>
      <c r="X378" s="83">
        <v>0.94117647058823528</v>
      </c>
      <c r="Y378" s="83">
        <v>0.88235294117647056</v>
      </c>
      <c r="Z378" s="83">
        <v>0.77777777777777779</v>
      </c>
      <c r="AA378" s="83">
        <v>0.91304347826086951</v>
      </c>
      <c r="AB378" s="83">
        <v>0.81481481481481477</v>
      </c>
      <c r="AC378" s="91">
        <v>0.64102564102564108</v>
      </c>
      <c r="AD378" s="81">
        <f t="shared" ref="AD378:AD385" si="444">(Y378*0.1)+(Z378*0.15)+(AA378*0.2)+(AB378*0.25)+(AC378*0.3)</f>
        <v>0.78352205244788364</v>
      </c>
      <c r="AE378" s="82">
        <f t="shared" si="396"/>
        <v>-1.0993223397989664</v>
      </c>
      <c r="AF378" s="84">
        <v>93.75</v>
      </c>
      <c r="AG378" s="84">
        <v>92.592592592592595</v>
      </c>
      <c r="AH378" s="84">
        <v>94.117647058823522</v>
      </c>
      <c r="AI378" s="84">
        <v>100</v>
      </c>
      <c r="AJ378" s="84">
        <v>100</v>
      </c>
      <c r="AK378" s="84">
        <v>100</v>
      </c>
      <c r="AL378" s="84">
        <v>100</v>
      </c>
      <c r="AM378" s="84">
        <f t="shared" si="443"/>
        <v>99.411764705882348</v>
      </c>
      <c r="AN378" s="84">
        <f t="shared" si="397"/>
        <v>2.2953838295763909</v>
      </c>
      <c r="AO378" s="81"/>
      <c r="AP378" s="82"/>
      <c r="AQ378" s="81"/>
      <c r="AR378" s="82"/>
      <c r="AS378" s="81"/>
      <c r="AT378" s="82"/>
      <c r="AU378" s="81"/>
      <c r="AV378" s="82"/>
      <c r="AW378" s="81"/>
      <c r="AX378" s="82"/>
      <c r="AY378" s="81"/>
      <c r="AZ378" s="82"/>
      <c r="BA378" s="81"/>
      <c r="BB378" s="82"/>
      <c r="BC378" s="82">
        <v>0.10500000000000001</v>
      </c>
      <c r="BD378" s="82"/>
      <c r="BE378" s="82"/>
      <c r="BF378" s="81">
        <f>(BC378*0.2)</f>
        <v>2.1000000000000005E-2</v>
      </c>
      <c r="BG378" s="82">
        <f t="shared" si="442"/>
        <v>-6.4608876201580836</v>
      </c>
      <c r="BH378" s="82">
        <f t="shared" si="441"/>
        <v>-6.4608876201580836</v>
      </c>
      <c r="BI378" s="85"/>
      <c r="BJ378" s="92"/>
      <c r="BK378" s="92"/>
      <c r="BL378" s="92"/>
      <c r="BM378" s="85"/>
      <c r="BN378" s="92"/>
      <c r="BO378" s="92"/>
      <c r="BP378" s="92"/>
      <c r="BQ378" s="86"/>
      <c r="BR378" s="86"/>
      <c r="BS378" s="92"/>
      <c r="BT378" s="92"/>
      <c r="BU378" s="92"/>
      <c r="BV378" s="92"/>
      <c r="BW378" s="92"/>
      <c r="BX378" s="92"/>
      <c r="BY378" s="86"/>
      <c r="BZ378" s="80"/>
      <c r="CA378" s="80"/>
      <c r="CB378" s="80"/>
      <c r="CC378" s="80"/>
      <c r="CD378" s="80"/>
      <c r="CE378" s="82"/>
      <c r="CF378" s="80"/>
      <c r="CG378" s="84"/>
      <c r="CH378" s="84"/>
      <c r="CI378" s="84"/>
      <c r="CJ378" s="84"/>
      <c r="CK378" s="84"/>
      <c r="CL378" s="84"/>
      <c r="CM378" s="84"/>
      <c r="CN378" s="84"/>
      <c r="CO378" s="81"/>
      <c r="CP378" s="81"/>
      <c r="CQ378" s="81"/>
      <c r="CR378" s="81"/>
      <c r="CS378" s="81"/>
      <c r="CT378" s="81"/>
    </row>
    <row r="379" spans="1:16384" ht="14.5" customHeight="1">
      <c r="A379" s="79">
        <v>111001012475</v>
      </c>
      <c r="B379" s="80" t="s">
        <v>412</v>
      </c>
      <c r="C379" s="81" t="s">
        <v>460</v>
      </c>
      <c r="D379" s="81" t="s">
        <v>349</v>
      </c>
      <c r="E379" s="81">
        <v>4</v>
      </c>
      <c r="F379" s="82" t="s">
        <v>42</v>
      </c>
      <c r="G379" s="82" t="s">
        <v>394</v>
      </c>
      <c r="H379" s="82" t="s">
        <v>395</v>
      </c>
      <c r="I379" s="81">
        <v>4</v>
      </c>
      <c r="J379" s="81">
        <v>1</v>
      </c>
      <c r="K379" s="81">
        <v>1</v>
      </c>
      <c r="L379" s="81">
        <v>165</v>
      </c>
      <c r="M379" s="81">
        <f t="shared" si="436"/>
        <v>1</v>
      </c>
      <c r="N379" s="86">
        <f>VLOOKUP(A379,complejidad!P:V,7,FALSE)</f>
        <v>-1.4952519086589622</v>
      </c>
      <c r="O379" s="81">
        <v>1</v>
      </c>
      <c r="P379" s="87">
        <v>26.227129629629598</v>
      </c>
      <c r="Q379" s="88">
        <v>0.27492424242424202</v>
      </c>
      <c r="R379" s="81">
        <v>130</v>
      </c>
      <c r="S379" s="81">
        <v>11</v>
      </c>
      <c r="T379" s="89">
        <f t="shared" si="395"/>
        <v>8.461538461538462E-2</v>
      </c>
      <c r="U379" s="90">
        <f>VLOOKUP(A379,socioeconomico!I:P,8,FALSE)</f>
        <v>1.8125530559806373</v>
      </c>
      <c r="V379" s="81">
        <v>1</v>
      </c>
      <c r="W379" s="83">
        <v>0.92307692307692313</v>
      </c>
      <c r="X379" s="83">
        <v>0.96212121212121215</v>
      </c>
      <c r="Y379" s="83">
        <v>0.78676470588235292</v>
      </c>
      <c r="Z379" s="83">
        <v>0.76237623762376239</v>
      </c>
      <c r="AA379" s="83">
        <v>0.88349514563106801</v>
      </c>
      <c r="AB379" s="83">
        <v>0.77876106194690264</v>
      </c>
      <c r="AC379" s="91">
        <v>0.66666666666666663</v>
      </c>
      <c r="AD379" s="81">
        <f t="shared" si="444"/>
        <v>0.76442220084473889</v>
      </c>
      <c r="AE379" s="82">
        <f t="shared" si="396"/>
        <v>-1.4781637088268018</v>
      </c>
      <c r="AF379" s="84">
        <v>87.292817679558013</v>
      </c>
      <c r="AG379" s="84">
        <v>95.26627218934911</v>
      </c>
      <c r="AH379" s="84">
        <v>93.085106382978722</v>
      </c>
      <c r="AI379" s="84">
        <v>93.513513513513516</v>
      </c>
      <c r="AJ379" s="84">
        <v>97.014925373134332</v>
      </c>
      <c r="AK379" s="84">
        <v>95.3125</v>
      </c>
      <c r="AL379" s="84">
        <v>99.242424242424249</v>
      </c>
      <c r="AM379" s="84">
        <f t="shared" si="443"/>
        <v>96.339375012679056</v>
      </c>
      <c r="AN379" s="84">
        <f t="shared" si="397"/>
        <v>1.6322435009871026</v>
      </c>
      <c r="AO379" s="81"/>
      <c r="AP379" s="82"/>
      <c r="AQ379" s="81"/>
      <c r="AR379" s="82"/>
      <c r="AS379" s="81"/>
      <c r="AT379" s="82"/>
      <c r="AU379" s="81"/>
      <c r="AV379" s="82"/>
      <c r="AW379" s="81"/>
      <c r="AX379" s="82"/>
      <c r="AY379" s="81"/>
      <c r="AZ379" s="82"/>
      <c r="BA379" s="81"/>
      <c r="BB379" s="82">
        <v>3.8699999999999997</v>
      </c>
      <c r="BC379" s="82">
        <v>3.65</v>
      </c>
      <c r="BD379" s="82">
        <v>4.2249999999999996</v>
      </c>
      <c r="BE379" s="82">
        <v>2.438333333333333</v>
      </c>
      <c r="BF379" s="81">
        <f>(BB379*0.1)+(BC379*0.2)+(BD379*0.3)+(BE379*0.4)</f>
        <v>3.3598333333333334</v>
      </c>
      <c r="BG379" s="82">
        <f t="shared" si="442"/>
        <v>0.15077881445814267</v>
      </c>
      <c r="BH379" s="82">
        <f t="shared" si="441"/>
        <v>0.15077881445814267</v>
      </c>
      <c r="BI379" s="85"/>
      <c r="BJ379" s="92"/>
      <c r="BK379" s="92"/>
      <c r="BL379" s="92"/>
      <c r="BM379" s="85"/>
      <c r="BN379" s="92"/>
      <c r="BO379" s="92"/>
      <c r="BP379" s="92"/>
      <c r="BQ379" s="86"/>
      <c r="BR379" s="86"/>
      <c r="BS379" s="92"/>
      <c r="BT379" s="92"/>
      <c r="BU379" s="92"/>
      <c r="BV379" s="92"/>
      <c r="BW379" s="92"/>
      <c r="BX379" s="92"/>
      <c r="BY379" s="86"/>
      <c r="BZ379" s="80"/>
      <c r="CA379" s="80"/>
      <c r="CB379" s="80"/>
      <c r="CC379" s="80"/>
      <c r="CD379" s="80"/>
      <c r="CE379" s="82"/>
      <c r="CF379" s="80"/>
      <c r="CG379" s="84"/>
      <c r="CH379" s="84"/>
      <c r="CI379" s="84"/>
      <c r="CJ379" s="84"/>
      <c r="CK379" s="84"/>
      <c r="CL379" s="84"/>
      <c r="CM379" s="84"/>
      <c r="CN379" s="84"/>
      <c r="CO379" s="81"/>
      <c r="CP379" s="81"/>
      <c r="CQ379" s="81"/>
      <c r="CR379" s="81"/>
      <c r="CS379" s="81"/>
      <c r="CT379" s="81"/>
    </row>
    <row r="380" spans="1:16384" ht="14.5" customHeight="1">
      <c r="A380" s="79">
        <v>211850001180</v>
      </c>
      <c r="B380" s="80" t="s">
        <v>620</v>
      </c>
      <c r="C380" s="81" t="s">
        <v>460</v>
      </c>
      <c r="D380" s="81" t="s">
        <v>391</v>
      </c>
      <c r="E380" s="81">
        <v>19</v>
      </c>
      <c r="F380" s="82" t="s">
        <v>20</v>
      </c>
      <c r="G380" s="82" t="s">
        <v>392</v>
      </c>
      <c r="H380" s="82" t="s">
        <v>393</v>
      </c>
      <c r="I380" s="81">
        <v>19</v>
      </c>
      <c r="J380" s="81">
        <v>1</v>
      </c>
      <c r="K380" s="81">
        <v>1</v>
      </c>
      <c r="L380" s="81">
        <v>340</v>
      </c>
      <c r="M380" s="81">
        <f t="shared" si="436"/>
        <v>1</v>
      </c>
      <c r="N380" s="86">
        <f>VLOOKUP(A380,complejidad!P:V,7,FALSE)</f>
        <v>-1.4952519086589622</v>
      </c>
      <c r="O380" s="81">
        <v>1</v>
      </c>
      <c r="P380" s="87">
        <v>31.004035874439424</v>
      </c>
      <c r="Q380" s="88">
        <v>0.279968454258675</v>
      </c>
      <c r="R380" s="81">
        <v>317</v>
      </c>
      <c r="S380" s="81">
        <v>62</v>
      </c>
      <c r="T380" s="89">
        <f t="shared" si="395"/>
        <v>0.19558359621451105</v>
      </c>
      <c r="U380" s="90">
        <f>VLOOKUP(A380,socioeconomico!I:P,8,FALSE)</f>
        <v>1.8596990122690351</v>
      </c>
      <c r="V380" s="81">
        <v>1</v>
      </c>
      <c r="W380" s="83">
        <v>0.91698113207547172</v>
      </c>
      <c r="X380" s="83">
        <v>0.9101123595505618</v>
      </c>
      <c r="Y380" s="83">
        <v>0.88153310104529614</v>
      </c>
      <c r="Z380" s="83">
        <v>0.80297397769516732</v>
      </c>
      <c r="AA380" s="83">
        <v>0.85655737704918034</v>
      </c>
      <c r="AB380" s="83">
        <v>0.8599221789883269</v>
      </c>
      <c r="AC380" s="91">
        <v>0.70253164556962022</v>
      </c>
      <c r="AD380" s="81">
        <f t="shared" si="444"/>
        <v>0.80565092058660859</v>
      </c>
      <c r="AE380" s="82">
        <f t="shared" si="396"/>
        <v>-0.66040109188043794</v>
      </c>
      <c r="AF380" s="84">
        <v>87.464387464387457</v>
      </c>
      <c r="AG380" s="84">
        <v>94.955489614243334</v>
      </c>
      <c r="AH380" s="84">
        <v>95.307917888563054</v>
      </c>
      <c r="AI380" s="84">
        <v>94.350282485875709</v>
      </c>
      <c r="AJ380" s="84">
        <v>95.478723404255319</v>
      </c>
      <c r="AK380" s="84">
        <v>94.117647058823522</v>
      </c>
      <c r="AL380" s="84">
        <v>93.21533923303835</v>
      </c>
      <c r="AM380" s="84">
        <f t="shared" si="443"/>
        <v>94.273092377206126</v>
      </c>
      <c r="AN380" s="84">
        <f t="shared" si="397"/>
        <v>1.1862599238135816</v>
      </c>
      <c r="AO380" s="81"/>
      <c r="AP380" s="82"/>
      <c r="AQ380" s="81"/>
      <c r="AR380" s="82"/>
      <c r="AS380" s="81"/>
      <c r="AT380" s="82"/>
      <c r="AU380" s="81"/>
      <c r="AV380" s="82"/>
      <c r="AW380" s="81"/>
      <c r="AX380" s="82"/>
      <c r="AY380" s="81"/>
      <c r="AZ380" s="82"/>
      <c r="BA380" s="81"/>
      <c r="BB380" s="82">
        <v>2.9766666666666666</v>
      </c>
      <c r="BC380" s="82">
        <v>2.92</v>
      </c>
      <c r="BD380" s="82">
        <v>2.8975</v>
      </c>
      <c r="BE380" s="82">
        <v>2.1366666666666667</v>
      </c>
      <c r="BF380" s="81">
        <f>(BB380*0.1)+(BC380*0.2)+(BD380*0.3)+(BE380*0.4)</f>
        <v>2.6055833333333331</v>
      </c>
      <c r="BG380" s="82">
        <f t="shared" si="442"/>
        <v>-1.3428115838773909</v>
      </c>
      <c r="BH380" s="82">
        <f t="shared" si="441"/>
        <v>-1.3428115838773909</v>
      </c>
      <c r="BI380" s="85"/>
      <c r="BJ380" s="92"/>
      <c r="BK380" s="92"/>
      <c r="BL380" s="92"/>
      <c r="BM380" s="85"/>
      <c r="BN380" s="92"/>
      <c r="BO380" s="92"/>
      <c r="BP380" s="92"/>
      <c r="BQ380" s="86"/>
      <c r="BR380" s="86"/>
      <c r="BS380" s="92"/>
      <c r="BT380" s="92"/>
      <c r="BU380" s="92"/>
      <c r="BV380" s="92"/>
      <c r="BW380" s="92"/>
      <c r="BX380" s="92"/>
      <c r="BY380" s="86"/>
      <c r="BZ380" s="80"/>
      <c r="CA380" s="80"/>
      <c r="CB380" s="80"/>
      <c r="CC380" s="80"/>
      <c r="CD380" s="80"/>
      <c r="CE380" s="82"/>
      <c r="CF380" s="80"/>
      <c r="CG380" s="84"/>
      <c r="CH380" s="84"/>
      <c r="CI380" s="84"/>
      <c r="CJ380" s="84"/>
      <c r="CK380" s="84"/>
      <c r="CL380" s="84"/>
      <c r="CM380" s="84"/>
      <c r="CN380" s="84"/>
      <c r="CO380" s="81"/>
      <c r="CP380" s="81"/>
      <c r="CQ380" s="81"/>
      <c r="CR380" s="81"/>
      <c r="CS380" s="81"/>
      <c r="CT380" s="81"/>
    </row>
    <row r="381" spans="1:16384" ht="14.5" customHeight="1">
      <c r="A381" s="79">
        <v>211850000736</v>
      </c>
      <c r="B381" s="80" t="s">
        <v>477</v>
      </c>
      <c r="C381" s="81" t="s">
        <v>460</v>
      </c>
      <c r="D381" s="81" t="s">
        <v>391</v>
      </c>
      <c r="E381" s="81">
        <v>5</v>
      </c>
      <c r="F381" s="82" t="s">
        <v>33</v>
      </c>
      <c r="G381" s="82" t="s">
        <v>392</v>
      </c>
      <c r="H381" s="82" t="s">
        <v>393</v>
      </c>
      <c r="I381" s="81">
        <v>5</v>
      </c>
      <c r="J381" s="81">
        <v>1</v>
      </c>
      <c r="K381" s="81">
        <v>1</v>
      </c>
      <c r="L381" s="81">
        <v>49</v>
      </c>
      <c r="M381" s="81">
        <f t="shared" si="436"/>
        <v>1</v>
      </c>
      <c r="N381" s="86">
        <f>VLOOKUP(A381,complejidad!P:V,7,FALSE)</f>
        <v>-1.4952519086589622</v>
      </c>
      <c r="O381" s="81">
        <v>1</v>
      </c>
      <c r="P381" s="87">
        <v>28.815925925925857</v>
      </c>
      <c r="Q381" s="88">
        <v>0.32204081632653098</v>
      </c>
      <c r="R381" s="81">
        <v>41</v>
      </c>
      <c r="S381" s="81">
        <v>3</v>
      </c>
      <c r="T381" s="89">
        <f t="shared" si="395"/>
        <v>7.3170731707317069E-2</v>
      </c>
      <c r="U381" s="90">
        <f>VLOOKUP(A381,socioeconomico!I:P,8,FALSE)</f>
        <v>1.9511202002626993</v>
      </c>
      <c r="V381" s="81">
        <v>1</v>
      </c>
      <c r="W381" s="83">
        <v>0.88888888888888884</v>
      </c>
      <c r="X381" s="83">
        <v>0.8928571428571429</v>
      </c>
      <c r="Y381" s="83">
        <v>0.73529411764705888</v>
      </c>
      <c r="Z381" s="83">
        <v>0.84375</v>
      </c>
      <c r="AA381" s="83">
        <v>0.90625</v>
      </c>
      <c r="AB381" s="83">
        <v>0.96875</v>
      </c>
      <c r="AC381" s="91">
        <v>0.75609756097560976</v>
      </c>
      <c r="AD381" s="81">
        <f t="shared" si="444"/>
        <v>0.85035868005738879</v>
      </c>
      <c r="AE381" s="82">
        <f t="shared" si="396"/>
        <v>0.22636751533161339</v>
      </c>
      <c r="AF381" s="84">
        <v>100</v>
      </c>
      <c r="AG381" s="84">
        <v>100</v>
      </c>
      <c r="AH381" s="84">
        <v>100</v>
      </c>
      <c r="AI381" s="84">
        <v>100</v>
      </c>
      <c r="AJ381" s="84">
        <v>100</v>
      </c>
      <c r="AK381" s="84">
        <v>100</v>
      </c>
      <c r="AL381" s="84">
        <v>100</v>
      </c>
      <c r="AM381" s="84">
        <f t="shared" si="443"/>
        <v>100</v>
      </c>
      <c r="AN381" s="84">
        <f t="shared" si="397"/>
        <v>2.4223477193107996</v>
      </c>
      <c r="AO381" s="81"/>
      <c r="AP381" s="82"/>
      <c r="AQ381" s="81"/>
      <c r="AR381" s="82"/>
      <c r="AS381" s="81"/>
      <c r="AT381" s="82"/>
      <c r="AU381" s="81"/>
      <c r="AV381" s="82"/>
      <c r="AW381" s="81"/>
      <c r="AX381" s="82"/>
      <c r="AY381" s="81"/>
      <c r="AZ381" s="82"/>
      <c r="BA381" s="81"/>
      <c r="BB381" s="82"/>
      <c r="BC381" s="82">
        <v>0.10333333333333335</v>
      </c>
      <c r="BD381" s="82"/>
      <c r="BE381" s="82">
        <v>2.7050000000000001</v>
      </c>
      <c r="BF381" s="81">
        <f>(BC381*0.4)+(BE381*0.6)</f>
        <v>1.6643333333333334</v>
      </c>
      <c r="BG381" s="82">
        <f t="shared" si="442"/>
        <v>-3.2067054684426144</v>
      </c>
      <c r="BH381" s="82">
        <f t="shared" si="441"/>
        <v>-3.2067054684426144</v>
      </c>
      <c r="BI381" s="85"/>
      <c r="BJ381" s="92"/>
      <c r="BK381" s="92"/>
      <c r="BL381" s="92"/>
      <c r="BM381" s="85"/>
      <c r="BN381" s="92"/>
      <c r="BO381" s="92"/>
      <c r="BP381" s="92"/>
      <c r="BQ381" s="86"/>
      <c r="BR381" s="86"/>
      <c r="BS381" s="92"/>
      <c r="BT381" s="92"/>
      <c r="BU381" s="92"/>
      <c r="BV381" s="92"/>
      <c r="BW381" s="92"/>
      <c r="BX381" s="92"/>
      <c r="BY381" s="86"/>
      <c r="BZ381" s="80"/>
      <c r="CA381" s="80"/>
      <c r="CB381" s="80"/>
      <c r="CC381" s="80"/>
      <c r="CD381" s="80"/>
      <c r="CE381" s="82"/>
      <c r="CF381" s="80"/>
      <c r="CG381" s="84"/>
      <c r="CH381" s="84"/>
      <c r="CI381" s="84"/>
      <c r="CJ381" s="84"/>
      <c r="CK381" s="84"/>
      <c r="CL381" s="84"/>
      <c r="CM381" s="84"/>
      <c r="CN381" s="84"/>
      <c r="CO381" s="81"/>
      <c r="CP381" s="81"/>
      <c r="CQ381" s="81"/>
      <c r="CR381" s="81"/>
      <c r="CS381" s="81"/>
      <c r="CT381" s="81"/>
    </row>
    <row r="382" spans="1:16384" ht="14.5" customHeight="1">
      <c r="A382" s="79">
        <v>211850000698</v>
      </c>
      <c r="B382" s="80" t="s">
        <v>622</v>
      </c>
      <c r="C382" s="81" t="s">
        <v>460</v>
      </c>
      <c r="D382" s="81" t="s">
        <v>391</v>
      </c>
      <c r="E382" s="81">
        <v>5</v>
      </c>
      <c r="F382" s="82" t="s">
        <v>33</v>
      </c>
      <c r="G382" s="82" t="s">
        <v>392</v>
      </c>
      <c r="H382" s="82" t="s">
        <v>393</v>
      </c>
      <c r="I382" s="81">
        <v>5</v>
      </c>
      <c r="J382" s="81">
        <v>1</v>
      </c>
      <c r="K382" s="81">
        <v>1</v>
      </c>
      <c r="L382" s="81">
        <v>7</v>
      </c>
      <c r="M382" s="81">
        <f t="shared" si="436"/>
        <v>1</v>
      </c>
      <c r="N382" s="86">
        <f>VLOOKUP(A382,complejidad!P:V,7,FALSE)</f>
        <v>-1.4952519086589622</v>
      </c>
      <c r="O382" s="81">
        <v>1</v>
      </c>
      <c r="P382" s="87">
        <v>20.683333333333234</v>
      </c>
      <c r="Q382" s="88">
        <v>0.31692307692307697</v>
      </c>
      <c r="R382" s="81">
        <v>6</v>
      </c>
      <c r="S382" s="81">
        <v>0</v>
      </c>
      <c r="T382" s="89">
        <f t="shared" si="395"/>
        <v>0</v>
      </c>
      <c r="U382" s="90">
        <f>VLOOKUP(A382,socioeconomico!I:P,8,FALSE)</f>
        <v>2.4299096812170919</v>
      </c>
      <c r="V382" s="81">
        <v>1</v>
      </c>
      <c r="W382" s="83">
        <v>1</v>
      </c>
      <c r="X382" s="83">
        <v>1</v>
      </c>
      <c r="Y382" s="83">
        <v>0.91666666666666663</v>
      </c>
      <c r="Z382" s="83">
        <v>0.66666666666666663</v>
      </c>
      <c r="AA382" s="83">
        <v>0.81818181818181823</v>
      </c>
      <c r="AB382" s="83">
        <v>0.5714285714285714</v>
      </c>
      <c r="AC382" s="91">
        <v>1</v>
      </c>
      <c r="AD382" s="81">
        <f t="shared" si="444"/>
        <v>0.79816017316017318</v>
      </c>
      <c r="AE382" s="82">
        <f t="shared" si="396"/>
        <v>-0.80897842478522786</v>
      </c>
      <c r="AF382" s="84">
        <v>100</v>
      </c>
      <c r="AG382" s="84">
        <v>95.652173913043484</v>
      </c>
      <c r="AH382" s="84">
        <v>94.73684210526315</v>
      </c>
      <c r="AI382" s="84">
        <v>93.75</v>
      </c>
      <c r="AJ382" s="84">
        <v>100</v>
      </c>
      <c r="AK382" s="84">
        <v>100</v>
      </c>
      <c r="AL382" s="84">
        <v>100</v>
      </c>
      <c r="AM382" s="84">
        <f t="shared" si="443"/>
        <v>98.536184210526315</v>
      </c>
      <c r="AN382" s="84">
        <f t="shared" si="397"/>
        <v>2.1063997502842229</v>
      </c>
      <c r="AO382" s="81"/>
      <c r="AP382" s="82"/>
      <c r="AQ382" s="81"/>
      <c r="AR382" s="82"/>
      <c r="AS382" s="81"/>
      <c r="AT382" s="81"/>
      <c r="AU382" s="81"/>
      <c r="AV382" s="82"/>
      <c r="AW382" s="81"/>
      <c r="AX382" s="82"/>
      <c r="AY382" s="81"/>
      <c r="AZ382" s="82"/>
      <c r="BA382" s="81"/>
      <c r="BB382" s="82"/>
      <c r="BC382" s="82">
        <v>3.7499999999999999E-2</v>
      </c>
      <c r="BD382" s="82"/>
      <c r="BE382" s="82"/>
      <c r="BF382" s="81">
        <f>(BC382*0.2)</f>
        <v>7.4999999999999997E-3</v>
      </c>
      <c r="BG382" s="82">
        <f t="shared" si="442"/>
        <v>-6.4876207595383022</v>
      </c>
      <c r="BH382" s="82">
        <f t="shared" si="441"/>
        <v>-6.4876207595383022</v>
      </c>
      <c r="BI382" s="85"/>
      <c r="BJ382" s="92"/>
      <c r="BK382" s="92"/>
      <c r="BL382" s="92"/>
      <c r="BM382" s="85"/>
      <c r="BN382" s="92"/>
      <c r="BO382" s="92"/>
      <c r="BP382" s="92"/>
      <c r="BQ382" s="86"/>
      <c r="BR382" s="86"/>
      <c r="BS382" s="92"/>
      <c r="BT382" s="92"/>
      <c r="BU382" s="92"/>
      <c r="BV382" s="92"/>
      <c r="BW382" s="92"/>
      <c r="BX382" s="92"/>
      <c r="BY382" s="86"/>
      <c r="BZ382" s="80"/>
      <c r="CA382" s="80"/>
      <c r="CB382" s="80"/>
      <c r="CC382" s="80"/>
      <c r="CD382" s="80"/>
      <c r="CE382" s="82"/>
      <c r="CF382" s="80"/>
      <c r="CG382" s="84"/>
      <c r="CH382" s="84"/>
      <c r="CI382" s="84"/>
      <c r="CJ382" s="84"/>
      <c r="CK382" s="84"/>
      <c r="CL382" s="84"/>
      <c r="CM382" s="84"/>
      <c r="CN382" s="84"/>
      <c r="CO382" s="81"/>
      <c r="CP382" s="81"/>
      <c r="CQ382" s="81"/>
      <c r="CR382" s="81"/>
      <c r="CS382" s="81"/>
      <c r="CT382" s="81"/>
    </row>
    <row r="383" spans="1:16384" s="110" customFormat="1">
      <c r="A383" s="79">
        <v>111001011975</v>
      </c>
      <c r="B383" s="80" t="s">
        <v>413</v>
      </c>
      <c r="C383" s="81" t="s">
        <v>460</v>
      </c>
      <c r="D383" s="81" t="s">
        <v>349</v>
      </c>
      <c r="E383" s="81">
        <v>4</v>
      </c>
      <c r="F383" s="82" t="s">
        <v>42</v>
      </c>
      <c r="G383" s="82">
        <v>32</v>
      </c>
      <c r="H383" s="82" t="s">
        <v>43</v>
      </c>
      <c r="I383" s="81">
        <v>4</v>
      </c>
      <c r="J383" s="81">
        <v>1</v>
      </c>
      <c r="K383" s="81">
        <v>1</v>
      </c>
      <c r="L383" s="81">
        <v>101</v>
      </c>
      <c r="M383" s="81">
        <f t="shared" si="436"/>
        <v>1</v>
      </c>
      <c r="N383" s="86">
        <f>VLOOKUP(A383,complejidad!P:V,7,FALSE)</f>
        <v>-1.4952519086589622</v>
      </c>
      <c r="O383" s="81">
        <v>1</v>
      </c>
      <c r="P383" s="87">
        <v>26.051999999999971</v>
      </c>
      <c r="Q383" s="88">
        <v>0.357522123893805</v>
      </c>
      <c r="R383" s="81">
        <v>92</v>
      </c>
      <c r="S383" s="81">
        <v>11</v>
      </c>
      <c r="T383" s="89">
        <f t="shared" si="395"/>
        <v>0.11956521739130435</v>
      </c>
      <c r="U383" s="90">
        <f>VLOOKUP(A383,socioeconomico!I:P,8,FALSE)</f>
        <v>2.8039366696815833</v>
      </c>
      <c r="V383" s="81">
        <v>1</v>
      </c>
      <c r="W383" s="83">
        <v>0.89171974522292996</v>
      </c>
      <c r="X383" s="83">
        <v>0.83703703703703702</v>
      </c>
      <c r="Y383" s="83">
        <v>0.83333333333333337</v>
      </c>
      <c r="Z383" s="83">
        <v>0.7589285714285714</v>
      </c>
      <c r="AA383" s="83">
        <v>0.82608695652173914</v>
      </c>
      <c r="AB383" s="83">
        <v>0.80246913580246915</v>
      </c>
      <c r="AC383" s="91">
        <v>0.72641509433962259</v>
      </c>
      <c r="AD383" s="81">
        <f t="shared" si="444"/>
        <v>0.78093182260447092</v>
      </c>
      <c r="AE383" s="82">
        <f t="shared" si="396"/>
        <v>-1.1506989808516994</v>
      </c>
      <c r="AF383" s="84">
        <v>91.34615384615384</v>
      </c>
      <c r="AG383" s="84">
        <v>95.927601809954751</v>
      </c>
      <c r="AH383" s="84">
        <v>93.714285714285722</v>
      </c>
      <c r="AI383" s="84">
        <v>90.425531914893625</v>
      </c>
      <c r="AJ383" s="84">
        <v>97.391304347826093</v>
      </c>
      <c r="AK383" s="84">
        <v>96.296296296296291</v>
      </c>
      <c r="AL383" s="84">
        <v>99.038461538461547</v>
      </c>
      <c r="AM383" s="84">
        <f t="shared" si="443"/>
        <v>96.19913176384037</v>
      </c>
      <c r="AN383" s="84">
        <f t="shared" si="397"/>
        <v>1.6019735927384673</v>
      </c>
      <c r="AO383" s="81"/>
      <c r="AP383" s="82"/>
      <c r="AQ383" s="81"/>
      <c r="AR383" s="82"/>
      <c r="AS383" s="81"/>
      <c r="AT383" s="81"/>
      <c r="AU383" s="81"/>
      <c r="AV383" s="82"/>
      <c r="AW383" s="81"/>
      <c r="AX383" s="82"/>
      <c r="AY383" s="81"/>
      <c r="AZ383" s="82"/>
      <c r="BA383" s="81"/>
      <c r="BB383" s="82">
        <v>3.3149999999999999</v>
      </c>
      <c r="BC383" s="82">
        <v>3.2625000000000002</v>
      </c>
      <c r="BD383" s="82">
        <v>2.9024999999999999</v>
      </c>
      <c r="BE383" s="82">
        <v>1.8233333333333333</v>
      </c>
      <c r="BF383" s="81">
        <f>(BB383*0.1)+(BC383*0.2)+(BD383*0.3)+(BE383*0.4)</f>
        <v>2.5840833333333335</v>
      </c>
      <c r="BG383" s="82">
        <f t="shared" si="442"/>
        <v>-1.3853865836310713</v>
      </c>
      <c r="BH383" s="82">
        <f t="shared" si="441"/>
        <v>-1.3853865836310713</v>
      </c>
      <c r="BI383" s="85"/>
      <c r="BJ383" s="92"/>
      <c r="BK383" s="92"/>
      <c r="BL383" s="92"/>
      <c r="BM383" s="85"/>
      <c r="BN383" s="92"/>
      <c r="BO383" s="92"/>
      <c r="BP383" s="92"/>
      <c r="BQ383" s="86"/>
      <c r="BR383" s="86"/>
      <c r="BS383" s="92"/>
      <c r="BT383" s="92"/>
      <c r="BU383" s="92"/>
      <c r="BV383" s="92"/>
      <c r="BW383" s="92"/>
      <c r="BX383" s="92"/>
      <c r="BY383" s="86"/>
      <c r="BZ383" s="80"/>
      <c r="CA383" s="80"/>
      <c r="CB383" s="80"/>
      <c r="CC383" s="80"/>
      <c r="CD383" s="80"/>
      <c r="CE383" s="82"/>
      <c r="CF383" s="80"/>
      <c r="CG383" s="84"/>
      <c r="CH383" s="84"/>
      <c r="CI383" s="84"/>
      <c r="CJ383" s="84"/>
      <c r="CK383" s="84"/>
      <c r="CL383" s="84"/>
      <c r="CM383" s="84"/>
      <c r="CN383" s="84"/>
      <c r="CO383" s="81"/>
      <c r="CP383" s="81"/>
      <c r="CQ383" s="81"/>
      <c r="CR383" s="81"/>
      <c r="CS383" s="81"/>
      <c r="CT383" s="81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  <c r="GY383" s="109"/>
      <c r="GZ383" s="109"/>
      <c r="HA383" s="109"/>
      <c r="HB383" s="109"/>
      <c r="HC383" s="109"/>
      <c r="HD383" s="109"/>
      <c r="HE383" s="109"/>
      <c r="HF383" s="109"/>
      <c r="HG383" s="109"/>
      <c r="HH383" s="109"/>
      <c r="HI383" s="109"/>
      <c r="HJ383" s="109"/>
      <c r="HK383" s="109"/>
      <c r="HL383" s="109"/>
      <c r="HM383" s="109"/>
      <c r="HN383" s="109"/>
      <c r="HO383" s="109"/>
      <c r="HP383" s="109"/>
      <c r="HQ383" s="109"/>
      <c r="HR383" s="109"/>
      <c r="HS383" s="109"/>
      <c r="HT383" s="109"/>
      <c r="HU383" s="109"/>
      <c r="HV383" s="109"/>
      <c r="HW383" s="109"/>
      <c r="HX383" s="109"/>
      <c r="HY383" s="109"/>
      <c r="HZ383" s="109"/>
      <c r="IA383" s="109"/>
      <c r="IB383" s="109"/>
      <c r="IC383" s="109"/>
      <c r="ID383" s="109"/>
      <c r="IE383" s="109"/>
      <c r="IF383" s="109"/>
      <c r="IG383" s="109"/>
      <c r="IH383" s="109"/>
      <c r="II383" s="109"/>
      <c r="IJ383" s="109"/>
      <c r="IK383" s="109"/>
      <c r="IL383" s="109"/>
      <c r="IM383" s="109"/>
      <c r="IN383" s="109"/>
      <c r="IO383" s="109"/>
      <c r="IP383" s="109"/>
      <c r="IQ383" s="109"/>
      <c r="IR383" s="109"/>
      <c r="IS383" s="109"/>
      <c r="IT383" s="109"/>
      <c r="IU383" s="109"/>
      <c r="IV383" s="109"/>
      <c r="IW383" s="109"/>
      <c r="IX383" s="109"/>
      <c r="IY383" s="109"/>
      <c r="IZ383" s="109"/>
      <c r="JA383" s="109"/>
      <c r="JB383" s="109"/>
      <c r="JC383" s="109"/>
      <c r="JD383" s="109"/>
      <c r="JE383" s="109"/>
      <c r="JF383" s="109"/>
      <c r="JG383" s="109"/>
      <c r="JH383" s="109"/>
      <c r="JI383" s="109"/>
      <c r="JJ383" s="109"/>
      <c r="JK383" s="109"/>
      <c r="JL383" s="109"/>
      <c r="JM383" s="109"/>
      <c r="JN383" s="109"/>
      <c r="JO383" s="109"/>
      <c r="JP383" s="109"/>
      <c r="JQ383" s="109"/>
      <c r="JR383" s="109"/>
      <c r="JS383" s="109"/>
      <c r="JT383" s="109"/>
      <c r="JU383" s="109"/>
      <c r="JV383" s="109"/>
      <c r="JW383" s="109"/>
      <c r="JX383" s="109"/>
      <c r="JY383" s="109"/>
      <c r="JZ383" s="109"/>
      <c r="KA383" s="109"/>
      <c r="KB383" s="109"/>
      <c r="KC383" s="109"/>
      <c r="KD383" s="109"/>
      <c r="KE383" s="109"/>
      <c r="KF383" s="109"/>
      <c r="KG383" s="109"/>
      <c r="KH383" s="109"/>
      <c r="KI383" s="109"/>
      <c r="KJ383" s="109"/>
      <c r="KK383" s="109"/>
      <c r="KL383" s="109"/>
      <c r="KM383" s="109"/>
      <c r="KN383" s="109"/>
      <c r="KO383" s="109"/>
      <c r="KP383" s="109"/>
      <c r="KQ383" s="109"/>
      <c r="KR383" s="109"/>
      <c r="KS383" s="109"/>
      <c r="KT383" s="109"/>
      <c r="KU383" s="109"/>
      <c r="KV383" s="109"/>
      <c r="KW383" s="109"/>
      <c r="KX383" s="109"/>
      <c r="KY383" s="109"/>
      <c r="KZ383" s="109"/>
      <c r="LA383" s="109"/>
      <c r="LB383" s="109"/>
      <c r="LC383" s="109"/>
      <c r="LD383" s="109"/>
      <c r="LE383" s="109"/>
      <c r="LF383" s="109"/>
      <c r="LG383" s="109"/>
      <c r="LH383" s="109"/>
      <c r="LI383" s="109"/>
      <c r="LJ383" s="109"/>
      <c r="LK383" s="109"/>
      <c r="LL383" s="109"/>
      <c r="LM383" s="109"/>
      <c r="LN383" s="109"/>
      <c r="LO383" s="109"/>
      <c r="LP383" s="109"/>
      <c r="LQ383" s="109"/>
      <c r="LR383" s="109"/>
      <c r="LS383" s="109"/>
      <c r="LT383" s="109"/>
      <c r="LU383" s="109"/>
      <c r="LV383" s="109"/>
      <c r="LW383" s="109"/>
      <c r="LX383" s="109"/>
      <c r="LY383" s="109"/>
      <c r="LZ383" s="109"/>
      <c r="MA383" s="109"/>
      <c r="MB383" s="109"/>
      <c r="MC383" s="109"/>
      <c r="MD383" s="109"/>
      <c r="ME383" s="109"/>
      <c r="MF383" s="109"/>
      <c r="MG383" s="109"/>
      <c r="MH383" s="109"/>
      <c r="MI383" s="109"/>
      <c r="MJ383" s="109"/>
      <c r="MK383" s="109"/>
      <c r="ML383" s="109"/>
      <c r="MM383" s="109"/>
      <c r="MN383" s="109"/>
      <c r="MO383" s="109"/>
      <c r="MP383" s="109"/>
      <c r="MQ383" s="109"/>
      <c r="MR383" s="109"/>
      <c r="MS383" s="109"/>
      <c r="MT383" s="109"/>
      <c r="MU383" s="109"/>
      <c r="MV383" s="109"/>
      <c r="MW383" s="109"/>
      <c r="MX383" s="109"/>
      <c r="MY383" s="109"/>
      <c r="MZ383" s="109"/>
      <c r="NA383" s="109"/>
      <c r="NB383" s="109"/>
      <c r="NC383" s="109"/>
      <c r="ND383" s="109"/>
      <c r="NE383" s="109"/>
      <c r="NF383" s="109"/>
      <c r="NG383" s="109"/>
      <c r="NH383" s="109"/>
      <c r="NI383" s="109"/>
      <c r="NJ383" s="109"/>
      <c r="NK383" s="109"/>
      <c r="NL383" s="109"/>
      <c r="NM383" s="109"/>
      <c r="NN383" s="109"/>
      <c r="NO383" s="109"/>
      <c r="NP383" s="109"/>
      <c r="NQ383" s="109"/>
      <c r="NR383" s="109"/>
      <c r="NS383" s="109"/>
      <c r="NT383" s="109"/>
      <c r="NU383" s="109"/>
      <c r="NV383" s="109"/>
      <c r="NW383" s="109"/>
      <c r="NX383" s="109"/>
      <c r="NY383" s="109"/>
      <c r="NZ383" s="109"/>
      <c r="OA383" s="109"/>
      <c r="OB383" s="109"/>
      <c r="OC383" s="109"/>
      <c r="OD383" s="109"/>
      <c r="OE383" s="109"/>
      <c r="OF383" s="109"/>
      <c r="OG383" s="109"/>
      <c r="OH383" s="109"/>
      <c r="OI383" s="109"/>
      <c r="OJ383" s="109"/>
      <c r="OK383" s="109"/>
      <c r="OL383" s="109"/>
      <c r="OM383" s="109"/>
      <c r="ON383" s="109"/>
      <c r="OO383" s="109"/>
      <c r="OP383" s="109"/>
      <c r="OQ383" s="109"/>
      <c r="OR383" s="109"/>
      <c r="OS383" s="109"/>
      <c r="OT383" s="109"/>
      <c r="OU383" s="109"/>
      <c r="OV383" s="109"/>
      <c r="OW383" s="109"/>
      <c r="OX383" s="109"/>
      <c r="OY383" s="109"/>
      <c r="OZ383" s="109"/>
      <c r="PA383" s="109"/>
      <c r="PB383" s="109"/>
      <c r="PC383" s="109"/>
      <c r="PD383" s="109"/>
      <c r="PE383" s="109"/>
      <c r="PF383" s="109"/>
      <c r="PG383" s="109"/>
      <c r="PH383" s="109"/>
      <c r="PI383" s="109"/>
      <c r="PJ383" s="109"/>
      <c r="PK383" s="109"/>
      <c r="PL383" s="109"/>
      <c r="PM383" s="109"/>
      <c r="PN383" s="109"/>
      <c r="PO383" s="109"/>
      <c r="PP383" s="109"/>
      <c r="PQ383" s="109"/>
      <c r="PR383" s="109"/>
      <c r="PS383" s="109"/>
      <c r="PT383" s="109"/>
      <c r="PU383" s="109"/>
      <c r="PV383" s="109"/>
      <c r="PW383" s="109"/>
      <c r="PX383" s="109"/>
      <c r="PY383" s="109"/>
      <c r="PZ383" s="109"/>
      <c r="QA383" s="109"/>
      <c r="QB383" s="109"/>
      <c r="QC383" s="109"/>
      <c r="QD383" s="109"/>
      <c r="QE383" s="109"/>
      <c r="QF383" s="109"/>
      <c r="QG383" s="109"/>
      <c r="QH383" s="109"/>
      <c r="QI383" s="109"/>
      <c r="QJ383" s="109"/>
      <c r="QK383" s="109"/>
      <c r="QL383" s="109"/>
      <c r="QM383" s="109"/>
      <c r="QN383" s="109"/>
      <c r="QO383" s="109"/>
      <c r="QP383" s="109"/>
      <c r="QQ383" s="109"/>
      <c r="QR383" s="109"/>
      <c r="QS383" s="109"/>
      <c r="QT383" s="109"/>
      <c r="QU383" s="109"/>
      <c r="QV383" s="109"/>
      <c r="QW383" s="109"/>
      <c r="QX383" s="109"/>
      <c r="QY383" s="109"/>
      <c r="QZ383" s="109"/>
      <c r="RA383" s="109"/>
      <c r="RB383" s="109"/>
      <c r="RC383" s="109"/>
      <c r="RD383" s="109"/>
      <c r="RE383" s="109"/>
      <c r="RF383" s="109"/>
      <c r="RG383" s="109"/>
      <c r="RH383" s="109"/>
      <c r="RI383" s="109"/>
      <c r="RJ383" s="109"/>
      <c r="RK383" s="109"/>
      <c r="RL383" s="109"/>
      <c r="RM383" s="109"/>
      <c r="RN383" s="109"/>
      <c r="RO383" s="109"/>
      <c r="RP383" s="109"/>
      <c r="RQ383" s="109"/>
      <c r="RR383" s="109"/>
      <c r="RS383" s="109"/>
      <c r="RT383" s="109"/>
      <c r="RU383" s="109"/>
      <c r="RV383" s="109"/>
      <c r="RW383" s="109"/>
      <c r="RX383" s="109"/>
      <c r="RY383" s="109"/>
      <c r="RZ383" s="109"/>
      <c r="SA383" s="109"/>
      <c r="SB383" s="109"/>
      <c r="SC383" s="109"/>
      <c r="SD383" s="109"/>
      <c r="SE383" s="109"/>
      <c r="SF383" s="109"/>
      <c r="SG383" s="109"/>
      <c r="SH383" s="109"/>
      <c r="SI383" s="109"/>
      <c r="SJ383" s="109"/>
      <c r="SK383" s="109"/>
      <c r="SL383" s="109"/>
      <c r="SM383" s="109"/>
      <c r="SN383" s="109"/>
      <c r="SO383" s="109"/>
      <c r="SP383" s="109"/>
      <c r="SQ383" s="109"/>
      <c r="SR383" s="109"/>
      <c r="SS383" s="109"/>
      <c r="ST383" s="109"/>
      <c r="SU383" s="109"/>
      <c r="SV383" s="109"/>
      <c r="SW383" s="109"/>
      <c r="SX383" s="109"/>
      <c r="SY383" s="109"/>
      <c r="SZ383" s="109"/>
      <c r="TA383" s="109"/>
      <c r="TB383" s="109"/>
      <c r="TC383" s="109"/>
      <c r="TD383" s="109"/>
      <c r="TE383" s="109"/>
      <c r="TF383" s="109"/>
      <c r="TG383" s="109"/>
      <c r="TH383" s="109"/>
      <c r="TI383" s="109"/>
      <c r="TJ383" s="109"/>
      <c r="TK383" s="109"/>
      <c r="TL383" s="109"/>
      <c r="TM383" s="109"/>
      <c r="TN383" s="109"/>
      <c r="TO383" s="109"/>
      <c r="TP383" s="109"/>
      <c r="TQ383" s="109"/>
      <c r="TR383" s="109"/>
      <c r="TS383" s="109"/>
      <c r="TT383" s="109"/>
      <c r="TU383" s="109"/>
      <c r="TV383" s="109"/>
      <c r="TW383" s="109"/>
      <c r="TX383" s="109"/>
      <c r="TY383" s="109"/>
      <c r="TZ383" s="109"/>
      <c r="UA383" s="109"/>
      <c r="UB383" s="109"/>
      <c r="UC383" s="109"/>
      <c r="UD383" s="109"/>
      <c r="UE383" s="109"/>
      <c r="UF383" s="109"/>
      <c r="UG383" s="109"/>
      <c r="UH383" s="109"/>
      <c r="UI383" s="109"/>
      <c r="UJ383" s="109"/>
      <c r="UK383" s="109"/>
      <c r="UL383" s="109"/>
      <c r="UM383" s="109"/>
      <c r="UN383" s="109"/>
      <c r="UO383" s="109"/>
      <c r="UP383" s="109"/>
      <c r="UQ383" s="109"/>
      <c r="UR383" s="109"/>
      <c r="US383" s="109"/>
      <c r="UT383" s="109"/>
      <c r="UU383" s="109"/>
      <c r="UV383" s="109"/>
      <c r="UW383" s="109"/>
      <c r="UX383" s="109"/>
      <c r="UY383" s="109"/>
      <c r="UZ383" s="109"/>
      <c r="VA383" s="109"/>
      <c r="VB383" s="109"/>
      <c r="VC383" s="109"/>
      <c r="VD383" s="109"/>
      <c r="VE383" s="109"/>
      <c r="VF383" s="109"/>
      <c r="VG383" s="109"/>
      <c r="VH383" s="109"/>
      <c r="VI383" s="109"/>
      <c r="VJ383" s="109"/>
      <c r="VK383" s="109"/>
      <c r="VL383" s="109"/>
      <c r="VM383" s="109"/>
      <c r="VN383" s="109"/>
      <c r="VO383" s="109"/>
      <c r="VP383" s="109"/>
      <c r="VQ383" s="109"/>
      <c r="VR383" s="109"/>
      <c r="VS383" s="109"/>
      <c r="VT383" s="109"/>
      <c r="VU383" s="109"/>
      <c r="VV383" s="109"/>
      <c r="VW383" s="109"/>
      <c r="VX383" s="109"/>
      <c r="VY383" s="109"/>
      <c r="VZ383" s="109"/>
      <c r="WA383" s="109"/>
      <c r="WB383" s="109"/>
      <c r="WC383" s="109"/>
      <c r="WD383" s="109"/>
      <c r="WE383" s="109"/>
      <c r="WF383" s="109"/>
      <c r="WG383" s="109"/>
      <c r="WH383" s="109"/>
      <c r="WI383" s="109"/>
      <c r="WJ383" s="109"/>
      <c r="WK383" s="109"/>
      <c r="WL383" s="109"/>
      <c r="WM383" s="109"/>
      <c r="WN383" s="109"/>
      <c r="WO383" s="109"/>
      <c r="WP383" s="109"/>
      <c r="WQ383" s="109"/>
      <c r="WR383" s="109"/>
      <c r="WS383" s="109"/>
      <c r="WT383" s="109"/>
      <c r="WU383" s="109"/>
      <c r="WV383" s="109"/>
      <c r="WW383" s="109"/>
      <c r="WX383" s="109"/>
      <c r="WY383" s="109"/>
      <c r="WZ383" s="109"/>
      <c r="XA383" s="109"/>
      <c r="XB383" s="109"/>
      <c r="XC383" s="109"/>
      <c r="XD383" s="109"/>
      <c r="XE383" s="109"/>
      <c r="XF383" s="109"/>
      <c r="XG383" s="109"/>
      <c r="XH383" s="109"/>
      <c r="XI383" s="109"/>
      <c r="XJ383" s="109"/>
      <c r="XK383" s="109"/>
      <c r="XL383" s="109"/>
      <c r="XM383" s="109"/>
      <c r="XN383" s="109"/>
      <c r="XO383" s="109"/>
      <c r="XP383" s="109"/>
      <c r="XQ383" s="109"/>
      <c r="XR383" s="109"/>
      <c r="XS383" s="109"/>
      <c r="XT383" s="109"/>
      <c r="XU383" s="109"/>
      <c r="XV383" s="109"/>
      <c r="XW383" s="109"/>
      <c r="XX383" s="109"/>
      <c r="XY383" s="109"/>
      <c r="XZ383" s="109"/>
      <c r="YA383" s="109"/>
      <c r="YB383" s="109"/>
      <c r="YC383" s="109"/>
      <c r="YD383" s="109"/>
      <c r="YE383" s="109"/>
      <c r="YF383" s="109"/>
      <c r="YG383" s="109"/>
      <c r="YH383" s="109"/>
      <c r="YI383" s="109"/>
      <c r="YJ383" s="109"/>
      <c r="YK383" s="109"/>
      <c r="YL383" s="109"/>
      <c r="YM383" s="109"/>
      <c r="YN383" s="109"/>
      <c r="YO383" s="109"/>
      <c r="YP383" s="109"/>
      <c r="YQ383" s="109"/>
      <c r="YR383" s="109"/>
      <c r="YS383" s="109"/>
      <c r="YT383" s="109"/>
      <c r="YU383" s="109"/>
      <c r="YV383" s="109"/>
      <c r="YW383" s="109"/>
      <c r="YX383" s="109"/>
      <c r="YY383" s="109"/>
      <c r="YZ383" s="109"/>
      <c r="ZA383" s="109"/>
      <c r="ZB383" s="109"/>
      <c r="ZC383" s="109"/>
      <c r="ZD383" s="109"/>
      <c r="ZE383" s="109"/>
      <c r="ZF383" s="109"/>
      <c r="ZG383" s="109"/>
      <c r="ZH383" s="109"/>
      <c r="ZI383" s="109"/>
      <c r="ZJ383" s="109"/>
      <c r="ZK383" s="109"/>
      <c r="ZL383" s="109"/>
      <c r="ZM383" s="109"/>
      <c r="ZN383" s="109"/>
      <c r="ZO383" s="109"/>
      <c r="ZP383" s="109"/>
      <c r="ZQ383" s="109"/>
      <c r="ZR383" s="109"/>
      <c r="ZS383" s="109"/>
      <c r="ZT383" s="109"/>
      <c r="ZU383" s="109"/>
      <c r="ZV383" s="109"/>
      <c r="ZW383" s="109"/>
      <c r="ZX383" s="109"/>
      <c r="ZY383" s="109"/>
      <c r="ZZ383" s="109"/>
      <c r="AAA383" s="109"/>
      <c r="AAB383" s="109"/>
      <c r="AAC383" s="109"/>
      <c r="AAD383" s="109"/>
      <c r="AAE383" s="109"/>
      <c r="AAF383" s="109"/>
      <c r="AAG383" s="109"/>
      <c r="AAH383" s="109"/>
      <c r="AAI383" s="109"/>
      <c r="AAJ383" s="109"/>
      <c r="AAK383" s="109"/>
      <c r="AAL383" s="109"/>
      <c r="AAM383" s="109"/>
      <c r="AAN383" s="109"/>
      <c r="AAO383" s="109"/>
      <c r="AAP383" s="109"/>
      <c r="AAQ383" s="109"/>
      <c r="AAR383" s="109"/>
      <c r="AAS383" s="109"/>
      <c r="AAT383" s="109"/>
      <c r="AAU383" s="109"/>
      <c r="AAV383" s="109"/>
      <c r="AAW383" s="109"/>
      <c r="AAX383" s="109"/>
      <c r="AAY383" s="109"/>
      <c r="AAZ383" s="109"/>
      <c r="ABA383" s="109"/>
      <c r="ABB383" s="109"/>
      <c r="ABC383" s="109"/>
      <c r="ABD383" s="109"/>
      <c r="ABE383" s="109"/>
      <c r="ABF383" s="109"/>
      <c r="ABG383" s="109"/>
      <c r="ABH383" s="109"/>
      <c r="ABI383" s="109"/>
      <c r="ABJ383" s="109"/>
      <c r="ABK383" s="109"/>
      <c r="ABL383" s="109"/>
      <c r="ABM383" s="109"/>
      <c r="ABN383" s="109"/>
      <c r="ABO383" s="109"/>
      <c r="ABP383" s="109"/>
      <c r="ABQ383" s="109"/>
      <c r="ABR383" s="109"/>
      <c r="ABS383" s="109"/>
      <c r="ABT383" s="109"/>
      <c r="ABU383" s="109"/>
      <c r="ABV383" s="109"/>
      <c r="ABW383" s="109"/>
      <c r="ABX383" s="109"/>
      <c r="ABY383" s="109"/>
      <c r="ABZ383" s="109"/>
      <c r="ACA383" s="109"/>
      <c r="ACB383" s="109"/>
      <c r="ACC383" s="109"/>
      <c r="ACD383" s="109"/>
      <c r="ACE383" s="109"/>
      <c r="ACF383" s="109"/>
      <c r="ACG383" s="109"/>
      <c r="ACH383" s="109"/>
      <c r="ACI383" s="109"/>
      <c r="ACJ383" s="109"/>
      <c r="ACK383" s="109"/>
      <c r="ACL383" s="109"/>
      <c r="ACM383" s="109"/>
      <c r="ACN383" s="109"/>
      <c r="ACO383" s="109"/>
      <c r="ACP383" s="109"/>
      <c r="ACQ383" s="109"/>
      <c r="ACR383" s="109"/>
      <c r="ACS383" s="109"/>
      <c r="ACT383" s="109"/>
      <c r="ACU383" s="109"/>
      <c r="ACV383" s="109"/>
      <c r="ACW383" s="109"/>
      <c r="ACX383" s="109"/>
      <c r="ACY383" s="109"/>
      <c r="ACZ383" s="109"/>
      <c r="ADA383" s="109"/>
      <c r="ADB383" s="109"/>
      <c r="ADC383" s="109"/>
      <c r="ADD383" s="109"/>
      <c r="ADE383" s="109"/>
      <c r="ADF383" s="109"/>
      <c r="ADG383" s="109"/>
      <c r="ADH383" s="109"/>
      <c r="ADI383" s="109"/>
      <c r="ADJ383" s="109"/>
      <c r="ADK383" s="109"/>
      <c r="ADL383" s="109"/>
      <c r="ADM383" s="109"/>
      <c r="ADN383" s="109"/>
      <c r="ADO383" s="109"/>
      <c r="ADP383" s="109"/>
      <c r="ADQ383" s="109"/>
      <c r="ADR383" s="109"/>
      <c r="ADS383" s="109"/>
      <c r="ADT383" s="109"/>
      <c r="ADU383" s="109"/>
      <c r="ADV383" s="109"/>
      <c r="ADW383" s="109"/>
      <c r="ADX383" s="109"/>
      <c r="ADY383" s="109"/>
      <c r="ADZ383" s="109"/>
      <c r="AEA383" s="109"/>
      <c r="AEB383" s="109"/>
      <c r="AEC383" s="109"/>
      <c r="AED383" s="109"/>
      <c r="AEE383" s="109"/>
      <c r="AEF383" s="109"/>
      <c r="AEG383" s="109"/>
      <c r="AEH383" s="109"/>
      <c r="AEI383" s="109"/>
      <c r="AEJ383" s="109"/>
      <c r="AEK383" s="109"/>
      <c r="AEL383" s="109"/>
      <c r="AEM383" s="109"/>
      <c r="AEN383" s="109"/>
      <c r="AEO383" s="109"/>
      <c r="AEP383" s="109"/>
      <c r="AEQ383" s="109"/>
      <c r="AER383" s="109"/>
      <c r="AES383" s="109"/>
      <c r="AET383" s="109"/>
      <c r="AEU383" s="109"/>
      <c r="AEV383" s="109"/>
      <c r="AEW383" s="109"/>
      <c r="AEX383" s="109"/>
      <c r="AEY383" s="109"/>
      <c r="AEZ383" s="109"/>
      <c r="AFA383" s="109"/>
      <c r="AFB383" s="109"/>
      <c r="AFC383" s="109"/>
      <c r="AFD383" s="109"/>
      <c r="AFE383" s="109"/>
      <c r="AFF383" s="109"/>
      <c r="AFG383" s="109"/>
      <c r="AFH383" s="109"/>
      <c r="AFI383" s="109"/>
      <c r="AFJ383" s="109"/>
      <c r="AFK383" s="109"/>
      <c r="AFL383" s="109"/>
      <c r="AFM383" s="109"/>
      <c r="AFN383" s="109"/>
      <c r="AFO383" s="109"/>
      <c r="AFP383" s="109"/>
      <c r="AFQ383" s="109"/>
      <c r="AFR383" s="109"/>
      <c r="AFS383" s="109"/>
      <c r="AFT383" s="109"/>
      <c r="AFU383" s="109"/>
      <c r="AFV383" s="109"/>
      <c r="AFW383" s="109"/>
      <c r="AFX383" s="109"/>
      <c r="AFY383" s="109"/>
      <c r="AFZ383" s="109"/>
      <c r="AGA383" s="109"/>
      <c r="AGB383" s="109"/>
      <c r="AGC383" s="109"/>
      <c r="AGD383" s="109"/>
      <c r="AGE383" s="109"/>
      <c r="AGF383" s="109"/>
      <c r="AGG383" s="109"/>
      <c r="AGH383" s="109"/>
      <c r="AGI383" s="109"/>
      <c r="AGJ383" s="109"/>
      <c r="AGK383" s="109"/>
      <c r="AGL383" s="109"/>
      <c r="AGM383" s="109"/>
      <c r="AGN383" s="109"/>
      <c r="AGO383" s="109"/>
      <c r="AGP383" s="109"/>
      <c r="AGQ383" s="109"/>
      <c r="AGR383" s="109"/>
      <c r="AGS383" s="109"/>
      <c r="AGT383" s="109"/>
      <c r="AGU383" s="109"/>
      <c r="AGV383" s="109"/>
      <c r="AGW383" s="109"/>
      <c r="AGX383" s="109"/>
      <c r="AGY383" s="109"/>
      <c r="AGZ383" s="109"/>
      <c r="AHA383" s="109"/>
      <c r="AHB383" s="109"/>
      <c r="AHC383" s="109"/>
      <c r="AHD383" s="109"/>
      <c r="AHE383" s="109"/>
      <c r="AHF383" s="109"/>
      <c r="AHG383" s="109"/>
      <c r="AHH383" s="109"/>
      <c r="AHI383" s="109"/>
      <c r="AHJ383" s="109"/>
      <c r="AHK383" s="109"/>
      <c r="AHL383" s="109"/>
      <c r="AHM383" s="109"/>
      <c r="AHN383" s="109"/>
      <c r="AHO383" s="109"/>
      <c r="AHP383" s="109"/>
      <c r="AHQ383" s="109"/>
      <c r="AHR383" s="109"/>
      <c r="AHS383" s="109"/>
      <c r="AHT383" s="109"/>
      <c r="AHU383" s="109"/>
      <c r="AHV383" s="109"/>
      <c r="AHW383" s="109"/>
      <c r="AHX383" s="109"/>
      <c r="AHY383" s="109"/>
      <c r="AHZ383" s="109"/>
      <c r="AIA383" s="109"/>
      <c r="AIB383" s="109"/>
      <c r="AIC383" s="109"/>
      <c r="AID383" s="109"/>
      <c r="AIE383" s="109"/>
      <c r="AIF383" s="109"/>
      <c r="AIG383" s="109"/>
      <c r="AIH383" s="109"/>
      <c r="AII383" s="109"/>
      <c r="AIJ383" s="109"/>
      <c r="AIK383" s="109"/>
      <c r="AIL383" s="109"/>
      <c r="AIM383" s="109"/>
      <c r="AIN383" s="109"/>
      <c r="AIO383" s="109"/>
      <c r="AIP383" s="109"/>
      <c r="AIQ383" s="109"/>
      <c r="AIR383" s="109"/>
      <c r="AIS383" s="109"/>
      <c r="AIT383" s="109"/>
      <c r="AIU383" s="109"/>
      <c r="AIV383" s="109"/>
      <c r="AIW383" s="109"/>
      <c r="AIX383" s="109"/>
      <c r="AIY383" s="109"/>
      <c r="AIZ383" s="109"/>
      <c r="AJA383" s="109"/>
      <c r="AJB383" s="109"/>
      <c r="AJC383" s="109"/>
      <c r="AJD383" s="109"/>
      <c r="AJE383" s="109"/>
      <c r="AJF383" s="109"/>
      <c r="AJG383" s="109"/>
      <c r="AJH383" s="109"/>
      <c r="AJI383" s="109"/>
      <c r="AJJ383" s="109"/>
      <c r="AJK383" s="109"/>
      <c r="AJL383" s="109"/>
      <c r="AJM383" s="109"/>
      <c r="AJN383" s="109"/>
      <c r="AJO383" s="109"/>
      <c r="AJP383" s="109"/>
      <c r="AJQ383" s="109"/>
      <c r="AJR383" s="109"/>
      <c r="AJS383" s="109"/>
      <c r="AJT383" s="109"/>
      <c r="AJU383" s="109"/>
      <c r="AJV383" s="109"/>
      <c r="AJW383" s="109"/>
      <c r="AJX383" s="109"/>
      <c r="AJY383" s="109"/>
      <c r="AJZ383" s="109"/>
      <c r="AKA383" s="109"/>
      <c r="AKB383" s="109"/>
      <c r="AKC383" s="109"/>
      <c r="AKD383" s="109"/>
      <c r="AKE383" s="109"/>
      <c r="AKF383" s="109"/>
      <c r="AKG383" s="109"/>
      <c r="AKH383" s="109"/>
      <c r="AKI383" s="109"/>
      <c r="AKJ383" s="109"/>
      <c r="AKK383" s="109"/>
      <c r="AKL383" s="109"/>
      <c r="AKM383" s="109"/>
      <c r="AKN383" s="109"/>
      <c r="AKO383" s="109"/>
      <c r="AKP383" s="109"/>
      <c r="AKQ383" s="109"/>
      <c r="AKR383" s="109"/>
      <c r="AKS383" s="109"/>
      <c r="AKT383" s="109"/>
      <c r="AKU383" s="109"/>
      <c r="AKV383" s="109"/>
      <c r="AKW383" s="109"/>
      <c r="AKX383" s="109"/>
      <c r="AKY383" s="109"/>
      <c r="AKZ383" s="109"/>
      <c r="ALA383" s="109"/>
      <c r="ALB383" s="109"/>
      <c r="ALC383" s="109"/>
      <c r="ALD383" s="109"/>
      <c r="ALE383" s="109"/>
      <c r="ALF383" s="109"/>
      <c r="ALG383" s="109"/>
      <c r="ALH383" s="109"/>
      <c r="ALI383" s="109"/>
      <c r="ALJ383" s="109"/>
      <c r="ALK383" s="109"/>
      <c r="ALL383" s="109"/>
      <c r="ALM383" s="109"/>
      <c r="ALN383" s="109"/>
      <c r="ALO383" s="109"/>
      <c r="ALP383" s="109"/>
      <c r="ALQ383" s="109"/>
      <c r="ALR383" s="109"/>
      <c r="ALS383" s="109"/>
      <c r="ALT383" s="109"/>
      <c r="ALU383" s="109"/>
      <c r="ALV383" s="109"/>
      <c r="ALW383" s="109"/>
      <c r="ALX383" s="109"/>
      <c r="ALY383" s="109"/>
      <c r="ALZ383" s="109"/>
      <c r="AMA383" s="109"/>
      <c r="AMB383" s="109"/>
      <c r="AMC383" s="109"/>
      <c r="AMD383" s="109"/>
      <c r="AME383" s="109"/>
      <c r="AMF383" s="109"/>
      <c r="AMG383" s="109"/>
      <c r="AMH383" s="109"/>
      <c r="AMI383" s="109"/>
      <c r="AMJ383" s="109"/>
      <c r="AMK383" s="109"/>
      <c r="AML383" s="109"/>
      <c r="AMM383" s="109"/>
      <c r="AMN383" s="109"/>
      <c r="AMO383" s="109"/>
      <c r="AMP383" s="109"/>
      <c r="AMQ383" s="109"/>
      <c r="AMR383" s="109"/>
      <c r="AMS383" s="109"/>
      <c r="AMT383" s="109"/>
      <c r="AMU383" s="109"/>
      <c r="AMV383" s="109"/>
      <c r="AMW383" s="109"/>
      <c r="AMX383" s="109"/>
      <c r="AMY383" s="109"/>
      <c r="AMZ383" s="109"/>
      <c r="ANA383" s="109"/>
      <c r="ANB383" s="109"/>
      <c r="ANC383" s="109"/>
      <c r="AND383" s="109"/>
      <c r="ANE383" s="109"/>
      <c r="ANF383" s="109"/>
      <c r="ANG383" s="109"/>
      <c r="ANH383" s="109"/>
      <c r="ANI383" s="109"/>
      <c r="ANJ383" s="109"/>
      <c r="ANK383" s="109"/>
      <c r="ANL383" s="109"/>
      <c r="ANM383" s="109"/>
      <c r="ANN383" s="109"/>
      <c r="ANO383" s="109"/>
      <c r="ANP383" s="109"/>
      <c r="ANQ383" s="109"/>
      <c r="ANR383" s="109"/>
      <c r="ANS383" s="109"/>
      <c r="ANT383" s="109"/>
      <c r="ANU383" s="109"/>
      <c r="ANV383" s="109"/>
      <c r="ANW383" s="109"/>
      <c r="ANX383" s="109"/>
      <c r="ANY383" s="109"/>
      <c r="ANZ383" s="109"/>
      <c r="AOA383" s="109"/>
      <c r="AOB383" s="109"/>
      <c r="AOC383" s="109"/>
      <c r="AOD383" s="109"/>
      <c r="AOE383" s="109"/>
      <c r="AOF383" s="109"/>
      <c r="AOG383" s="109"/>
      <c r="AOH383" s="109"/>
      <c r="AOI383" s="109"/>
      <c r="AOJ383" s="109"/>
      <c r="AOK383" s="109"/>
      <c r="AOL383" s="109"/>
      <c r="AOM383" s="109"/>
      <c r="AON383" s="109"/>
      <c r="AOO383" s="109"/>
      <c r="AOP383" s="109"/>
      <c r="AOQ383" s="109"/>
      <c r="AOR383" s="109"/>
      <c r="AOS383" s="109"/>
      <c r="AOT383" s="109"/>
      <c r="AOU383" s="109"/>
      <c r="AOV383" s="109"/>
      <c r="AOW383" s="109"/>
      <c r="AOX383" s="109"/>
      <c r="AOY383" s="109"/>
      <c r="AOZ383" s="109"/>
      <c r="APA383" s="109"/>
      <c r="APB383" s="109"/>
      <c r="APC383" s="109"/>
      <c r="APD383" s="109"/>
      <c r="APE383" s="109"/>
      <c r="APF383" s="109"/>
      <c r="APG383" s="109"/>
      <c r="APH383" s="109"/>
      <c r="API383" s="109"/>
      <c r="APJ383" s="109"/>
      <c r="APK383" s="109"/>
      <c r="APL383" s="109"/>
      <c r="APM383" s="109"/>
      <c r="APN383" s="109"/>
      <c r="APO383" s="109"/>
      <c r="APP383" s="109"/>
      <c r="APQ383" s="109"/>
      <c r="APR383" s="109"/>
      <c r="APS383" s="109"/>
      <c r="APT383" s="109"/>
      <c r="APU383" s="109"/>
      <c r="APV383" s="109"/>
      <c r="APW383" s="109"/>
      <c r="APX383" s="109"/>
      <c r="APY383" s="109"/>
      <c r="APZ383" s="109"/>
      <c r="AQA383" s="109"/>
      <c r="AQB383" s="109"/>
      <c r="AQC383" s="109"/>
      <c r="AQD383" s="109"/>
      <c r="AQE383" s="109"/>
      <c r="AQF383" s="109"/>
      <c r="AQG383" s="109"/>
      <c r="AQH383" s="109"/>
      <c r="AQI383" s="109"/>
      <c r="AQJ383" s="109"/>
      <c r="AQK383" s="109"/>
      <c r="AQL383" s="109"/>
      <c r="AQM383" s="109"/>
      <c r="AQN383" s="109"/>
      <c r="AQO383" s="109"/>
      <c r="AQP383" s="109"/>
      <c r="AQQ383" s="109"/>
      <c r="AQR383" s="109"/>
      <c r="AQS383" s="109"/>
      <c r="AQT383" s="109"/>
      <c r="AQU383" s="109"/>
      <c r="AQV383" s="109"/>
      <c r="AQW383" s="109"/>
      <c r="AQX383" s="109"/>
      <c r="AQY383" s="109"/>
      <c r="AQZ383" s="109"/>
      <c r="ARA383" s="109"/>
      <c r="ARB383" s="109"/>
      <c r="ARC383" s="109"/>
      <c r="ARD383" s="109"/>
      <c r="ARE383" s="109"/>
      <c r="ARF383" s="109"/>
      <c r="ARG383" s="109"/>
      <c r="ARH383" s="109"/>
      <c r="ARI383" s="109"/>
      <c r="ARJ383" s="109"/>
      <c r="ARK383" s="109"/>
      <c r="ARL383" s="109"/>
      <c r="ARM383" s="109"/>
      <c r="ARN383" s="109"/>
      <c r="ARO383" s="109"/>
      <c r="ARP383" s="109"/>
      <c r="ARQ383" s="109"/>
      <c r="ARR383" s="109"/>
      <c r="ARS383" s="109"/>
      <c r="ART383" s="109"/>
      <c r="ARU383" s="109"/>
      <c r="ARV383" s="109"/>
      <c r="ARW383" s="109"/>
      <c r="ARX383" s="109"/>
      <c r="ARY383" s="109"/>
      <c r="ARZ383" s="109"/>
      <c r="ASA383" s="109"/>
      <c r="ASB383" s="109"/>
      <c r="ASC383" s="109"/>
      <c r="ASD383" s="109"/>
      <c r="ASE383" s="109"/>
      <c r="ASF383" s="109"/>
      <c r="ASG383" s="109"/>
      <c r="ASH383" s="109"/>
      <c r="ASI383" s="109"/>
      <c r="ASJ383" s="109"/>
      <c r="ASK383" s="109"/>
      <c r="ASL383" s="109"/>
      <c r="ASM383" s="109"/>
      <c r="ASN383" s="109"/>
      <c r="ASO383" s="109"/>
      <c r="ASP383" s="109"/>
      <c r="ASQ383" s="109"/>
      <c r="ASR383" s="109"/>
      <c r="ASS383" s="109"/>
      <c r="AST383" s="109"/>
      <c r="ASU383" s="109"/>
      <c r="ASV383" s="109"/>
      <c r="ASW383" s="109"/>
      <c r="ASX383" s="109"/>
      <c r="ASY383" s="109"/>
      <c r="ASZ383" s="109"/>
      <c r="ATA383" s="109"/>
      <c r="ATB383" s="109"/>
      <c r="ATC383" s="109"/>
      <c r="ATD383" s="109"/>
      <c r="ATE383" s="109"/>
      <c r="ATF383" s="109"/>
      <c r="ATG383" s="109"/>
      <c r="ATH383" s="109"/>
      <c r="ATI383" s="109"/>
      <c r="ATJ383" s="109"/>
      <c r="ATK383" s="109"/>
      <c r="ATL383" s="109"/>
      <c r="ATM383" s="109"/>
      <c r="ATN383" s="109"/>
      <c r="ATO383" s="109"/>
      <c r="ATP383" s="109"/>
      <c r="ATQ383" s="109"/>
      <c r="ATR383" s="109"/>
      <c r="ATS383" s="109"/>
      <c r="ATT383" s="109"/>
      <c r="ATU383" s="109"/>
      <c r="ATV383" s="109"/>
      <c r="ATW383" s="109"/>
      <c r="ATX383" s="109"/>
      <c r="ATY383" s="109"/>
      <c r="ATZ383" s="109"/>
      <c r="AUA383" s="109"/>
      <c r="AUB383" s="109"/>
      <c r="AUC383" s="109"/>
      <c r="AUD383" s="109"/>
      <c r="AUE383" s="109"/>
      <c r="AUF383" s="109"/>
      <c r="AUG383" s="109"/>
      <c r="AUH383" s="109"/>
      <c r="AUI383" s="109"/>
      <c r="AUJ383" s="109"/>
      <c r="AUK383" s="109"/>
      <c r="AUL383" s="109"/>
      <c r="AUM383" s="109"/>
      <c r="AUN383" s="109"/>
      <c r="AUO383" s="109"/>
      <c r="AUP383" s="109"/>
      <c r="AUQ383" s="109"/>
      <c r="AUR383" s="109"/>
      <c r="AUS383" s="109"/>
      <c r="AUT383" s="109"/>
      <c r="AUU383" s="109"/>
      <c r="AUV383" s="109"/>
      <c r="AUW383" s="109"/>
      <c r="AUX383" s="109"/>
      <c r="AUY383" s="109"/>
      <c r="AUZ383" s="109"/>
      <c r="AVA383" s="109"/>
      <c r="AVB383" s="109"/>
      <c r="AVC383" s="109"/>
      <c r="AVD383" s="109"/>
      <c r="AVE383" s="109"/>
      <c r="AVF383" s="109"/>
      <c r="AVG383" s="109"/>
      <c r="AVH383" s="109"/>
      <c r="AVI383" s="109"/>
      <c r="AVJ383" s="109"/>
      <c r="AVK383" s="109"/>
      <c r="AVL383" s="109"/>
      <c r="AVM383" s="109"/>
      <c r="AVN383" s="109"/>
      <c r="AVO383" s="109"/>
      <c r="AVP383" s="109"/>
      <c r="AVQ383" s="109"/>
      <c r="AVR383" s="109"/>
      <c r="AVS383" s="109"/>
      <c r="AVT383" s="109"/>
      <c r="AVU383" s="109"/>
      <c r="AVV383" s="109"/>
      <c r="AVW383" s="109"/>
      <c r="AVX383" s="109"/>
      <c r="AVY383" s="109"/>
      <c r="AVZ383" s="109"/>
      <c r="AWA383" s="109"/>
      <c r="AWB383" s="109"/>
      <c r="AWC383" s="109"/>
      <c r="AWD383" s="109"/>
      <c r="AWE383" s="109"/>
      <c r="AWF383" s="109"/>
      <c r="AWG383" s="109"/>
      <c r="AWH383" s="109"/>
      <c r="AWI383" s="109"/>
      <c r="AWJ383" s="109"/>
      <c r="AWK383" s="109"/>
      <c r="AWL383" s="109"/>
      <c r="AWM383" s="109"/>
      <c r="AWN383" s="109"/>
      <c r="AWO383" s="109"/>
      <c r="AWP383" s="109"/>
      <c r="AWQ383" s="109"/>
      <c r="AWR383" s="109"/>
      <c r="AWS383" s="109"/>
      <c r="AWT383" s="109"/>
      <c r="AWU383" s="109"/>
      <c r="AWV383" s="109"/>
      <c r="AWW383" s="109"/>
      <c r="AWX383" s="109"/>
      <c r="AWY383" s="109"/>
      <c r="AWZ383" s="109"/>
      <c r="AXA383" s="109"/>
      <c r="AXB383" s="109"/>
      <c r="AXC383" s="109"/>
      <c r="AXD383" s="109"/>
      <c r="AXE383" s="109"/>
      <c r="AXF383" s="109"/>
      <c r="AXG383" s="109"/>
      <c r="AXH383" s="109"/>
      <c r="AXI383" s="109"/>
      <c r="AXJ383" s="109"/>
      <c r="AXK383" s="109"/>
      <c r="AXL383" s="109"/>
      <c r="AXM383" s="109"/>
      <c r="AXN383" s="109"/>
      <c r="AXO383" s="109"/>
      <c r="AXP383" s="109"/>
      <c r="AXQ383" s="109"/>
      <c r="AXR383" s="109"/>
      <c r="AXS383" s="109"/>
      <c r="AXT383" s="109"/>
      <c r="AXU383" s="109"/>
      <c r="AXV383" s="109"/>
      <c r="AXW383" s="109"/>
      <c r="AXX383" s="109"/>
      <c r="AXY383" s="109"/>
      <c r="AXZ383" s="109"/>
      <c r="AYA383" s="109"/>
      <c r="AYB383" s="109"/>
      <c r="AYC383" s="109"/>
      <c r="AYD383" s="109"/>
      <c r="AYE383" s="109"/>
      <c r="AYF383" s="109"/>
      <c r="AYG383" s="109"/>
      <c r="AYH383" s="109"/>
      <c r="AYI383" s="109"/>
      <c r="AYJ383" s="109"/>
      <c r="AYK383" s="109"/>
      <c r="AYL383" s="109"/>
      <c r="AYM383" s="109"/>
      <c r="AYN383" s="109"/>
      <c r="AYO383" s="109"/>
      <c r="AYP383" s="109"/>
      <c r="AYQ383" s="109"/>
      <c r="AYR383" s="109"/>
      <c r="AYS383" s="109"/>
      <c r="AYT383" s="109"/>
      <c r="AYU383" s="109"/>
      <c r="AYV383" s="109"/>
      <c r="AYW383" s="109"/>
      <c r="AYX383" s="109"/>
      <c r="AYY383" s="109"/>
      <c r="AYZ383" s="109"/>
      <c r="AZA383" s="109"/>
      <c r="AZB383" s="109"/>
      <c r="AZC383" s="109"/>
      <c r="AZD383" s="109"/>
      <c r="AZE383" s="109"/>
      <c r="AZF383" s="109"/>
      <c r="AZG383" s="109"/>
      <c r="AZH383" s="109"/>
      <c r="AZI383" s="109"/>
      <c r="AZJ383" s="109"/>
      <c r="AZK383" s="109"/>
      <c r="AZL383" s="109"/>
      <c r="AZM383" s="109"/>
      <c r="AZN383" s="109"/>
      <c r="AZO383" s="109"/>
      <c r="AZP383" s="109"/>
      <c r="AZQ383" s="109"/>
      <c r="AZR383" s="109"/>
      <c r="AZS383" s="109"/>
      <c r="AZT383" s="109"/>
      <c r="AZU383" s="109"/>
      <c r="AZV383" s="109"/>
      <c r="AZW383" s="109"/>
      <c r="AZX383" s="109"/>
      <c r="AZY383" s="109"/>
      <c r="AZZ383" s="109"/>
      <c r="BAA383" s="109"/>
      <c r="BAB383" s="109"/>
      <c r="BAC383" s="109"/>
      <c r="BAD383" s="109"/>
      <c r="BAE383" s="109"/>
      <c r="BAF383" s="109"/>
      <c r="BAG383" s="109"/>
      <c r="BAH383" s="109"/>
      <c r="BAI383" s="109"/>
      <c r="BAJ383" s="109"/>
      <c r="BAK383" s="109"/>
      <c r="BAL383" s="109"/>
      <c r="BAM383" s="109"/>
      <c r="BAN383" s="109"/>
      <c r="BAO383" s="109"/>
      <c r="BAP383" s="109"/>
      <c r="BAQ383" s="109"/>
      <c r="BAR383" s="109"/>
      <c r="BAS383" s="109"/>
      <c r="BAT383" s="109"/>
      <c r="BAU383" s="109"/>
      <c r="BAV383" s="109"/>
      <c r="BAW383" s="109"/>
      <c r="BAX383" s="109"/>
      <c r="BAY383" s="109"/>
      <c r="BAZ383" s="109"/>
      <c r="BBA383" s="109"/>
      <c r="BBB383" s="109"/>
      <c r="BBC383" s="109"/>
      <c r="BBD383" s="109"/>
      <c r="BBE383" s="109"/>
      <c r="BBF383" s="109"/>
      <c r="BBG383" s="109"/>
      <c r="BBH383" s="109"/>
      <c r="BBI383" s="109"/>
      <c r="BBJ383" s="109"/>
      <c r="BBK383" s="109"/>
      <c r="BBL383" s="109"/>
      <c r="BBM383" s="109"/>
      <c r="BBN383" s="109"/>
      <c r="BBO383" s="109"/>
      <c r="BBP383" s="109"/>
      <c r="BBQ383" s="109"/>
      <c r="BBR383" s="109"/>
      <c r="BBS383" s="109"/>
      <c r="BBT383" s="109"/>
      <c r="BBU383" s="109"/>
      <c r="BBV383" s="109"/>
      <c r="BBW383" s="109"/>
      <c r="BBX383" s="109"/>
      <c r="BBY383" s="109"/>
      <c r="BBZ383" s="109"/>
      <c r="BCA383" s="109"/>
      <c r="BCB383" s="109"/>
      <c r="BCC383" s="109"/>
      <c r="BCD383" s="109"/>
      <c r="BCE383" s="109"/>
      <c r="BCF383" s="109"/>
      <c r="BCG383" s="109"/>
      <c r="BCH383" s="109"/>
      <c r="BCI383" s="109"/>
      <c r="BCJ383" s="109"/>
      <c r="BCK383" s="109"/>
      <c r="BCL383" s="109"/>
      <c r="BCM383" s="109"/>
      <c r="BCN383" s="109"/>
      <c r="BCO383" s="109"/>
      <c r="BCP383" s="109"/>
      <c r="BCQ383" s="109"/>
      <c r="BCR383" s="109"/>
      <c r="BCS383" s="109"/>
      <c r="BCT383" s="109"/>
      <c r="BCU383" s="109"/>
      <c r="BCV383" s="109"/>
      <c r="BCW383" s="109"/>
      <c r="BCX383" s="109"/>
      <c r="BCY383" s="109"/>
      <c r="BCZ383" s="109"/>
      <c r="BDA383" s="109"/>
      <c r="BDB383" s="109"/>
      <c r="BDC383" s="109"/>
      <c r="BDD383" s="109"/>
      <c r="BDE383" s="109"/>
      <c r="BDF383" s="109"/>
      <c r="BDG383" s="109"/>
      <c r="BDH383" s="109"/>
      <c r="BDI383" s="109"/>
      <c r="BDJ383" s="109"/>
      <c r="BDK383" s="109"/>
      <c r="BDL383" s="109"/>
      <c r="BDM383" s="109"/>
      <c r="BDN383" s="109"/>
      <c r="BDO383" s="109"/>
      <c r="BDP383" s="109"/>
      <c r="BDQ383" s="109"/>
      <c r="BDR383" s="109"/>
      <c r="BDS383" s="109"/>
      <c r="BDT383" s="109"/>
      <c r="BDU383" s="109"/>
      <c r="BDV383" s="109"/>
      <c r="BDW383" s="109"/>
      <c r="BDX383" s="109"/>
      <c r="BDY383" s="109"/>
      <c r="BDZ383" s="109"/>
      <c r="BEA383" s="109"/>
      <c r="BEB383" s="109"/>
      <c r="BEC383" s="109"/>
      <c r="BED383" s="109"/>
      <c r="BEE383" s="109"/>
      <c r="BEF383" s="109"/>
      <c r="BEG383" s="109"/>
      <c r="BEH383" s="109"/>
      <c r="BEI383" s="109"/>
      <c r="BEJ383" s="109"/>
      <c r="BEK383" s="109"/>
      <c r="BEL383" s="109"/>
      <c r="BEM383" s="109"/>
      <c r="BEN383" s="109"/>
      <c r="BEO383" s="109"/>
      <c r="BEP383" s="109"/>
      <c r="BEQ383" s="109"/>
      <c r="BER383" s="109"/>
      <c r="BES383" s="109"/>
      <c r="BET383" s="109"/>
      <c r="BEU383" s="109"/>
      <c r="BEV383" s="109"/>
      <c r="BEW383" s="109"/>
      <c r="BEX383" s="109"/>
      <c r="BEY383" s="109"/>
      <c r="BEZ383" s="109"/>
      <c r="BFA383" s="109"/>
      <c r="BFB383" s="109"/>
      <c r="BFC383" s="109"/>
      <c r="BFD383" s="109"/>
      <c r="BFE383" s="109"/>
      <c r="BFF383" s="109"/>
      <c r="BFG383" s="109"/>
      <c r="BFH383" s="109"/>
      <c r="BFI383" s="109"/>
      <c r="BFJ383" s="109"/>
      <c r="BFK383" s="109"/>
      <c r="BFL383" s="109"/>
      <c r="BFM383" s="109"/>
      <c r="BFN383" s="109"/>
      <c r="BFO383" s="109"/>
      <c r="BFP383" s="109"/>
      <c r="BFQ383" s="109"/>
      <c r="BFR383" s="109"/>
      <c r="BFS383" s="109"/>
      <c r="BFT383" s="109"/>
      <c r="BFU383" s="109"/>
      <c r="BFV383" s="109"/>
      <c r="BFW383" s="109"/>
      <c r="BFX383" s="109"/>
      <c r="BFY383" s="109"/>
      <c r="BFZ383" s="109"/>
      <c r="BGA383" s="109"/>
      <c r="BGB383" s="109"/>
      <c r="BGC383" s="109"/>
      <c r="BGD383" s="109"/>
      <c r="BGE383" s="109"/>
      <c r="BGF383" s="109"/>
      <c r="BGG383" s="109"/>
      <c r="BGH383" s="109"/>
      <c r="BGI383" s="109"/>
      <c r="BGJ383" s="109"/>
      <c r="BGK383" s="109"/>
      <c r="BGL383" s="109"/>
      <c r="BGM383" s="109"/>
      <c r="BGN383" s="109"/>
      <c r="BGO383" s="109"/>
      <c r="BGP383" s="109"/>
      <c r="BGQ383" s="109"/>
      <c r="BGR383" s="109"/>
      <c r="BGS383" s="109"/>
      <c r="BGT383" s="109"/>
      <c r="BGU383" s="109"/>
      <c r="BGV383" s="109"/>
      <c r="BGW383" s="109"/>
      <c r="BGX383" s="109"/>
      <c r="BGY383" s="109"/>
      <c r="BGZ383" s="109"/>
      <c r="BHA383" s="109"/>
      <c r="BHB383" s="109"/>
      <c r="BHC383" s="109"/>
      <c r="BHD383" s="109"/>
      <c r="BHE383" s="109"/>
      <c r="BHF383" s="109"/>
      <c r="BHG383" s="109"/>
      <c r="BHH383" s="109"/>
      <c r="BHI383" s="109"/>
      <c r="BHJ383" s="109"/>
      <c r="BHK383" s="109"/>
      <c r="BHL383" s="109"/>
      <c r="BHM383" s="109"/>
      <c r="BHN383" s="109"/>
      <c r="BHO383" s="109"/>
      <c r="BHP383" s="109"/>
      <c r="BHQ383" s="109"/>
      <c r="BHR383" s="109"/>
      <c r="BHS383" s="109"/>
      <c r="BHT383" s="109"/>
      <c r="BHU383" s="109"/>
      <c r="BHV383" s="109"/>
      <c r="BHW383" s="109"/>
      <c r="BHX383" s="109"/>
      <c r="BHY383" s="109"/>
      <c r="BHZ383" s="109"/>
      <c r="BIA383" s="109"/>
      <c r="BIB383" s="109"/>
      <c r="BIC383" s="109"/>
      <c r="BID383" s="109"/>
      <c r="BIE383" s="109"/>
      <c r="BIF383" s="109"/>
      <c r="BIG383" s="109"/>
      <c r="BIH383" s="109"/>
      <c r="BII383" s="109"/>
      <c r="BIJ383" s="109"/>
      <c r="BIK383" s="109"/>
      <c r="BIL383" s="109"/>
      <c r="BIM383" s="109"/>
      <c r="BIN383" s="109"/>
      <c r="BIO383" s="109"/>
      <c r="BIP383" s="109"/>
      <c r="BIQ383" s="109"/>
      <c r="BIR383" s="109"/>
      <c r="BIS383" s="109"/>
      <c r="BIT383" s="109"/>
      <c r="BIU383" s="109"/>
      <c r="BIV383" s="109"/>
      <c r="BIW383" s="109"/>
      <c r="BIX383" s="109"/>
      <c r="BIY383" s="109"/>
      <c r="BIZ383" s="109"/>
      <c r="BJA383" s="109"/>
      <c r="BJB383" s="109"/>
      <c r="BJC383" s="109"/>
      <c r="BJD383" s="109"/>
      <c r="BJE383" s="109"/>
      <c r="BJF383" s="109"/>
      <c r="BJG383" s="109"/>
      <c r="BJH383" s="109"/>
      <c r="BJI383" s="109"/>
      <c r="BJJ383" s="109"/>
      <c r="BJK383" s="109"/>
      <c r="BJL383" s="109"/>
      <c r="BJM383" s="109"/>
      <c r="BJN383" s="109"/>
      <c r="BJO383" s="109"/>
      <c r="BJP383" s="109"/>
      <c r="BJQ383" s="109"/>
      <c r="BJR383" s="109"/>
      <c r="BJS383" s="109"/>
      <c r="BJT383" s="109"/>
      <c r="BJU383" s="109"/>
      <c r="BJV383" s="109"/>
      <c r="BJW383" s="109"/>
      <c r="BJX383" s="109"/>
      <c r="BJY383" s="109"/>
      <c r="BJZ383" s="109"/>
      <c r="BKA383" s="109"/>
      <c r="BKB383" s="109"/>
      <c r="BKC383" s="109"/>
      <c r="BKD383" s="109"/>
      <c r="BKE383" s="109"/>
      <c r="BKF383" s="109"/>
      <c r="BKG383" s="109"/>
      <c r="BKH383" s="109"/>
      <c r="BKI383" s="109"/>
      <c r="BKJ383" s="109"/>
      <c r="BKK383" s="109"/>
      <c r="BKL383" s="109"/>
      <c r="BKM383" s="109"/>
      <c r="BKN383" s="109"/>
      <c r="BKO383" s="109"/>
      <c r="BKP383" s="109"/>
      <c r="BKQ383" s="109"/>
      <c r="BKR383" s="109"/>
      <c r="BKS383" s="109"/>
      <c r="BKT383" s="109"/>
      <c r="BKU383" s="109"/>
      <c r="BKV383" s="109"/>
      <c r="BKW383" s="109"/>
      <c r="BKX383" s="109"/>
      <c r="BKY383" s="109"/>
      <c r="BKZ383" s="109"/>
      <c r="BLA383" s="109"/>
      <c r="BLB383" s="109"/>
      <c r="BLC383" s="109"/>
      <c r="BLD383" s="109"/>
      <c r="BLE383" s="109"/>
      <c r="BLF383" s="109"/>
      <c r="BLG383" s="109"/>
      <c r="BLH383" s="109"/>
      <c r="BLI383" s="109"/>
      <c r="BLJ383" s="109"/>
      <c r="BLK383" s="109"/>
      <c r="BLL383" s="109"/>
      <c r="BLM383" s="109"/>
      <c r="BLN383" s="109"/>
      <c r="BLO383" s="109"/>
      <c r="BLP383" s="109"/>
      <c r="BLQ383" s="109"/>
      <c r="BLR383" s="109"/>
      <c r="BLS383" s="109"/>
      <c r="BLT383" s="109"/>
      <c r="BLU383" s="109"/>
      <c r="BLV383" s="109"/>
      <c r="BLW383" s="109"/>
      <c r="BLX383" s="109"/>
      <c r="BLY383" s="109"/>
      <c r="BLZ383" s="109"/>
      <c r="BMA383" s="109"/>
      <c r="BMB383" s="109"/>
      <c r="BMC383" s="109"/>
      <c r="BMD383" s="109"/>
      <c r="BME383" s="109"/>
      <c r="BMF383" s="109"/>
      <c r="BMG383" s="109"/>
      <c r="BMH383" s="109"/>
      <c r="BMI383" s="109"/>
      <c r="BMJ383" s="109"/>
      <c r="BMK383" s="109"/>
      <c r="BML383" s="109"/>
      <c r="BMM383" s="109"/>
      <c r="BMN383" s="109"/>
      <c r="BMO383" s="109"/>
      <c r="BMP383" s="109"/>
      <c r="BMQ383" s="109"/>
      <c r="BMR383" s="109"/>
      <c r="BMS383" s="109"/>
      <c r="BMT383" s="109"/>
      <c r="BMU383" s="109"/>
      <c r="BMV383" s="109"/>
      <c r="BMW383" s="109"/>
      <c r="BMX383" s="109"/>
      <c r="BMY383" s="109"/>
      <c r="BMZ383" s="109"/>
      <c r="BNA383" s="109"/>
      <c r="BNB383" s="109"/>
      <c r="BNC383" s="109"/>
      <c r="BND383" s="109"/>
      <c r="BNE383" s="109"/>
      <c r="BNF383" s="109"/>
      <c r="BNG383" s="109"/>
      <c r="BNH383" s="109"/>
      <c r="BNI383" s="109"/>
      <c r="BNJ383" s="109"/>
      <c r="BNK383" s="109"/>
      <c r="BNL383" s="109"/>
      <c r="BNM383" s="109"/>
      <c r="BNN383" s="109"/>
      <c r="BNO383" s="109"/>
      <c r="BNP383" s="109"/>
      <c r="BNQ383" s="109"/>
      <c r="BNR383" s="109"/>
      <c r="BNS383" s="109"/>
      <c r="BNT383" s="109"/>
      <c r="BNU383" s="109"/>
      <c r="BNV383" s="109"/>
      <c r="BNW383" s="109"/>
      <c r="BNX383" s="109"/>
      <c r="BNY383" s="109"/>
      <c r="BNZ383" s="109"/>
      <c r="BOA383" s="109"/>
      <c r="BOB383" s="109"/>
      <c r="BOC383" s="109"/>
      <c r="BOD383" s="109"/>
      <c r="BOE383" s="109"/>
      <c r="BOF383" s="109"/>
      <c r="BOG383" s="109"/>
      <c r="BOH383" s="109"/>
      <c r="BOI383" s="109"/>
      <c r="BOJ383" s="109"/>
      <c r="BOK383" s="109"/>
      <c r="BOL383" s="109"/>
      <c r="BOM383" s="109"/>
      <c r="BON383" s="109"/>
      <c r="BOO383" s="109"/>
      <c r="BOP383" s="109"/>
      <c r="BOQ383" s="109"/>
      <c r="BOR383" s="109"/>
      <c r="BOS383" s="109"/>
      <c r="BOT383" s="109"/>
      <c r="BOU383" s="109"/>
      <c r="BOV383" s="109"/>
      <c r="BOW383" s="109"/>
      <c r="BOX383" s="109"/>
      <c r="BOY383" s="109"/>
      <c r="BOZ383" s="109"/>
      <c r="BPA383" s="109"/>
      <c r="BPB383" s="109"/>
      <c r="BPC383" s="109"/>
      <c r="BPD383" s="109"/>
      <c r="BPE383" s="109"/>
      <c r="BPF383" s="109"/>
      <c r="BPG383" s="109"/>
      <c r="BPH383" s="109"/>
      <c r="BPI383" s="109"/>
      <c r="BPJ383" s="109"/>
      <c r="BPK383" s="109"/>
      <c r="BPL383" s="109"/>
      <c r="BPM383" s="109"/>
      <c r="BPN383" s="109"/>
      <c r="BPO383" s="109"/>
      <c r="BPP383" s="109"/>
      <c r="BPQ383" s="109"/>
      <c r="BPR383" s="109"/>
      <c r="BPS383" s="109"/>
      <c r="BPT383" s="109"/>
      <c r="BPU383" s="109"/>
      <c r="BPV383" s="109"/>
      <c r="BPW383" s="109"/>
      <c r="BPX383" s="109"/>
      <c r="BPY383" s="109"/>
      <c r="BPZ383" s="109"/>
      <c r="BQA383" s="109"/>
      <c r="BQB383" s="109"/>
      <c r="BQC383" s="109"/>
      <c r="BQD383" s="109"/>
      <c r="BQE383" s="109"/>
      <c r="BQF383" s="109"/>
      <c r="BQG383" s="109"/>
      <c r="BQH383" s="109"/>
      <c r="BQI383" s="109"/>
      <c r="BQJ383" s="109"/>
      <c r="BQK383" s="109"/>
      <c r="BQL383" s="109"/>
      <c r="BQM383" s="109"/>
      <c r="BQN383" s="109"/>
      <c r="BQO383" s="109"/>
      <c r="BQP383" s="109"/>
      <c r="BQQ383" s="109"/>
      <c r="BQR383" s="109"/>
      <c r="BQS383" s="109"/>
      <c r="BQT383" s="109"/>
      <c r="BQU383" s="109"/>
      <c r="BQV383" s="109"/>
      <c r="BQW383" s="109"/>
      <c r="BQX383" s="109"/>
      <c r="BQY383" s="109"/>
      <c r="BQZ383" s="109"/>
      <c r="BRA383" s="109"/>
      <c r="BRB383" s="109"/>
      <c r="BRC383" s="109"/>
      <c r="BRD383" s="109"/>
      <c r="BRE383" s="109"/>
      <c r="BRF383" s="109"/>
      <c r="BRG383" s="109"/>
      <c r="BRH383" s="109"/>
      <c r="BRI383" s="109"/>
      <c r="BRJ383" s="109"/>
      <c r="BRK383" s="109"/>
      <c r="BRL383" s="109"/>
      <c r="BRM383" s="109"/>
      <c r="BRN383" s="109"/>
      <c r="BRO383" s="109"/>
      <c r="BRP383" s="109"/>
      <c r="BRQ383" s="109"/>
      <c r="BRR383" s="109"/>
      <c r="BRS383" s="109"/>
      <c r="BRT383" s="109"/>
      <c r="BRU383" s="109"/>
      <c r="BRV383" s="109"/>
      <c r="BRW383" s="109"/>
      <c r="BRX383" s="109"/>
      <c r="BRY383" s="109"/>
      <c r="BRZ383" s="109"/>
      <c r="BSA383" s="109"/>
      <c r="BSB383" s="109"/>
      <c r="BSC383" s="109"/>
      <c r="BSD383" s="109"/>
      <c r="BSE383" s="109"/>
      <c r="BSF383" s="109"/>
      <c r="BSG383" s="109"/>
      <c r="BSH383" s="109"/>
      <c r="BSI383" s="109"/>
      <c r="BSJ383" s="109"/>
      <c r="BSK383" s="109"/>
      <c r="BSL383" s="109"/>
      <c r="BSM383" s="109"/>
      <c r="BSN383" s="109"/>
      <c r="BSO383" s="109"/>
      <c r="BSP383" s="109"/>
      <c r="BSQ383" s="109"/>
      <c r="BSR383" s="109"/>
      <c r="BSS383" s="109"/>
      <c r="BST383" s="109"/>
      <c r="BSU383" s="109"/>
      <c r="BSV383" s="109"/>
      <c r="BSW383" s="109"/>
      <c r="BSX383" s="109"/>
      <c r="BSY383" s="109"/>
      <c r="BSZ383" s="109"/>
      <c r="BTA383" s="109"/>
      <c r="BTB383" s="109"/>
      <c r="BTC383" s="109"/>
      <c r="BTD383" s="109"/>
      <c r="BTE383" s="109"/>
      <c r="BTF383" s="109"/>
      <c r="BTG383" s="109"/>
      <c r="BTH383" s="109"/>
      <c r="BTI383" s="109"/>
      <c r="BTJ383" s="109"/>
      <c r="BTK383" s="109"/>
      <c r="BTL383" s="109"/>
      <c r="BTM383" s="109"/>
      <c r="BTN383" s="109"/>
      <c r="BTO383" s="109"/>
      <c r="BTP383" s="109"/>
      <c r="BTQ383" s="109"/>
      <c r="BTR383" s="109"/>
      <c r="BTS383" s="109"/>
      <c r="BTT383" s="109"/>
      <c r="BTU383" s="109"/>
      <c r="BTV383" s="109"/>
      <c r="BTW383" s="109"/>
      <c r="BTX383" s="109"/>
      <c r="BTY383" s="109"/>
      <c r="BTZ383" s="109"/>
      <c r="BUA383" s="109"/>
      <c r="BUB383" s="109"/>
      <c r="BUC383" s="109"/>
      <c r="BUD383" s="109"/>
      <c r="BUE383" s="109"/>
      <c r="BUF383" s="109"/>
      <c r="BUG383" s="109"/>
      <c r="BUH383" s="109"/>
      <c r="BUI383" s="109"/>
      <c r="BUJ383" s="109"/>
      <c r="BUK383" s="109"/>
      <c r="BUL383" s="109"/>
      <c r="BUM383" s="109"/>
      <c r="BUN383" s="109"/>
      <c r="BUO383" s="109"/>
      <c r="BUP383" s="109"/>
      <c r="BUQ383" s="109"/>
      <c r="BUR383" s="109"/>
      <c r="BUS383" s="109"/>
      <c r="BUT383" s="109"/>
      <c r="BUU383" s="109"/>
      <c r="BUV383" s="109"/>
      <c r="BUW383" s="109"/>
      <c r="BUX383" s="109"/>
      <c r="BUY383" s="109"/>
      <c r="BUZ383" s="109"/>
      <c r="BVA383" s="109"/>
      <c r="BVB383" s="109"/>
      <c r="BVC383" s="109"/>
      <c r="BVD383" s="109"/>
      <c r="BVE383" s="109"/>
      <c r="BVF383" s="109"/>
      <c r="BVG383" s="109"/>
      <c r="BVH383" s="109"/>
      <c r="BVI383" s="109"/>
      <c r="BVJ383" s="109"/>
      <c r="BVK383" s="109"/>
      <c r="BVL383" s="109"/>
      <c r="BVM383" s="109"/>
      <c r="BVN383" s="109"/>
      <c r="BVO383" s="109"/>
      <c r="BVP383" s="109"/>
      <c r="BVQ383" s="109"/>
      <c r="BVR383" s="109"/>
      <c r="BVS383" s="109"/>
      <c r="BVT383" s="109"/>
      <c r="BVU383" s="109"/>
      <c r="BVV383" s="109"/>
      <c r="BVW383" s="109"/>
      <c r="BVX383" s="109"/>
      <c r="BVY383" s="109"/>
      <c r="BVZ383" s="109"/>
      <c r="BWA383" s="109"/>
      <c r="BWB383" s="109"/>
      <c r="BWC383" s="109"/>
      <c r="BWD383" s="109"/>
      <c r="BWE383" s="109"/>
      <c r="BWF383" s="109"/>
      <c r="BWG383" s="109"/>
      <c r="BWH383" s="109"/>
      <c r="BWI383" s="109"/>
      <c r="BWJ383" s="109"/>
      <c r="BWK383" s="109"/>
      <c r="BWL383" s="109"/>
      <c r="BWM383" s="109"/>
      <c r="BWN383" s="109"/>
      <c r="BWO383" s="109"/>
      <c r="BWP383" s="109"/>
      <c r="BWQ383" s="109"/>
      <c r="BWR383" s="109"/>
      <c r="BWS383" s="109"/>
      <c r="BWT383" s="109"/>
      <c r="BWU383" s="109"/>
      <c r="BWV383" s="109"/>
      <c r="BWW383" s="109"/>
      <c r="BWX383" s="109"/>
      <c r="BWY383" s="109"/>
      <c r="BWZ383" s="109"/>
      <c r="BXA383" s="109"/>
      <c r="BXB383" s="109"/>
      <c r="BXC383" s="109"/>
      <c r="BXD383" s="109"/>
      <c r="BXE383" s="109"/>
      <c r="BXF383" s="109"/>
      <c r="BXG383" s="109"/>
      <c r="BXH383" s="109"/>
      <c r="BXI383" s="109"/>
      <c r="BXJ383" s="109"/>
      <c r="BXK383" s="109"/>
      <c r="BXL383" s="109"/>
      <c r="BXM383" s="109"/>
      <c r="BXN383" s="109"/>
      <c r="BXO383" s="109"/>
      <c r="BXP383" s="109"/>
      <c r="BXQ383" s="109"/>
      <c r="BXR383" s="109"/>
      <c r="BXS383" s="109"/>
      <c r="BXT383" s="109"/>
      <c r="BXU383" s="109"/>
      <c r="BXV383" s="109"/>
      <c r="BXW383" s="109"/>
      <c r="BXX383" s="109"/>
      <c r="BXY383" s="109"/>
      <c r="BXZ383" s="109"/>
      <c r="BYA383" s="109"/>
      <c r="BYB383" s="109"/>
      <c r="BYC383" s="109"/>
      <c r="BYD383" s="109"/>
      <c r="BYE383" s="109"/>
      <c r="BYF383" s="109"/>
      <c r="BYG383" s="109"/>
      <c r="BYH383" s="109"/>
      <c r="BYI383" s="109"/>
      <c r="BYJ383" s="109"/>
      <c r="BYK383" s="109"/>
      <c r="BYL383" s="109"/>
      <c r="BYM383" s="109"/>
      <c r="BYN383" s="109"/>
      <c r="BYO383" s="109"/>
      <c r="BYP383" s="109"/>
      <c r="BYQ383" s="109"/>
      <c r="BYR383" s="109"/>
      <c r="BYS383" s="109"/>
      <c r="BYT383" s="109"/>
      <c r="BYU383" s="109"/>
      <c r="BYV383" s="109"/>
      <c r="BYW383" s="109"/>
      <c r="BYX383" s="109"/>
      <c r="BYY383" s="109"/>
      <c r="BYZ383" s="109"/>
      <c r="BZA383" s="109"/>
      <c r="BZB383" s="109"/>
      <c r="BZC383" s="109"/>
      <c r="BZD383" s="109"/>
      <c r="BZE383" s="109"/>
      <c r="BZF383" s="109"/>
      <c r="BZG383" s="109"/>
      <c r="BZH383" s="109"/>
      <c r="BZI383" s="109"/>
      <c r="BZJ383" s="109"/>
      <c r="BZK383" s="109"/>
      <c r="BZL383" s="109"/>
      <c r="BZM383" s="109"/>
      <c r="BZN383" s="109"/>
      <c r="BZO383" s="109"/>
      <c r="BZP383" s="109"/>
      <c r="BZQ383" s="109"/>
      <c r="BZR383" s="109"/>
      <c r="BZS383" s="109"/>
      <c r="BZT383" s="109"/>
      <c r="BZU383" s="109"/>
      <c r="BZV383" s="109"/>
      <c r="BZW383" s="109"/>
      <c r="BZX383" s="109"/>
      <c r="BZY383" s="109"/>
      <c r="BZZ383" s="109"/>
      <c r="CAA383" s="109"/>
      <c r="CAB383" s="109"/>
      <c r="CAC383" s="109"/>
      <c r="CAD383" s="109"/>
      <c r="CAE383" s="109"/>
      <c r="CAF383" s="109"/>
      <c r="CAG383" s="109"/>
      <c r="CAH383" s="109"/>
      <c r="CAI383" s="109"/>
      <c r="CAJ383" s="109"/>
      <c r="CAK383" s="109"/>
      <c r="CAL383" s="109"/>
      <c r="CAM383" s="109"/>
      <c r="CAN383" s="109"/>
      <c r="CAO383" s="109"/>
      <c r="CAP383" s="109"/>
      <c r="CAQ383" s="109"/>
      <c r="CAR383" s="109"/>
      <c r="CAS383" s="109"/>
      <c r="CAT383" s="109"/>
      <c r="CAU383" s="109"/>
      <c r="CAV383" s="109"/>
      <c r="CAW383" s="109"/>
      <c r="CAX383" s="109"/>
      <c r="CAY383" s="109"/>
      <c r="CAZ383" s="109"/>
      <c r="CBA383" s="109"/>
      <c r="CBB383" s="109"/>
      <c r="CBC383" s="109"/>
      <c r="CBD383" s="109"/>
      <c r="CBE383" s="109"/>
      <c r="CBF383" s="109"/>
      <c r="CBG383" s="109"/>
      <c r="CBH383" s="109"/>
      <c r="CBI383" s="109"/>
      <c r="CBJ383" s="109"/>
      <c r="CBK383" s="109"/>
      <c r="CBL383" s="109"/>
      <c r="CBM383" s="109"/>
      <c r="CBN383" s="109"/>
      <c r="CBO383" s="109"/>
      <c r="CBP383" s="109"/>
      <c r="CBQ383" s="109"/>
      <c r="CBR383" s="109"/>
      <c r="CBS383" s="109"/>
      <c r="CBT383" s="109"/>
      <c r="CBU383" s="109"/>
      <c r="CBV383" s="109"/>
      <c r="CBW383" s="109"/>
      <c r="CBX383" s="109"/>
      <c r="CBY383" s="109"/>
      <c r="CBZ383" s="109"/>
      <c r="CCA383" s="109"/>
      <c r="CCB383" s="109"/>
      <c r="CCC383" s="109"/>
      <c r="CCD383" s="109"/>
      <c r="CCE383" s="109"/>
      <c r="CCF383" s="109"/>
      <c r="CCG383" s="109"/>
      <c r="CCH383" s="109"/>
      <c r="CCI383" s="109"/>
      <c r="CCJ383" s="109"/>
      <c r="CCK383" s="109"/>
      <c r="CCL383" s="109"/>
      <c r="CCM383" s="109"/>
      <c r="CCN383" s="109"/>
      <c r="CCO383" s="109"/>
      <c r="CCP383" s="109"/>
      <c r="CCQ383" s="109"/>
      <c r="CCR383" s="109"/>
      <c r="CCS383" s="109"/>
      <c r="CCT383" s="109"/>
      <c r="CCU383" s="109"/>
      <c r="CCV383" s="109"/>
      <c r="CCW383" s="109"/>
      <c r="CCX383" s="109"/>
      <c r="CCY383" s="109"/>
      <c r="CCZ383" s="109"/>
      <c r="CDA383" s="109"/>
      <c r="CDB383" s="109"/>
      <c r="CDC383" s="109"/>
      <c r="CDD383" s="109"/>
      <c r="CDE383" s="109"/>
      <c r="CDF383" s="109"/>
      <c r="CDG383" s="109"/>
      <c r="CDH383" s="109"/>
      <c r="CDI383" s="109"/>
      <c r="CDJ383" s="109"/>
      <c r="CDK383" s="109"/>
      <c r="CDL383" s="109"/>
      <c r="CDM383" s="109"/>
      <c r="CDN383" s="109"/>
      <c r="CDO383" s="109"/>
      <c r="CDP383" s="109"/>
      <c r="CDQ383" s="109"/>
      <c r="CDR383" s="109"/>
      <c r="CDS383" s="109"/>
      <c r="CDT383" s="109"/>
      <c r="CDU383" s="109"/>
      <c r="CDV383" s="109"/>
      <c r="CDW383" s="109"/>
      <c r="CDX383" s="109"/>
      <c r="CDY383" s="109"/>
      <c r="CDZ383" s="109"/>
      <c r="CEA383" s="109"/>
      <c r="CEB383" s="109"/>
      <c r="CEC383" s="109"/>
      <c r="CED383" s="109"/>
      <c r="CEE383" s="109"/>
      <c r="CEF383" s="109"/>
      <c r="CEG383" s="109"/>
      <c r="CEH383" s="109"/>
      <c r="CEI383" s="109"/>
      <c r="CEJ383" s="109"/>
      <c r="CEK383" s="109"/>
      <c r="CEL383" s="109"/>
      <c r="CEM383" s="109"/>
      <c r="CEN383" s="109"/>
      <c r="CEO383" s="109"/>
      <c r="CEP383" s="109"/>
      <c r="CEQ383" s="109"/>
      <c r="CER383" s="109"/>
      <c r="CES383" s="109"/>
      <c r="CET383" s="109"/>
      <c r="CEU383" s="109"/>
      <c r="CEV383" s="109"/>
      <c r="CEW383" s="109"/>
      <c r="CEX383" s="109"/>
      <c r="CEY383" s="109"/>
      <c r="CEZ383" s="109"/>
      <c r="CFA383" s="109"/>
      <c r="CFB383" s="109"/>
      <c r="CFC383" s="109"/>
      <c r="CFD383" s="109"/>
      <c r="CFE383" s="109"/>
      <c r="CFF383" s="109"/>
      <c r="CFG383" s="109"/>
      <c r="CFH383" s="109"/>
      <c r="CFI383" s="109"/>
      <c r="CFJ383" s="109"/>
      <c r="CFK383" s="109"/>
      <c r="CFL383" s="109"/>
      <c r="CFM383" s="109"/>
      <c r="CFN383" s="109"/>
      <c r="CFO383" s="109"/>
      <c r="CFP383" s="109"/>
      <c r="CFQ383" s="109"/>
      <c r="CFR383" s="109"/>
      <c r="CFS383" s="109"/>
      <c r="CFT383" s="109"/>
      <c r="CFU383" s="109"/>
      <c r="CFV383" s="109"/>
      <c r="CFW383" s="109"/>
      <c r="CFX383" s="109"/>
      <c r="CFY383" s="109"/>
      <c r="CFZ383" s="109"/>
      <c r="CGA383" s="109"/>
      <c r="CGB383" s="109"/>
      <c r="CGC383" s="109"/>
      <c r="CGD383" s="109"/>
      <c r="CGE383" s="109"/>
      <c r="CGF383" s="109"/>
      <c r="CGG383" s="109"/>
      <c r="CGH383" s="109"/>
      <c r="CGI383" s="109"/>
      <c r="CGJ383" s="109"/>
      <c r="CGK383" s="109"/>
      <c r="CGL383" s="109"/>
      <c r="CGM383" s="109"/>
      <c r="CGN383" s="109"/>
      <c r="CGO383" s="109"/>
      <c r="CGP383" s="109"/>
      <c r="CGQ383" s="109"/>
      <c r="CGR383" s="109"/>
      <c r="CGS383" s="109"/>
      <c r="CGT383" s="109"/>
      <c r="CGU383" s="109"/>
      <c r="CGV383" s="109"/>
      <c r="CGW383" s="109"/>
      <c r="CGX383" s="109"/>
      <c r="CGY383" s="109"/>
      <c r="CGZ383" s="109"/>
      <c r="CHA383" s="109"/>
      <c r="CHB383" s="109"/>
      <c r="CHC383" s="109"/>
      <c r="CHD383" s="109"/>
      <c r="CHE383" s="109"/>
      <c r="CHF383" s="109"/>
      <c r="CHG383" s="109"/>
      <c r="CHH383" s="109"/>
      <c r="CHI383" s="109"/>
      <c r="CHJ383" s="109"/>
      <c r="CHK383" s="109"/>
      <c r="CHL383" s="109"/>
      <c r="CHM383" s="109"/>
      <c r="CHN383" s="109"/>
      <c r="CHO383" s="109"/>
      <c r="CHP383" s="109"/>
      <c r="CHQ383" s="109"/>
      <c r="CHR383" s="109"/>
      <c r="CHS383" s="109"/>
      <c r="CHT383" s="109"/>
      <c r="CHU383" s="109"/>
      <c r="CHV383" s="109"/>
      <c r="CHW383" s="109"/>
      <c r="CHX383" s="109"/>
      <c r="CHY383" s="109"/>
      <c r="CHZ383" s="109"/>
      <c r="CIA383" s="109"/>
      <c r="CIB383" s="109"/>
      <c r="CIC383" s="109"/>
      <c r="CID383" s="109"/>
      <c r="CIE383" s="109"/>
      <c r="CIF383" s="109"/>
      <c r="CIG383" s="109"/>
      <c r="CIH383" s="109"/>
      <c r="CII383" s="109"/>
      <c r="CIJ383" s="109"/>
      <c r="CIK383" s="109"/>
      <c r="CIL383" s="109"/>
      <c r="CIM383" s="109"/>
      <c r="CIN383" s="109"/>
      <c r="CIO383" s="109"/>
      <c r="CIP383" s="109"/>
      <c r="CIQ383" s="109"/>
      <c r="CIR383" s="109"/>
      <c r="CIS383" s="109"/>
      <c r="CIT383" s="109"/>
      <c r="CIU383" s="109"/>
      <c r="CIV383" s="109"/>
      <c r="CIW383" s="109"/>
      <c r="CIX383" s="109"/>
      <c r="CIY383" s="109"/>
      <c r="CIZ383" s="109"/>
      <c r="CJA383" s="109"/>
      <c r="CJB383" s="109"/>
      <c r="CJC383" s="109"/>
      <c r="CJD383" s="109"/>
      <c r="CJE383" s="109"/>
      <c r="CJF383" s="109"/>
      <c r="CJG383" s="109"/>
      <c r="CJH383" s="109"/>
      <c r="CJI383" s="109"/>
      <c r="CJJ383" s="109"/>
      <c r="CJK383" s="109"/>
      <c r="CJL383" s="109"/>
      <c r="CJM383" s="109"/>
      <c r="CJN383" s="109"/>
      <c r="CJO383" s="109"/>
      <c r="CJP383" s="109"/>
      <c r="CJQ383" s="109"/>
      <c r="CJR383" s="109"/>
      <c r="CJS383" s="109"/>
      <c r="CJT383" s="109"/>
      <c r="CJU383" s="109"/>
      <c r="CJV383" s="109"/>
      <c r="CJW383" s="109"/>
      <c r="CJX383" s="109"/>
      <c r="CJY383" s="109"/>
      <c r="CJZ383" s="109"/>
      <c r="CKA383" s="109"/>
      <c r="CKB383" s="109"/>
      <c r="CKC383" s="109"/>
      <c r="CKD383" s="109"/>
      <c r="CKE383" s="109"/>
      <c r="CKF383" s="109"/>
      <c r="CKG383" s="109"/>
      <c r="CKH383" s="109"/>
      <c r="CKI383" s="109"/>
      <c r="CKJ383" s="109"/>
      <c r="CKK383" s="109"/>
      <c r="CKL383" s="109"/>
      <c r="CKM383" s="109"/>
      <c r="CKN383" s="109"/>
      <c r="CKO383" s="109"/>
      <c r="CKP383" s="109"/>
      <c r="CKQ383" s="109"/>
      <c r="CKR383" s="109"/>
      <c r="CKS383" s="109"/>
      <c r="CKT383" s="109"/>
      <c r="CKU383" s="109"/>
      <c r="CKV383" s="109"/>
      <c r="CKW383" s="109"/>
      <c r="CKX383" s="109"/>
      <c r="CKY383" s="109"/>
      <c r="CKZ383" s="109"/>
      <c r="CLA383" s="109"/>
      <c r="CLB383" s="109"/>
      <c r="CLC383" s="109"/>
      <c r="CLD383" s="109"/>
      <c r="CLE383" s="109"/>
      <c r="CLF383" s="109"/>
      <c r="CLG383" s="109"/>
      <c r="CLH383" s="109"/>
      <c r="CLI383" s="109"/>
      <c r="CLJ383" s="109"/>
      <c r="CLK383" s="109"/>
      <c r="CLL383" s="109"/>
      <c r="CLM383" s="109"/>
      <c r="CLN383" s="109"/>
      <c r="CLO383" s="109"/>
      <c r="CLP383" s="109"/>
      <c r="CLQ383" s="109"/>
      <c r="CLR383" s="109"/>
      <c r="CLS383" s="109"/>
      <c r="CLT383" s="109"/>
      <c r="CLU383" s="109"/>
      <c r="CLV383" s="109"/>
      <c r="CLW383" s="109"/>
      <c r="CLX383" s="109"/>
      <c r="CLY383" s="109"/>
      <c r="CLZ383" s="109"/>
      <c r="CMA383" s="109"/>
      <c r="CMB383" s="109"/>
      <c r="CMC383" s="109"/>
      <c r="CMD383" s="109"/>
      <c r="CME383" s="109"/>
      <c r="CMF383" s="109"/>
      <c r="CMG383" s="109"/>
      <c r="CMH383" s="109"/>
      <c r="CMI383" s="109"/>
      <c r="CMJ383" s="109"/>
      <c r="CMK383" s="109"/>
      <c r="CML383" s="109"/>
      <c r="CMM383" s="109"/>
      <c r="CMN383" s="109"/>
      <c r="CMO383" s="109"/>
      <c r="CMP383" s="109"/>
      <c r="CMQ383" s="109"/>
      <c r="CMR383" s="109"/>
      <c r="CMS383" s="109"/>
      <c r="CMT383" s="109"/>
      <c r="CMU383" s="109"/>
      <c r="CMV383" s="109"/>
      <c r="CMW383" s="109"/>
      <c r="CMX383" s="109"/>
      <c r="CMY383" s="109"/>
      <c r="CMZ383" s="109"/>
      <c r="CNA383" s="109"/>
      <c r="CNB383" s="109"/>
      <c r="CNC383" s="109"/>
      <c r="CND383" s="109"/>
      <c r="CNE383" s="109"/>
      <c r="CNF383" s="109"/>
      <c r="CNG383" s="109"/>
      <c r="CNH383" s="109"/>
      <c r="CNI383" s="109"/>
      <c r="CNJ383" s="109"/>
      <c r="CNK383" s="109"/>
      <c r="CNL383" s="109"/>
      <c r="CNM383" s="109"/>
      <c r="CNN383" s="109"/>
      <c r="CNO383" s="109"/>
      <c r="CNP383" s="109"/>
      <c r="CNQ383" s="109"/>
      <c r="CNR383" s="109"/>
      <c r="CNS383" s="109"/>
      <c r="CNT383" s="109"/>
      <c r="CNU383" s="109"/>
      <c r="CNV383" s="109"/>
      <c r="CNW383" s="109"/>
      <c r="CNX383" s="109"/>
      <c r="CNY383" s="109"/>
      <c r="CNZ383" s="109"/>
      <c r="COA383" s="109"/>
      <c r="COB383" s="109"/>
      <c r="COC383" s="109"/>
      <c r="COD383" s="109"/>
      <c r="COE383" s="109"/>
      <c r="COF383" s="109"/>
      <c r="COG383" s="109"/>
      <c r="COH383" s="109"/>
      <c r="COI383" s="109"/>
      <c r="COJ383" s="109"/>
      <c r="COK383" s="109"/>
      <c r="COL383" s="109"/>
      <c r="COM383" s="109"/>
      <c r="CON383" s="109"/>
      <c r="COO383" s="109"/>
      <c r="COP383" s="109"/>
      <c r="COQ383" s="109"/>
      <c r="COR383" s="109"/>
      <c r="COS383" s="109"/>
      <c r="COT383" s="109"/>
      <c r="COU383" s="109"/>
      <c r="COV383" s="109"/>
      <c r="COW383" s="109"/>
      <c r="COX383" s="109"/>
      <c r="COY383" s="109"/>
      <c r="COZ383" s="109"/>
      <c r="CPA383" s="109"/>
      <c r="CPB383" s="109"/>
      <c r="CPC383" s="109"/>
      <c r="CPD383" s="109"/>
      <c r="CPE383" s="109"/>
      <c r="CPF383" s="109"/>
      <c r="CPG383" s="109"/>
      <c r="CPH383" s="109"/>
      <c r="CPI383" s="109"/>
      <c r="CPJ383" s="109"/>
      <c r="CPK383" s="109"/>
      <c r="CPL383" s="109"/>
      <c r="CPM383" s="109"/>
      <c r="CPN383" s="109"/>
      <c r="CPO383" s="109"/>
      <c r="CPP383" s="109"/>
      <c r="CPQ383" s="109"/>
      <c r="CPR383" s="109"/>
      <c r="CPS383" s="109"/>
      <c r="CPT383" s="109"/>
      <c r="CPU383" s="109"/>
      <c r="CPV383" s="109"/>
      <c r="CPW383" s="109"/>
      <c r="CPX383" s="109"/>
      <c r="CPY383" s="109"/>
      <c r="CPZ383" s="109"/>
      <c r="CQA383" s="109"/>
      <c r="CQB383" s="109"/>
      <c r="CQC383" s="109"/>
      <c r="CQD383" s="109"/>
      <c r="CQE383" s="109"/>
      <c r="CQF383" s="109"/>
      <c r="CQG383" s="109"/>
      <c r="CQH383" s="109"/>
      <c r="CQI383" s="109"/>
      <c r="CQJ383" s="109"/>
      <c r="CQK383" s="109"/>
      <c r="CQL383" s="109"/>
      <c r="CQM383" s="109"/>
      <c r="CQN383" s="109"/>
      <c r="CQO383" s="109"/>
      <c r="CQP383" s="109"/>
      <c r="CQQ383" s="109"/>
      <c r="CQR383" s="109"/>
      <c r="CQS383" s="109"/>
      <c r="CQT383" s="109"/>
      <c r="CQU383" s="109"/>
      <c r="CQV383" s="109"/>
      <c r="CQW383" s="109"/>
      <c r="CQX383" s="109"/>
      <c r="CQY383" s="109"/>
      <c r="CQZ383" s="109"/>
      <c r="CRA383" s="109"/>
      <c r="CRB383" s="109"/>
      <c r="CRC383" s="109"/>
      <c r="CRD383" s="109"/>
      <c r="CRE383" s="109"/>
      <c r="CRF383" s="109"/>
      <c r="CRG383" s="109"/>
      <c r="CRH383" s="109"/>
      <c r="CRI383" s="109"/>
      <c r="CRJ383" s="109"/>
      <c r="CRK383" s="109"/>
      <c r="CRL383" s="109"/>
      <c r="CRM383" s="109"/>
      <c r="CRN383" s="109"/>
      <c r="CRO383" s="109"/>
      <c r="CRP383" s="109"/>
      <c r="CRQ383" s="109"/>
      <c r="CRR383" s="109"/>
      <c r="CRS383" s="109"/>
      <c r="CRT383" s="109"/>
      <c r="CRU383" s="109"/>
      <c r="CRV383" s="109"/>
      <c r="CRW383" s="109"/>
      <c r="CRX383" s="109"/>
      <c r="CRY383" s="109"/>
      <c r="CRZ383" s="109"/>
      <c r="CSA383" s="109"/>
      <c r="CSB383" s="109"/>
      <c r="CSC383" s="109"/>
      <c r="CSD383" s="109"/>
      <c r="CSE383" s="109"/>
      <c r="CSF383" s="109"/>
      <c r="CSG383" s="109"/>
      <c r="CSH383" s="109"/>
      <c r="CSI383" s="109"/>
      <c r="CSJ383" s="109"/>
      <c r="CSK383" s="109"/>
      <c r="CSL383" s="109"/>
      <c r="CSM383" s="109"/>
      <c r="CSN383" s="109"/>
      <c r="CSO383" s="109"/>
      <c r="CSP383" s="109"/>
      <c r="CSQ383" s="109"/>
      <c r="CSR383" s="109"/>
      <c r="CSS383" s="109"/>
      <c r="CST383" s="109"/>
      <c r="CSU383" s="109"/>
      <c r="CSV383" s="109"/>
      <c r="CSW383" s="109"/>
      <c r="CSX383" s="109"/>
      <c r="CSY383" s="109"/>
      <c r="CSZ383" s="109"/>
      <c r="CTA383" s="109"/>
      <c r="CTB383" s="109"/>
      <c r="CTC383" s="109"/>
      <c r="CTD383" s="109"/>
      <c r="CTE383" s="109"/>
      <c r="CTF383" s="109"/>
      <c r="CTG383" s="109"/>
      <c r="CTH383" s="109"/>
      <c r="CTI383" s="109"/>
      <c r="CTJ383" s="109"/>
      <c r="CTK383" s="109"/>
      <c r="CTL383" s="109"/>
      <c r="CTM383" s="109"/>
      <c r="CTN383" s="109"/>
      <c r="CTO383" s="109"/>
      <c r="CTP383" s="109"/>
      <c r="CTQ383" s="109"/>
      <c r="CTR383" s="109"/>
      <c r="CTS383" s="109"/>
      <c r="CTT383" s="109"/>
      <c r="CTU383" s="109"/>
      <c r="CTV383" s="109"/>
      <c r="CTW383" s="109"/>
      <c r="CTX383" s="109"/>
      <c r="CTY383" s="109"/>
      <c r="CTZ383" s="109"/>
      <c r="CUA383" s="109"/>
      <c r="CUB383" s="109"/>
      <c r="CUC383" s="109"/>
      <c r="CUD383" s="109"/>
      <c r="CUE383" s="109"/>
      <c r="CUF383" s="109"/>
      <c r="CUG383" s="109"/>
      <c r="CUH383" s="109"/>
      <c r="CUI383" s="109"/>
      <c r="CUJ383" s="109"/>
      <c r="CUK383" s="109"/>
      <c r="CUL383" s="109"/>
      <c r="CUM383" s="109"/>
      <c r="CUN383" s="109"/>
      <c r="CUO383" s="109"/>
      <c r="CUP383" s="109"/>
      <c r="CUQ383" s="109"/>
      <c r="CUR383" s="109"/>
      <c r="CUS383" s="109"/>
      <c r="CUT383" s="109"/>
      <c r="CUU383" s="109"/>
      <c r="CUV383" s="109"/>
      <c r="CUW383" s="109"/>
      <c r="CUX383" s="109"/>
      <c r="CUY383" s="109"/>
      <c r="CUZ383" s="109"/>
      <c r="CVA383" s="109"/>
      <c r="CVB383" s="109"/>
      <c r="CVC383" s="109"/>
      <c r="CVD383" s="109"/>
      <c r="CVE383" s="109"/>
      <c r="CVF383" s="109"/>
      <c r="CVG383" s="109"/>
      <c r="CVH383" s="109"/>
      <c r="CVI383" s="109"/>
      <c r="CVJ383" s="109"/>
      <c r="CVK383" s="109"/>
      <c r="CVL383" s="109"/>
      <c r="CVM383" s="109"/>
      <c r="CVN383" s="109"/>
      <c r="CVO383" s="109"/>
      <c r="CVP383" s="109"/>
      <c r="CVQ383" s="109"/>
      <c r="CVR383" s="109"/>
      <c r="CVS383" s="109"/>
      <c r="CVT383" s="109"/>
      <c r="CVU383" s="109"/>
      <c r="CVV383" s="109"/>
      <c r="CVW383" s="109"/>
      <c r="CVX383" s="109"/>
      <c r="CVY383" s="109"/>
      <c r="CVZ383" s="109"/>
      <c r="CWA383" s="109"/>
      <c r="CWB383" s="109"/>
      <c r="CWC383" s="109"/>
      <c r="CWD383" s="109"/>
      <c r="CWE383" s="109"/>
      <c r="CWF383" s="109"/>
      <c r="CWG383" s="109"/>
      <c r="CWH383" s="109"/>
      <c r="CWI383" s="109"/>
      <c r="CWJ383" s="109"/>
      <c r="CWK383" s="109"/>
      <c r="CWL383" s="109"/>
      <c r="CWM383" s="109"/>
      <c r="CWN383" s="109"/>
      <c r="CWO383" s="109"/>
      <c r="CWP383" s="109"/>
      <c r="CWQ383" s="109"/>
      <c r="CWR383" s="109"/>
      <c r="CWS383" s="109"/>
      <c r="CWT383" s="109"/>
      <c r="CWU383" s="109"/>
      <c r="CWV383" s="109"/>
      <c r="CWW383" s="109"/>
      <c r="CWX383" s="109"/>
      <c r="CWY383" s="109"/>
      <c r="CWZ383" s="109"/>
      <c r="CXA383" s="109"/>
      <c r="CXB383" s="109"/>
      <c r="CXC383" s="109"/>
      <c r="CXD383" s="109"/>
      <c r="CXE383" s="109"/>
      <c r="CXF383" s="109"/>
      <c r="CXG383" s="109"/>
      <c r="CXH383" s="109"/>
      <c r="CXI383" s="109"/>
      <c r="CXJ383" s="109"/>
      <c r="CXK383" s="109"/>
      <c r="CXL383" s="109"/>
      <c r="CXM383" s="109"/>
      <c r="CXN383" s="109"/>
      <c r="CXO383" s="109"/>
      <c r="CXP383" s="109"/>
      <c r="CXQ383" s="109"/>
      <c r="CXR383" s="109"/>
      <c r="CXS383" s="109"/>
      <c r="CXT383" s="109"/>
      <c r="CXU383" s="109"/>
      <c r="CXV383" s="109"/>
      <c r="CXW383" s="109"/>
      <c r="CXX383" s="109"/>
      <c r="CXY383" s="109"/>
      <c r="CXZ383" s="109"/>
      <c r="CYA383" s="109"/>
      <c r="CYB383" s="109"/>
      <c r="CYC383" s="109"/>
      <c r="CYD383" s="109"/>
      <c r="CYE383" s="109"/>
      <c r="CYF383" s="109"/>
      <c r="CYG383" s="109"/>
      <c r="CYH383" s="109"/>
      <c r="CYI383" s="109"/>
      <c r="CYJ383" s="109"/>
      <c r="CYK383" s="109"/>
      <c r="CYL383" s="109"/>
      <c r="CYM383" s="109"/>
      <c r="CYN383" s="109"/>
      <c r="CYO383" s="109"/>
      <c r="CYP383" s="109"/>
      <c r="CYQ383" s="109"/>
      <c r="CYR383" s="109"/>
      <c r="CYS383" s="109"/>
      <c r="CYT383" s="109"/>
      <c r="CYU383" s="109"/>
      <c r="CYV383" s="109"/>
      <c r="CYW383" s="109"/>
      <c r="CYX383" s="109"/>
      <c r="CYY383" s="109"/>
      <c r="CYZ383" s="109"/>
      <c r="CZA383" s="109"/>
      <c r="CZB383" s="109"/>
      <c r="CZC383" s="109"/>
      <c r="CZD383" s="109"/>
      <c r="CZE383" s="109"/>
      <c r="CZF383" s="109"/>
      <c r="CZG383" s="109"/>
      <c r="CZH383" s="109"/>
      <c r="CZI383" s="109"/>
      <c r="CZJ383" s="109"/>
      <c r="CZK383" s="109"/>
      <c r="CZL383" s="109"/>
      <c r="CZM383" s="109"/>
      <c r="CZN383" s="109"/>
      <c r="CZO383" s="109"/>
      <c r="CZP383" s="109"/>
      <c r="CZQ383" s="109"/>
      <c r="CZR383" s="109"/>
      <c r="CZS383" s="109"/>
      <c r="CZT383" s="109"/>
      <c r="CZU383" s="109"/>
      <c r="CZV383" s="109"/>
      <c r="CZW383" s="109"/>
      <c r="CZX383" s="109"/>
      <c r="CZY383" s="109"/>
      <c r="CZZ383" s="109"/>
      <c r="DAA383" s="109"/>
      <c r="DAB383" s="109"/>
      <c r="DAC383" s="109"/>
      <c r="DAD383" s="109"/>
      <c r="DAE383" s="109"/>
      <c r="DAF383" s="109"/>
      <c r="DAG383" s="109"/>
      <c r="DAH383" s="109"/>
      <c r="DAI383" s="109"/>
      <c r="DAJ383" s="109"/>
      <c r="DAK383" s="109"/>
      <c r="DAL383" s="109"/>
      <c r="DAM383" s="109"/>
      <c r="DAN383" s="109"/>
      <c r="DAO383" s="109"/>
      <c r="DAP383" s="109"/>
      <c r="DAQ383" s="109"/>
      <c r="DAR383" s="109"/>
      <c r="DAS383" s="109"/>
      <c r="DAT383" s="109"/>
      <c r="DAU383" s="109"/>
      <c r="DAV383" s="109"/>
      <c r="DAW383" s="109"/>
      <c r="DAX383" s="109"/>
      <c r="DAY383" s="109"/>
      <c r="DAZ383" s="109"/>
      <c r="DBA383" s="109"/>
      <c r="DBB383" s="109"/>
      <c r="DBC383" s="109"/>
      <c r="DBD383" s="109"/>
      <c r="DBE383" s="109"/>
      <c r="DBF383" s="109"/>
      <c r="DBG383" s="109"/>
      <c r="DBH383" s="109"/>
      <c r="DBI383" s="109"/>
      <c r="DBJ383" s="109"/>
      <c r="DBK383" s="109"/>
      <c r="DBL383" s="109"/>
      <c r="DBM383" s="109"/>
      <c r="DBN383" s="109"/>
      <c r="DBO383" s="109"/>
      <c r="DBP383" s="109"/>
      <c r="DBQ383" s="109"/>
      <c r="DBR383" s="109"/>
      <c r="DBS383" s="109"/>
      <c r="DBT383" s="109"/>
      <c r="DBU383" s="109"/>
      <c r="DBV383" s="109"/>
      <c r="DBW383" s="109"/>
      <c r="DBX383" s="109"/>
      <c r="DBY383" s="109"/>
      <c r="DBZ383" s="109"/>
      <c r="DCA383" s="109"/>
      <c r="DCB383" s="109"/>
      <c r="DCC383" s="109"/>
      <c r="DCD383" s="109"/>
      <c r="DCE383" s="109"/>
      <c r="DCF383" s="109"/>
      <c r="DCG383" s="109"/>
      <c r="DCH383" s="109"/>
      <c r="DCI383" s="109"/>
      <c r="DCJ383" s="109"/>
      <c r="DCK383" s="109"/>
      <c r="DCL383" s="109"/>
      <c r="DCM383" s="109"/>
      <c r="DCN383" s="109"/>
      <c r="DCO383" s="109"/>
      <c r="DCP383" s="109"/>
      <c r="DCQ383" s="109"/>
      <c r="DCR383" s="109"/>
      <c r="DCS383" s="109"/>
      <c r="DCT383" s="109"/>
      <c r="DCU383" s="109"/>
      <c r="DCV383" s="109"/>
      <c r="DCW383" s="109"/>
      <c r="DCX383" s="109"/>
      <c r="DCY383" s="109"/>
      <c r="DCZ383" s="109"/>
      <c r="DDA383" s="109"/>
      <c r="DDB383" s="109"/>
      <c r="DDC383" s="109"/>
      <c r="DDD383" s="109"/>
      <c r="DDE383" s="109"/>
      <c r="DDF383" s="109"/>
      <c r="DDG383" s="109"/>
      <c r="DDH383" s="109"/>
      <c r="DDI383" s="109"/>
      <c r="DDJ383" s="109"/>
      <c r="DDK383" s="109"/>
      <c r="DDL383" s="109"/>
      <c r="DDM383" s="109"/>
      <c r="DDN383" s="109"/>
      <c r="DDO383" s="109"/>
      <c r="DDP383" s="109"/>
      <c r="DDQ383" s="109"/>
      <c r="DDR383" s="109"/>
      <c r="DDS383" s="109"/>
      <c r="DDT383" s="109"/>
      <c r="DDU383" s="109"/>
      <c r="DDV383" s="109"/>
      <c r="DDW383" s="109"/>
      <c r="DDX383" s="109"/>
      <c r="DDY383" s="109"/>
      <c r="DDZ383" s="109"/>
      <c r="DEA383" s="109"/>
      <c r="DEB383" s="109"/>
      <c r="DEC383" s="109"/>
      <c r="DED383" s="109"/>
      <c r="DEE383" s="109"/>
      <c r="DEF383" s="109"/>
      <c r="DEG383" s="109"/>
      <c r="DEH383" s="109"/>
      <c r="DEI383" s="109"/>
      <c r="DEJ383" s="109"/>
      <c r="DEK383" s="109"/>
      <c r="DEL383" s="109"/>
      <c r="DEM383" s="109"/>
      <c r="DEN383" s="109"/>
      <c r="DEO383" s="109"/>
      <c r="DEP383" s="109"/>
      <c r="DEQ383" s="109"/>
      <c r="DER383" s="109"/>
      <c r="DES383" s="109"/>
      <c r="DET383" s="109"/>
      <c r="DEU383" s="109"/>
      <c r="DEV383" s="109"/>
      <c r="DEW383" s="109"/>
      <c r="DEX383" s="109"/>
      <c r="DEY383" s="109"/>
      <c r="DEZ383" s="109"/>
      <c r="DFA383" s="109"/>
      <c r="DFB383" s="109"/>
      <c r="DFC383" s="109"/>
      <c r="DFD383" s="109"/>
      <c r="DFE383" s="109"/>
      <c r="DFF383" s="109"/>
      <c r="DFG383" s="109"/>
      <c r="DFH383" s="109"/>
      <c r="DFI383" s="109"/>
      <c r="DFJ383" s="109"/>
      <c r="DFK383" s="109"/>
      <c r="DFL383" s="109"/>
      <c r="DFM383" s="109"/>
      <c r="DFN383" s="109"/>
      <c r="DFO383" s="109"/>
      <c r="DFP383" s="109"/>
      <c r="DFQ383" s="109"/>
      <c r="DFR383" s="109"/>
      <c r="DFS383" s="109"/>
      <c r="DFT383" s="109"/>
      <c r="DFU383" s="109"/>
      <c r="DFV383" s="109"/>
      <c r="DFW383" s="109"/>
      <c r="DFX383" s="109"/>
      <c r="DFY383" s="109"/>
      <c r="DFZ383" s="109"/>
      <c r="DGA383" s="109"/>
      <c r="DGB383" s="109"/>
      <c r="DGC383" s="109"/>
      <c r="DGD383" s="109"/>
      <c r="DGE383" s="109"/>
      <c r="DGF383" s="109"/>
      <c r="DGG383" s="109"/>
      <c r="DGH383" s="109"/>
      <c r="DGI383" s="109"/>
      <c r="DGJ383" s="109"/>
      <c r="DGK383" s="109"/>
      <c r="DGL383" s="109"/>
      <c r="DGM383" s="109"/>
      <c r="DGN383" s="109"/>
      <c r="DGO383" s="109"/>
      <c r="DGP383" s="109"/>
      <c r="DGQ383" s="109"/>
      <c r="DGR383" s="109"/>
      <c r="DGS383" s="109"/>
      <c r="DGT383" s="109"/>
      <c r="DGU383" s="109"/>
      <c r="DGV383" s="109"/>
      <c r="DGW383" s="109"/>
      <c r="DGX383" s="109"/>
      <c r="DGY383" s="109"/>
      <c r="DGZ383" s="109"/>
      <c r="DHA383" s="109"/>
      <c r="DHB383" s="109"/>
      <c r="DHC383" s="109"/>
      <c r="DHD383" s="109"/>
      <c r="DHE383" s="109"/>
      <c r="DHF383" s="109"/>
      <c r="DHG383" s="109"/>
      <c r="DHH383" s="109"/>
      <c r="DHI383" s="109"/>
      <c r="DHJ383" s="109"/>
      <c r="DHK383" s="109"/>
      <c r="DHL383" s="109"/>
      <c r="DHM383" s="109"/>
      <c r="DHN383" s="109"/>
      <c r="DHO383" s="109"/>
      <c r="DHP383" s="109"/>
      <c r="DHQ383" s="109"/>
      <c r="DHR383" s="109"/>
      <c r="DHS383" s="109"/>
      <c r="DHT383" s="109"/>
      <c r="DHU383" s="109"/>
      <c r="DHV383" s="109"/>
      <c r="DHW383" s="109"/>
      <c r="DHX383" s="109"/>
      <c r="DHY383" s="109"/>
      <c r="DHZ383" s="109"/>
      <c r="DIA383" s="109"/>
      <c r="DIB383" s="109"/>
      <c r="DIC383" s="109"/>
      <c r="DID383" s="109"/>
      <c r="DIE383" s="109"/>
      <c r="DIF383" s="109"/>
      <c r="DIG383" s="109"/>
      <c r="DIH383" s="109"/>
      <c r="DII383" s="109"/>
      <c r="DIJ383" s="109"/>
      <c r="DIK383" s="109"/>
      <c r="DIL383" s="109"/>
      <c r="DIM383" s="109"/>
      <c r="DIN383" s="109"/>
      <c r="DIO383" s="109"/>
      <c r="DIP383" s="109"/>
      <c r="DIQ383" s="109"/>
      <c r="DIR383" s="109"/>
      <c r="DIS383" s="109"/>
      <c r="DIT383" s="109"/>
      <c r="DIU383" s="109"/>
      <c r="DIV383" s="109"/>
      <c r="DIW383" s="109"/>
      <c r="DIX383" s="109"/>
      <c r="DIY383" s="109"/>
      <c r="DIZ383" s="109"/>
      <c r="DJA383" s="109"/>
      <c r="DJB383" s="109"/>
      <c r="DJC383" s="109"/>
      <c r="DJD383" s="109"/>
      <c r="DJE383" s="109"/>
      <c r="DJF383" s="109"/>
      <c r="DJG383" s="109"/>
      <c r="DJH383" s="109"/>
      <c r="DJI383" s="109"/>
      <c r="DJJ383" s="109"/>
      <c r="DJK383" s="109"/>
      <c r="DJL383" s="109"/>
      <c r="DJM383" s="109"/>
      <c r="DJN383" s="109"/>
      <c r="DJO383" s="109"/>
      <c r="DJP383" s="109"/>
      <c r="DJQ383" s="109"/>
      <c r="DJR383" s="109"/>
      <c r="DJS383" s="109"/>
      <c r="DJT383" s="109"/>
      <c r="DJU383" s="109"/>
      <c r="DJV383" s="109"/>
      <c r="DJW383" s="109"/>
      <c r="DJX383" s="109"/>
      <c r="DJY383" s="109"/>
      <c r="DJZ383" s="109"/>
      <c r="DKA383" s="109"/>
      <c r="DKB383" s="109"/>
      <c r="DKC383" s="109"/>
      <c r="DKD383" s="109"/>
      <c r="DKE383" s="109"/>
      <c r="DKF383" s="109"/>
      <c r="DKG383" s="109"/>
      <c r="DKH383" s="109"/>
      <c r="DKI383" s="109"/>
      <c r="DKJ383" s="109"/>
      <c r="DKK383" s="109"/>
      <c r="DKL383" s="109"/>
      <c r="DKM383" s="109"/>
      <c r="DKN383" s="109"/>
      <c r="DKO383" s="109"/>
      <c r="DKP383" s="109"/>
      <c r="DKQ383" s="109"/>
      <c r="DKR383" s="109"/>
      <c r="DKS383" s="109"/>
      <c r="DKT383" s="109"/>
      <c r="DKU383" s="109"/>
      <c r="DKV383" s="109"/>
      <c r="DKW383" s="109"/>
      <c r="DKX383" s="109"/>
      <c r="DKY383" s="109"/>
      <c r="DKZ383" s="109"/>
      <c r="DLA383" s="109"/>
      <c r="DLB383" s="109"/>
      <c r="DLC383" s="109"/>
      <c r="DLD383" s="109"/>
      <c r="DLE383" s="109"/>
      <c r="DLF383" s="109"/>
      <c r="DLG383" s="109"/>
      <c r="DLH383" s="109"/>
      <c r="DLI383" s="109"/>
      <c r="DLJ383" s="109"/>
      <c r="DLK383" s="109"/>
      <c r="DLL383" s="109"/>
      <c r="DLM383" s="109"/>
      <c r="DLN383" s="109"/>
      <c r="DLO383" s="109"/>
      <c r="DLP383" s="109"/>
      <c r="DLQ383" s="109"/>
      <c r="DLR383" s="109"/>
      <c r="DLS383" s="109"/>
      <c r="DLT383" s="109"/>
      <c r="DLU383" s="109"/>
      <c r="DLV383" s="109"/>
      <c r="DLW383" s="109"/>
      <c r="DLX383" s="109"/>
      <c r="DLY383" s="109"/>
      <c r="DLZ383" s="109"/>
      <c r="DMA383" s="109"/>
      <c r="DMB383" s="109"/>
      <c r="DMC383" s="109"/>
      <c r="DMD383" s="109"/>
      <c r="DME383" s="109"/>
      <c r="DMF383" s="109"/>
      <c r="DMG383" s="109"/>
      <c r="DMH383" s="109"/>
      <c r="DMI383" s="109"/>
      <c r="DMJ383" s="109"/>
      <c r="DMK383" s="109"/>
      <c r="DML383" s="109"/>
      <c r="DMM383" s="109"/>
      <c r="DMN383" s="109"/>
      <c r="DMO383" s="109"/>
      <c r="DMP383" s="109"/>
      <c r="DMQ383" s="109"/>
      <c r="DMR383" s="109"/>
      <c r="DMS383" s="109"/>
      <c r="DMT383" s="109"/>
      <c r="DMU383" s="109"/>
      <c r="DMV383" s="109"/>
      <c r="DMW383" s="109"/>
      <c r="DMX383" s="109"/>
      <c r="DMY383" s="109"/>
      <c r="DMZ383" s="109"/>
      <c r="DNA383" s="109"/>
      <c r="DNB383" s="109"/>
      <c r="DNC383" s="109"/>
      <c r="DND383" s="109"/>
      <c r="DNE383" s="109"/>
      <c r="DNF383" s="109"/>
      <c r="DNG383" s="109"/>
      <c r="DNH383" s="109"/>
      <c r="DNI383" s="109"/>
      <c r="DNJ383" s="109"/>
      <c r="DNK383" s="109"/>
      <c r="DNL383" s="109"/>
      <c r="DNM383" s="109"/>
      <c r="DNN383" s="109"/>
      <c r="DNO383" s="109"/>
      <c r="DNP383" s="109"/>
      <c r="DNQ383" s="109"/>
      <c r="DNR383" s="109"/>
      <c r="DNS383" s="109"/>
      <c r="DNT383" s="109"/>
      <c r="DNU383" s="109"/>
      <c r="DNV383" s="109"/>
      <c r="DNW383" s="109"/>
      <c r="DNX383" s="109"/>
      <c r="DNY383" s="109"/>
      <c r="DNZ383" s="109"/>
      <c r="DOA383" s="109"/>
      <c r="DOB383" s="109"/>
      <c r="DOC383" s="109"/>
      <c r="DOD383" s="109"/>
      <c r="DOE383" s="109"/>
      <c r="DOF383" s="109"/>
      <c r="DOG383" s="109"/>
      <c r="DOH383" s="109"/>
      <c r="DOI383" s="109"/>
      <c r="DOJ383" s="109"/>
      <c r="DOK383" s="109"/>
      <c r="DOL383" s="109"/>
      <c r="DOM383" s="109"/>
      <c r="DON383" s="109"/>
      <c r="DOO383" s="109"/>
      <c r="DOP383" s="109"/>
      <c r="DOQ383" s="109"/>
      <c r="DOR383" s="109"/>
      <c r="DOS383" s="109"/>
      <c r="DOT383" s="109"/>
      <c r="DOU383" s="109"/>
      <c r="DOV383" s="109"/>
      <c r="DOW383" s="109"/>
      <c r="DOX383" s="109"/>
      <c r="DOY383" s="109"/>
      <c r="DOZ383" s="109"/>
      <c r="DPA383" s="109"/>
      <c r="DPB383" s="109"/>
      <c r="DPC383" s="109"/>
      <c r="DPD383" s="109"/>
      <c r="DPE383" s="109"/>
      <c r="DPF383" s="109"/>
      <c r="DPG383" s="109"/>
      <c r="DPH383" s="109"/>
      <c r="DPI383" s="109"/>
      <c r="DPJ383" s="109"/>
      <c r="DPK383" s="109"/>
      <c r="DPL383" s="109"/>
      <c r="DPM383" s="109"/>
      <c r="DPN383" s="109"/>
      <c r="DPO383" s="109"/>
      <c r="DPP383" s="109"/>
      <c r="DPQ383" s="109"/>
      <c r="DPR383" s="109"/>
      <c r="DPS383" s="109"/>
      <c r="DPT383" s="109"/>
      <c r="DPU383" s="109"/>
      <c r="DPV383" s="109"/>
      <c r="DPW383" s="109"/>
      <c r="DPX383" s="109"/>
      <c r="DPY383" s="109"/>
      <c r="DPZ383" s="109"/>
      <c r="DQA383" s="109"/>
      <c r="DQB383" s="109"/>
      <c r="DQC383" s="109"/>
      <c r="DQD383" s="109"/>
      <c r="DQE383" s="109"/>
      <c r="DQF383" s="109"/>
      <c r="DQG383" s="109"/>
      <c r="DQH383" s="109"/>
      <c r="DQI383" s="109"/>
      <c r="DQJ383" s="109"/>
      <c r="DQK383" s="109"/>
      <c r="DQL383" s="109"/>
      <c r="DQM383" s="109"/>
      <c r="DQN383" s="109"/>
      <c r="DQO383" s="109"/>
      <c r="DQP383" s="109"/>
      <c r="DQQ383" s="109"/>
      <c r="DQR383" s="109"/>
      <c r="DQS383" s="109"/>
      <c r="DQT383" s="109"/>
      <c r="DQU383" s="109"/>
      <c r="DQV383" s="109"/>
      <c r="DQW383" s="109"/>
      <c r="DQX383" s="109"/>
      <c r="DQY383" s="109"/>
      <c r="DQZ383" s="109"/>
      <c r="DRA383" s="109"/>
      <c r="DRB383" s="109"/>
      <c r="DRC383" s="109"/>
      <c r="DRD383" s="109"/>
      <c r="DRE383" s="109"/>
      <c r="DRF383" s="109"/>
      <c r="DRG383" s="109"/>
      <c r="DRH383" s="109"/>
      <c r="DRI383" s="109"/>
      <c r="DRJ383" s="109"/>
      <c r="DRK383" s="109"/>
      <c r="DRL383" s="109"/>
      <c r="DRM383" s="109"/>
      <c r="DRN383" s="109"/>
      <c r="DRO383" s="109"/>
      <c r="DRP383" s="109"/>
      <c r="DRQ383" s="109"/>
      <c r="DRR383" s="109"/>
      <c r="DRS383" s="109"/>
      <c r="DRT383" s="109"/>
      <c r="DRU383" s="109"/>
      <c r="DRV383" s="109"/>
      <c r="DRW383" s="109"/>
      <c r="DRX383" s="109"/>
      <c r="DRY383" s="109"/>
      <c r="DRZ383" s="109"/>
      <c r="DSA383" s="109"/>
      <c r="DSB383" s="109"/>
      <c r="DSC383" s="109"/>
      <c r="DSD383" s="109"/>
      <c r="DSE383" s="109"/>
      <c r="DSF383" s="109"/>
      <c r="DSG383" s="109"/>
      <c r="DSH383" s="109"/>
      <c r="DSI383" s="109"/>
      <c r="DSJ383" s="109"/>
      <c r="DSK383" s="109"/>
      <c r="DSL383" s="109"/>
      <c r="DSM383" s="109"/>
      <c r="DSN383" s="109"/>
      <c r="DSO383" s="109"/>
      <c r="DSP383" s="109"/>
      <c r="DSQ383" s="109"/>
      <c r="DSR383" s="109"/>
      <c r="DSS383" s="109"/>
      <c r="DST383" s="109"/>
      <c r="DSU383" s="109"/>
      <c r="DSV383" s="109"/>
      <c r="DSW383" s="109"/>
      <c r="DSX383" s="109"/>
      <c r="DSY383" s="109"/>
      <c r="DSZ383" s="109"/>
      <c r="DTA383" s="109"/>
      <c r="DTB383" s="109"/>
      <c r="DTC383" s="109"/>
      <c r="DTD383" s="109"/>
      <c r="DTE383" s="109"/>
      <c r="DTF383" s="109"/>
      <c r="DTG383" s="109"/>
      <c r="DTH383" s="109"/>
      <c r="DTI383" s="109"/>
      <c r="DTJ383" s="109"/>
      <c r="DTK383" s="109"/>
      <c r="DTL383" s="109"/>
      <c r="DTM383" s="109"/>
      <c r="DTN383" s="109"/>
      <c r="DTO383" s="109"/>
      <c r="DTP383" s="109"/>
      <c r="DTQ383" s="109"/>
      <c r="DTR383" s="109"/>
      <c r="DTS383" s="109"/>
      <c r="DTT383" s="109"/>
      <c r="DTU383" s="109"/>
      <c r="DTV383" s="109"/>
      <c r="DTW383" s="109"/>
      <c r="DTX383" s="109"/>
      <c r="DTY383" s="109"/>
      <c r="DTZ383" s="109"/>
      <c r="DUA383" s="109"/>
      <c r="DUB383" s="109"/>
      <c r="DUC383" s="109"/>
      <c r="DUD383" s="109"/>
      <c r="DUE383" s="109"/>
      <c r="DUF383" s="109"/>
      <c r="DUG383" s="109"/>
      <c r="DUH383" s="109"/>
      <c r="DUI383" s="109"/>
      <c r="DUJ383" s="109"/>
      <c r="DUK383" s="109"/>
      <c r="DUL383" s="109"/>
      <c r="DUM383" s="109"/>
      <c r="DUN383" s="109"/>
      <c r="DUO383" s="109"/>
      <c r="DUP383" s="109"/>
      <c r="DUQ383" s="109"/>
      <c r="DUR383" s="109"/>
      <c r="DUS383" s="109"/>
      <c r="DUT383" s="109"/>
      <c r="DUU383" s="109"/>
      <c r="DUV383" s="109"/>
      <c r="DUW383" s="109"/>
      <c r="DUX383" s="109"/>
      <c r="DUY383" s="109"/>
      <c r="DUZ383" s="109"/>
      <c r="DVA383" s="109"/>
      <c r="DVB383" s="109"/>
      <c r="DVC383" s="109"/>
      <c r="DVD383" s="109"/>
      <c r="DVE383" s="109"/>
      <c r="DVF383" s="109"/>
      <c r="DVG383" s="109"/>
      <c r="DVH383" s="109"/>
      <c r="DVI383" s="109"/>
      <c r="DVJ383" s="109"/>
      <c r="DVK383" s="109"/>
      <c r="DVL383" s="109"/>
      <c r="DVM383" s="109"/>
      <c r="DVN383" s="109"/>
      <c r="DVO383" s="109"/>
      <c r="DVP383" s="109"/>
      <c r="DVQ383" s="109"/>
      <c r="DVR383" s="109"/>
      <c r="DVS383" s="109"/>
      <c r="DVT383" s="109"/>
      <c r="DVU383" s="109"/>
      <c r="DVV383" s="109"/>
      <c r="DVW383" s="109"/>
      <c r="DVX383" s="109"/>
      <c r="DVY383" s="109"/>
      <c r="DVZ383" s="109"/>
      <c r="DWA383" s="109"/>
      <c r="DWB383" s="109"/>
      <c r="DWC383" s="109"/>
      <c r="DWD383" s="109"/>
      <c r="DWE383" s="109"/>
      <c r="DWF383" s="109"/>
      <c r="DWG383" s="109"/>
      <c r="DWH383" s="109"/>
      <c r="DWI383" s="109"/>
      <c r="DWJ383" s="109"/>
      <c r="DWK383" s="109"/>
      <c r="DWL383" s="109"/>
      <c r="DWM383" s="109"/>
      <c r="DWN383" s="109"/>
      <c r="DWO383" s="109"/>
      <c r="DWP383" s="109"/>
      <c r="DWQ383" s="109"/>
      <c r="DWR383" s="109"/>
      <c r="DWS383" s="109"/>
      <c r="DWT383" s="109"/>
      <c r="DWU383" s="109"/>
      <c r="DWV383" s="109"/>
      <c r="DWW383" s="109"/>
      <c r="DWX383" s="109"/>
      <c r="DWY383" s="109"/>
      <c r="DWZ383" s="109"/>
      <c r="DXA383" s="109"/>
      <c r="DXB383" s="109"/>
      <c r="DXC383" s="109"/>
      <c r="DXD383" s="109"/>
      <c r="DXE383" s="109"/>
      <c r="DXF383" s="109"/>
      <c r="DXG383" s="109"/>
      <c r="DXH383" s="109"/>
      <c r="DXI383" s="109"/>
      <c r="DXJ383" s="109"/>
      <c r="DXK383" s="109"/>
      <c r="DXL383" s="109"/>
      <c r="DXM383" s="109"/>
      <c r="DXN383" s="109"/>
      <c r="DXO383" s="109"/>
      <c r="DXP383" s="109"/>
      <c r="DXQ383" s="109"/>
      <c r="DXR383" s="109"/>
      <c r="DXS383" s="109"/>
      <c r="DXT383" s="109"/>
      <c r="DXU383" s="109"/>
      <c r="DXV383" s="109"/>
      <c r="DXW383" s="109"/>
      <c r="DXX383" s="109"/>
      <c r="DXY383" s="109"/>
      <c r="DXZ383" s="109"/>
      <c r="DYA383" s="109"/>
      <c r="DYB383" s="109"/>
      <c r="DYC383" s="109"/>
      <c r="DYD383" s="109"/>
      <c r="DYE383" s="109"/>
      <c r="DYF383" s="109"/>
      <c r="DYG383" s="109"/>
      <c r="DYH383" s="109"/>
      <c r="DYI383" s="109"/>
      <c r="DYJ383" s="109"/>
      <c r="DYK383" s="109"/>
      <c r="DYL383" s="109"/>
      <c r="DYM383" s="109"/>
      <c r="DYN383" s="109"/>
      <c r="DYO383" s="109"/>
      <c r="DYP383" s="109"/>
      <c r="DYQ383" s="109"/>
      <c r="DYR383" s="109"/>
      <c r="DYS383" s="109"/>
      <c r="DYT383" s="109"/>
      <c r="DYU383" s="109"/>
      <c r="DYV383" s="109"/>
      <c r="DYW383" s="109"/>
      <c r="DYX383" s="109"/>
      <c r="DYY383" s="109"/>
      <c r="DYZ383" s="109"/>
      <c r="DZA383" s="109"/>
      <c r="DZB383" s="109"/>
      <c r="DZC383" s="109"/>
      <c r="DZD383" s="109"/>
      <c r="DZE383" s="109"/>
      <c r="DZF383" s="109"/>
      <c r="DZG383" s="109"/>
      <c r="DZH383" s="109"/>
      <c r="DZI383" s="109"/>
      <c r="DZJ383" s="109"/>
      <c r="DZK383" s="109"/>
      <c r="DZL383" s="109"/>
      <c r="DZM383" s="109"/>
      <c r="DZN383" s="109"/>
      <c r="DZO383" s="109"/>
      <c r="DZP383" s="109"/>
      <c r="DZQ383" s="109"/>
      <c r="DZR383" s="109"/>
      <c r="DZS383" s="109"/>
      <c r="DZT383" s="109"/>
      <c r="DZU383" s="109"/>
      <c r="DZV383" s="109"/>
      <c r="DZW383" s="109"/>
      <c r="DZX383" s="109"/>
      <c r="DZY383" s="109"/>
      <c r="DZZ383" s="109"/>
      <c r="EAA383" s="109"/>
      <c r="EAB383" s="109"/>
      <c r="EAC383" s="109"/>
      <c r="EAD383" s="109"/>
      <c r="EAE383" s="109"/>
      <c r="EAF383" s="109"/>
      <c r="EAG383" s="109"/>
      <c r="EAH383" s="109"/>
      <c r="EAI383" s="109"/>
      <c r="EAJ383" s="109"/>
      <c r="EAK383" s="109"/>
      <c r="EAL383" s="109"/>
      <c r="EAM383" s="109"/>
      <c r="EAN383" s="109"/>
      <c r="EAO383" s="109"/>
      <c r="EAP383" s="109"/>
      <c r="EAQ383" s="109"/>
      <c r="EAR383" s="109"/>
      <c r="EAS383" s="109"/>
      <c r="EAT383" s="109"/>
      <c r="EAU383" s="109"/>
      <c r="EAV383" s="109"/>
      <c r="EAW383" s="109"/>
      <c r="EAX383" s="109"/>
      <c r="EAY383" s="109"/>
      <c r="EAZ383" s="109"/>
      <c r="EBA383" s="109"/>
      <c r="EBB383" s="109"/>
      <c r="EBC383" s="109"/>
      <c r="EBD383" s="109"/>
      <c r="EBE383" s="109"/>
      <c r="EBF383" s="109"/>
      <c r="EBG383" s="109"/>
      <c r="EBH383" s="109"/>
      <c r="EBI383" s="109"/>
      <c r="EBJ383" s="109"/>
      <c r="EBK383" s="109"/>
      <c r="EBL383" s="109"/>
      <c r="EBM383" s="109"/>
      <c r="EBN383" s="109"/>
      <c r="EBO383" s="109"/>
      <c r="EBP383" s="109"/>
      <c r="EBQ383" s="109"/>
      <c r="EBR383" s="109"/>
      <c r="EBS383" s="109"/>
      <c r="EBT383" s="109"/>
      <c r="EBU383" s="109"/>
      <c r="EBV383" s="109"/>
      <c r="EBW383" s="109"/>
      <c r="EBX383" s="109"/>
      <c r="EBY383" s="109"/>
      <c r="EBZ383" s="109"/>
      <c r="ECA383" s="109"/>
      <c r="ECB383" s="109"/>
      <c r="ECC383" s="109"/>
      <c r="ECD383" s="109"/>
      <c r="ECE383" s="109"/>
      <c r="ECF383" s="109"/>
      <c r="ECG383" s="109"/>
      <c r="ECH383" s="109"/>
      <c r="ECI383" s="109"/>
      <c r="ECJ383" s="109"/>
      <c r="ECK383" s="109"/>
      <c r="ECL383" s="109"/>
      <c r="ECM383" s="109"/>
      <c r="ECN383" s="109"/>
      <c r="ECO383" s="109"/>
      <c r="ECP383" s="109"/>
      <c r="ECQ383" s="109"/>
      <c r="ECR383" s="109"/>
      <c r="ECS383" s="109"/>
      <c r="ECT383" s="109"/>
      <c r="ECU383" s="109"/>
      <c r="ECV383" s="109"/>
      <c r="ECW383" s="109"/>
      <c r="ECX383" s="109"/>
      <c r="ECY383" s="109"/>
      <c r="ECZ383" s="109"/>
      <c r="EDA383" s="109"/>
      <c r="EDB383" s="109"/>
      <c r="EDC383" s="109"/>
      <c r="EDD383" s="109"/>
      <c r="EDE383" s="109"/>
      <c r="EDF383" s="109"/>
      <c r="EDG383" s="109"/>
      <c r="EDH383" s="109"/>
      <c r="EDI383" s="109"/>
      <c r="EDJ383" s="109"/>
      <c r="EDK383" s="109"/>
      <c r="EDL383" s="109"/>
      <c r="EDM383" s="109"/>
      <c r="EDN383" s="109"/>
      <c r="EDO383" s="109"/>
      <c r="EDP383" s="109"/>
      <c r="EDQ383" s="109"/>
      <c r="EDR383" s="109"/>
      <c r="EDS383" s="109"/>
      <c r="EDT383" s="109"/>
      <c r="EDU383" s="109"/>
      <c r="EDV383" s="109"/>
      <c r="EDW383" s="109"/>
      <c r="EDX383" s="109"/>
      <c r="EDY383" s="109"/>
      <c r="EDZ383" s="109"/>
      <c r="EEA383" s="109"/>
      <c r="EEB383" s="109"/>
      <c r="EEC383" s="109"/>
      <c r="EED383" s="109"/>
      <c r="EEE383" s="109"/>
      <c r="EEF383" s="109"/>
      <c r="EEG383" s="109"/>
      <c r="EEH383" s="109"/>
      <c r="EEI383" s="109"/>
      <c r="EEJ383" s="109"/>
      <c r="EEK383" s="109"/>
      <c r="EEL383" s="109"/>
      <c r="EEM383" s="109"/>
      <c r="EEN383" s="109"/>
      <c r="EEO383" s="109"/>
      <c r="EEP383" s="109"/>
      <c r="EEQ383" s="109"/>
      <c r="EER383" s="109"/>
      <c r="EES383" s="109"/>
      <c r="EET383" s="109"/>
      <c r="EEU383" s="109"/>
      <c r="EEV383" s="109"/>
      <c r="EEW383" s="109"/>
      <c r="EEX383" s="109"/>
      <c r="EEY383" s="109"/>
      <c r="EEZ383" s="109"/>
      <c r="EFA383" s="109"/>
      <c r="EFB383" s="109"/>
      <c r="EFC383" s="109"/>
      <c r="EFD383" s="109"/>
      <c r="EFE383" s="109"/>
      <c r="EFF383" s="109"/>
      <c r="EFG383" s="109"/>
      <c r="EFH383" s="109"/>
      <c r="EFI383" s="109"/>
      <c r="EFJ383" s="109"/>
      <c r="EFK383" s="109"/>
      <c r="EFL383" s="109"/>
      <c r="EFM383" s="109"/>
      <c r="EFN383" s="109"/>
      <c r="EFO383" s="109"/>
      <c r="EFP383" s="109"/>
      <c r="EFQ383" s="109"/>
      <c r="EFR383" s="109"/>
      <c r="EFS383" s="109"/>
      <c r="EFT383" s="109"/>
      <c r="EFU383" s="109"/>
      <c r="EFV383" s="109"/>
      <c r="EFW383" s="109"/>
      <c r="EFX383" s="109"/>
      <c r="EFY383" s="109"/>
      <c r="EFZ383" s="109"/>
      <c r="EGA383" s="109"/>
      <c r="EGB383" s="109"/>
      <c r="EGC383" s="109"/>
      <c r="EGD383" s="109"/>
      <c r="EGE383" s="109"/>
      <c r="EGF383" s="109"/>
      <c r="EGG383" s="109"/>
      <c r="EGH383" s="109"/>
      <c r="EGI383" s="109"/>
      <c r="EGJ383" s="109"/>
      <c r="EGK383" s="109"/>
      <c r="EGL383" s="109"/>
      <c r="EGM383" s="109"/>
      <c r="EGN383" s="109"/>
      <c r="EGO383" s="109"/>
      <c r="EGP383" s="109"/>
      <c r="EGQ383" s="109"/>
      <c r="EGR383" s="109"/>
      <c r="EGS383" s="109"/>
      <c r="EGT383" s="109"/>
      <c r="EGU383" s="109"/>
      <c r="EGV383" s="109"/>
      <c r="EGW383" s="109"/>
      <c r="EGX383" s="109"/>
      <c r="EGY383" s="109"/>
      <c r="EGZ383" s="109"/>
      <c r="EHA383" s="109"/>
      <c r="EHB383" s="109"/>
      <c r="EHC383" s="109"/>
      <c r="EHD383" s="109"/>
      <c r="EHE383" s="109"/>
      <c r="EHF383" s="109"/>
      <c r="EHG383" s="109"/>
      <c r="EHH383" s="109"/>
      <c r="EHI383" s="109"/>
      <c r="EHJ383" s="109"/>
      <c r="EHK383" s="109"/>
      <c r="EHL383" s="109"/>
      <c r="EHM383" s="109"/>
      <c r="EHN383" s="109"/>
      <c r="EHO383" s="109"/>
      <c r="EHP383" s="109"/>
      <c r="EHQ383" s="109"/>
      <c r="EHR383" s="109"/>
      <c r="EHS383" s="109"/>
      <c r="EHT383" s="109"/>
      <c r="EHU383" s="109"/>
      <c r="EHV383" s="109"/>
      <c r="EHW383" s="109"/>
      <c r="EHX383" s="109"/>
      <c r="EHY383" s="109"/>
      <c r="EHZ383" s="109"/>
      <c r="EIA383" s="109"/>
      <c r="EIB383" s="109"/>
      <c r="EIC383" s="109"/>
      <c r="EID383" s="109"/>
      <c r="EIE383" s="109"/>
      <c r="EIF383" s="109"/>
      <c r="EIG383" s="109"/>
      <c r="EIH383" s="109"/>
      <c r="EII383" s="109"/>
      <c r="EIJ383" s="109"/>
      <c r="EIK383" s="109"/>
      <c r="EIL383" s="109"/>
      <c r="EIM383" s="109"/>
      <c r="EIN383" s="109"/>
      <c r="EIO383" s="109"/>
      <c r="EIP383" s="109"/>
      <c r="EIQ383" s="109"/>
      <c r="EIR383" s="109"/>
      <c r="EIS383" s="109"/>
      <c r="EIT383" s="109"/>
      <c r="EIU383" s="109"/>
      <c r="EIV383" s="109"/>
      <c r="EIW383" s="109"/>
      <c r="EIX383" s="109"/>
      <c r="EIY383" s="109"/>
      <c r="EIZ383" s="109"/>
      <c r="EJA383" s="109"/>
      <c r="EJB383" s="109"/>
      <c r="EJC383" s="109"/>
      <c r="EJD383" s="109"/>
      <c r="EJE383" s="109"/>
      <c r="EJF383" s="109"/>
      <c r="EJG383" s="109"/>
      <c r="EJH383" s="109"/>
      <c r="EJI383" s="109"/>
      <c r="EJJ383" s="109"/>
      <c r="EJK383" s="109"/>
      <c r="EJL383" s="109"/>
      <c r="EJM383" s="109"/>
      <c r="EJN383" s="109"/>
      <c r="EJO383" s="109"/>
      <c r="EJP383" s="109"/>
      <c r="EJQ383" s="109"/>
      <c r="EJR383" s="109"/>
      <c r="EJS383" s="109"/>
      <c r="EJT383" s="109"/>
      <c r="EJU383" s="109"/>
      <c r="EJV383" s="109"/>
      <c r="EJW383" s="109"/>
      <c r="EJX383" s="109"/>
      <c r="EJY383" s="109"/>
      <c r="EJZ383" s="109"/>
      <c r="EKA383" s="109"/>
      <c r="EKB383" s="109"/>
      <c r="EKC383" s="109"/>
      <c r="EKD383" s="109"/>
      <c r="EKE383" s="109"/>
      <c r="EKF383" s="109"/>
      <c r="EKG383" s="109"/>
      <c r="EKH383" s="109"/>
      <c r="EKI383" s="109"/>
      <c r="EKJ383" s="109"/>
      <c r="EKK383" s="109"/>
      <c r="EKL383" s="109"/>
      <c r="EKM383" s="109"/>
      <c r="EKN383" s="109"/>
      <c r="EKO383" s="109"/>
      <c r="EKP383" s="109"/>
      <c r="EKQ383" s="109"/>
      <c r="EKR383" s="109"/>
      <c r="EKS383" s="109"/>
      <c r="EKT383" s="109"/>
      <c r="EKU383" s="109"/>
      <c r="EKV383" s="109"/>
      <c r="EKW383" s="109"/>
      <c r="EKX383" s="109"/>
      <c r="EKY383" s="109"/>
      <c r="EKZ383" s="109"/>
      <c r="ELA383" s="109"/>
      <c r="ELB383" s="109"/>
      <c r="ELC383" s="109"/>
      <c r="ELD383" s="109"/>
      <c r="ELE383" s="109"/>
      <c r="ELF383" s="109"/>
      <c r="ELG383" s="109"/>
      <c r="ELH383" s="109"/>
      <c r="ELI383" s="109"/>
      <c r="ELJ383" s="109"/>
      <c r="ELK383" s="109"/>
      <c r="ELL383" s="109"/>
      <c r="ELM383" s="109"/>
      <c r="ELN383" s="109"/>
      <c r="ELO383" s="109"/>
      <c r="ELP383" s="109"/>
      <c r="ELQ383" s="109"/>
      <c r="ELR383" s="109"/>
      <c r="ELS383" s="109"/>
      <c r="ELT383" s="109"/>
      <c r="ELU383" s="109"/>
      <c r="ELV383" s="109"/>
      <c r="ELW383" s="109"/>
      <c r="ELX383" s="109"/>
      <c r="ELY383" s="109"/>
      <c r="ELZ383" s="109"/>
      <c r="EMA383" s="109"/>
      <c r="EMB383" s="109"/>
      <c r="EMC383" s="109"/>
      <c r="EMD383" s="109"/>
      <c r="EME383" s="109"/>
      <c r="EMF383" s="109"/>
      <c r="EMG383" s="109"/>
      <c r="EMH383" s="109"/>
      <c r="EMI383" s="109"/>
      <c r="EMJ383" s="109"/>
      <c r="EMK383" s="109"/>
      <c r="EML383" s="109"/>
      <c r="EMM383" s="109"/>
      <c r="EMN383" s="109"/>
      <c r="EMO383" s="109"/>
      <c r="EMP383" s="109"/>
      <c r="EMQ383" s="109"/>
      <c r="EMR383" s="109"/>
      <c r="EMS383" s="109"/>
      <c r="EMT383" s="109"/>
      <c r="EMU383" s="109"/>
      <c r="EMV383" s="109"/>
      <c r="EMW383" s="109"/>
      <c r="EMX383" s="109"/>
      <c r="EMY383" s="109"/>
      <c r="EMZ383" s="109"/>
      <c r="ENA383" s="109"/>
      <c r="ENB383" s="109"/>
      <c r="ENC383" s="109"/>
      <c r="END383" s="109"/>
      <c r="ENE383" s="109"/>
      <c r="ENF383" s="109"/>
      <c r="ENG383" s="109"/>
      <c r="ENH383" s="109"/>
      <c r="ENI383" s="109"/>
      <c r="ENJ383" s="109"/>
      <c r="ENK383" s="109"/>
      <c r="ENL383" s="109"/>
      <c r="ENM383" s="109"/>
      <c r="ENN383" s="109"/>
      <c r="ENO383" s="109"/>
      <c r="ENP383" s="109"/>
      <c r="ENQ383" s="109"/>
      <c r="ENR383" s="109"/>
      <c r="ENS383" s="109"/>
      <c r="ENT383" s="109"/>
      <c r="ENU383" s="109"/>
      <c r="ENV383" s="109"/>
      <c r="ENW383" s="109"/>
      <c r="ENX383" s="109"/>
      <c r="ENY383" s="109"/>
      <c r="ENZ383" s="109"/>
      <c r="EOA383" s="109"/>
      <c r="EOB383" s="109"/>
      <c r="EOC383" s="109"/>
      <c r="EOD383" s="109"/>
      <c r="EOE383" s="109"/>
      <c r="EOF383" s="109"/>
      <c r="EOG383" s="109"/>
      <c r="EOH383" s="109"/>
      <c r="EOI383" s="109"/>
      <c r="EOJ383" s="109"/>
      <c r="EOK383" s="109"/>
      <c r="EOL383" s="109"/>
      <c r="EOM383" s="109"/>
      <c r="EON383" s="109"/>
      <c r="EOO383" s="109"/>
      <c r="EOP383" s="109"/>
      <c r="EOQ383" s="109"/>
      <c r="EOR383" s="109"/>
      <c r="EOS383" s="109"/>
      <c r="EOT383" s="109"/>
      <c r="EOU383" s="109"/>
      <c r="EOV383" s="109"/>
      <c r="EOW383" s="109"/>
      <c r="EOX383" s="109"/>
      <c r="EOY383" s="109"/>
      <c r="EOZ383" s="109"/>
      <c r="EPA383" s="109"/>
      <c r="EPB383" s="109"/>
      <c r="EPC383" s="109"/>
      <c r="EPD383" s="109"/>
      <c r="EPE383" s="109"/>
      <c r="EPF383" s="109"/>
      <c r="EPG383" s="109"/>
      <c r="EPH383" s="109"/>
      <c r="EPI383" s="109"/>
      <c r="EPJ383" s="109"/>
      <c r="EPK383" s="109"/>
      <c r="EPL383" s="109"/>
      <c r="EPM383" s="109"/>
      <c r="EPN383" s="109"/>
      <c r="EPO383" s="109"/>
      <c r="EPP383" s="109"/>
      <c r="EPQ383" s="109"/>
      <c r="EPR383" s="109"/>
      <c r="EPS383" s="109"/>
      <c r="EPT383" s="109"/>
      <c r="EPU383" s="109"/>
      <c r="EPV383" s="109"/>
      <c r="EPW383" s="109"/>
      <c r="EPX383" s="109"/>
      <c r="EPY383" s="109"/>
      <c r="EPZ383" s="109"/>
      <c r="EQA383" s="109"/>
      <c r="EQB383" s="109"/>
      <c r="EQC383" s="109"/>
      <c r="EQD383" s="109"/>
      <c r="EQE383" s="109"/>
      <c r="EQF383" s="109"/>
      <c r="EQG383" s="109"/>
      <c r="EQH383" s="109"/>
      <c r="EQI383" s="109"/>
      <c r="EQJ383" s="109"/>
      <c r="EQK383" s="109"/>
      <c r="EQL383" s="109"/>
      <c r="EQM383" s="109"/>
      <c r="EQN383" s="109"/>
      <c r="EQO383" s="109"/>
      <c r="EQP383" s="109"/>
      <c r="EQQ383" s="109"/>
      <c r="EQR383" s="109"/>
      <c r="EQS383" s="109"/>
      <c r="EQT383" s="109"/>
      <c r="EQU383" s="109"/>
      <c r="EQV383" s="109"/>
      <c r="EQW383" s="109"/>
      <c r="EQX383" s="109"/>
      <c r="EQY383" s="109"/>
      <c r="EQZ383" s="109"/>
      <c r="ERA383" s="109"/>
      <c r="ERB383" s="109"/>
      <c r="ERC383" s="109"/>
      <c r="ERD383" s="109"/>
      <c r="ERE383" s="109"/>
      <c r="ERF383" s="109"/>
      <c r="ERG383" s="109"/>
      <c r="ERH383" s="109"/>
      <c r="ERI383" s="109"/>
      <c r="ERJ383" s="109"/>
      <c r="ERK383" s="109"/>
      <c r="ERL383" s="109"/>
      <c r="ERM383" s="109"/>
      <c r="ERN383" s="109"/>
      <c r="ERO383" s="109"/>
      <c r="ERP383" s="109"/>
      <c r="ERQ383" s="109"/>
      <c r="ERR383" s="109"/>
      <c r="ERS383" s="109"/>
      <c r="ERT383" s="109"/>
      <c r="ERU383" s="109"/>
      <c r="ERV383" s="109"/>
      <c r="ERW383" s="109"/>
      <c r="ERX383" s="109"/>
      <c r="ERY383" s="109"/>
      <c r="ERZ383" s="109"/>
      <c r="ESA383" s="109"/>
      <c r="ESB383" s="109"/>
      <c r="ESC383" s="109"/>
      <c r="ESD383" s="109"/>
      <c r="ESE383" s="109"/>
      <c r="ESF383" s="109"/>
      <c r="ESG383" s="109"/>
      <c r="ESH383" s="109"/>
      <c r="ESI383" s="109"/>
      <c r="ESJ383" s="109"/>
      <c r="ESK383" s="109"/>
      <c r="ESL383" s="109"/>
      <c r="ESM383" s="109"/>
      <c r="ESN383" s="109"/>
      <c r="ESO383" s="109"/>
      <c r="ESP383" s="109"/>
      <c r="ESQ383" s="109"/>
      <c r="ESR383" s="109"/>
      <c r="ESS383" s="109"/>
      <c r="EST383" s="109"/>
      <c r="ESU383" s="109"/>
      <c r="ESV383" s="109"/>
      <c r="ESW383" s="109"/>
      <c r="ESX383" s="109"/>
      <c r="ESY383" s="109"/>
      <c r="ESZ383" s="109"/>
      <c r="ETA383" s="109"/>
      <c r="ETB383" s="109"/>
      <c r="ETC383" s="109"/>
      <c r="ETD383" s="109"/>
      <c r="ETE383" s="109"/>
      <c r="ETF383" s="109"/>
      <c r="ETG383" s="109"/>
      <c r="ETH383" s="109"/>
      <c r="ETI383" s="109"/>
      <c r="ETJ383" s="109"/>
      <c r="ETK383" s="109"/>
      <c r="ETL383" s="109"/>
      <c r="ETM383" s="109"/>
      <c r="ETN383" s="109"/>
      <c r="ETO383" s="109"/>
      <c r="ETP383" s="109"/>
      <c r="ETQ383" s="109"/>
      <c r="ETR383" s="109"/>
      <c r="ETS383" s="109"/>
      <c r="ETT383" s="109"/>
      <c r="ETU383" s="109"/>
      <c r="ETV383" s="109"/>
      <c r="ETW383" s="109"/>
      <c r="ETX383" s="109"/>
      <c r="ETY383" s="109"/>
      <c r="ETZ383" s="109"/>
      <c r="EUA383" s="109"/>
      <c r="EUB383" s="109"/>
      <c r="EUC383" s="109"/>
      <c r="EUD383" s="109"/>
      <c r="EUE383" s="109"/>
      <c r="EUF383" s="109"/>
      <c r="EUG383" s="109"/>
      <c r="EUH383" s="109"/>
      <c r="EUI383" s="109"/>
      <c r="EUJ383" s="109"/>
      <c r="EUK383" s="109"/>
      <c r="EUL383" s="109"/>
      <c r="EUM383" s="109"/>
      <c r="EUN383" s="109"/>
      <c r="EUO383" s="109"/>
      <c r="EUP383" s="109"/>
      <c r="EUQ383" s="109"/>
      <c r="EUR383" s="109"/>
      <c r="EUS383" s="109"/>
      <c r="EUT383" s="109"/>
      <c r="EUU383" s="109"/>
      <c r="EUV383" s="109"/>
      <c r="EUW383" s="109"/>
      <c r="EUX383" s="109"/>
      <c r="EUY383" s="109"/>
      <c r="EUZ383" s="109"/>
      <c r="EVA383" s="109"/>
      <c r="EVB383" s="109"/>
      <c r="EVC383" s="109"/>
      <c r="EVD383" s="109"/>
      <c r="EVE383" s="109"/>
      <c r="EVF383" s="109"/>
      <c r="EVG383" s="109"/>
      <c r="EVH383" s="109"/>
      <c r="EVI383" s="109"/>
      <c r="EVJ383" s="109"/>
      <c r="EVK383" s="109"/>
      <c r="EVL383" s="109"/>
      <c r="EVM383" s="109"/>
      <c r="EVN383" s="109"/>
      <c r="EVO383" s="109"/>
      <c r="EVP383" s="109"/>
      <c r="EVQ383" s="109"/>
      <c r="EVR383" s="109"/>
      <c r="EVS383" s="109"/>
      <c r="EVT383" s="109"/>
      <c r="EVU383" s="109"/>
      <c r="EVV383" s="109"/>
      <c r="EVW383" s="109"/>
      <c r="EVX383" s="109"/>
      <c r="EVY383" s="109"/>
      <c r="EVZ383" s="109"/>
      <c r="EWA383" s="109"/>
      <c r="EWB383" s="109"/>
      <c r="EWC383" s="109"/>
      <c r="EWD383" s="109"/>
      <c r="EWE383" s="109"/>
      <c r="EWF383" s="109"/>
      <c r="EWG383" s="109"/>
      <c r="EWH383" s="109"/>
      <c r="EWI383" s="109"/>
      <c r="EWJ383" s="109"/>
      <c r="EWK383" s="109"/>
      <c r="EWL383" s="109"/>
      <c r="EWM383" s="109"/>
      <c r="EWN383" s="109"/>
      <c r="EWO383" s="109"/>
      <c r="EWP383" s="109"/>
      <c r="EWQ383" s="109"/>
      <c r="EWR383" s="109"/>
      <c r="EWS383" s="109"/>
      <c r="EWT383" s="109"/>
      <c r="EWU383" s="109"/>
      <c r="EWV383" s="109"/>
      <c r="EWW383" s="109"/>
      <c r="EWX383" s="109"/>
      <c r="EWY383" s="109"/>
      <c r="EWZ383" s="109"/>
      <c r="EXA383" s="109"/>
      <c r="EXB383" s="109"/>
      <c r="EXC383" s="109"/>
      <c r="EXD383" s="109"/>
      <c r="EXE383" s="109"/>
      <c r="EXF383" s="109"/>
      <c r="EXG383" s="109"/>
      <c r="EXH383" s="109"/>
      <c r="EXI383" s="109"/>
      <c r="EXJ383" s="109"/>
      <c r="EXK383" s="109"/>
      <c r="EXL383" s="109"/>
      <c r="EXM383" s="109"/>
      <c r="EXN383" s="109"/>
      <c r="EXO383" s="109"/>
      <c r="EXP383" s="109"/>
      <c r="EXQ383" s="109"/>
      <c r="EXR383" s="109"/>
      <c r="EXS383" s="109"/>
      <c r="EXT383" s="109"/>
      <c r="EXU383" s="109"/>
      <c r="EXV383" s="109"/>
      <c r="EXW383" s="109"/>
      <c r="EXX383" s="109"/>
      <c r="EXY383" s="109"/>
      <c r="EXZ383" s="109"/>
      <c r="EYA383" s="109"/>
      <c r="EYB383" s="109"/>
      <c r="EYC383" s="109"/>
      <c r="EYD383" s="109"/>
      <c r="EYE383" s="109"/>
      <c r="EYF383" s="109"/>
      <c r="EYG383" s="109"/>
      <c r="EYH383" s="109"/>
      <c r="EYI383" s="109"/>
      <c r="EYJ383" s="109"/>
      <c r="EYK383" s="109"/>
      <c r="EYL383" s="109"/>
      <c r="EYM383" s="109"/>
      <c r="EYN383" s="109"/>
      <c r="EYO383" s="109"/>
      <c r="EYP383" s="109"/>
      <c r="EYQ383" s="109"/>
      <c r="EYR383" s="109"/>
      <c r="EYS383" s="109"/>
      <c r="EYT383" s="109"/>
      <c r="EYU383" s="109"/>
      <c r="EYV383" s="109"/>
      <c r="EYW383" s="109"/>
      <c r="EYX383" s="109"/>
      <c r="EYY383" s="109"/>
      <c r="EYZ383" s="109"/>
      <c r="EZA383" s="109"/>
      <c r="EZB383" s="109"/>
      <c r="EZC383" s="109"/>
      <c r="EZD383" s="109"/>
      <c r="EZE383" s="109"/>
      <c r="EZF383" s="109"/>
      <c r="EZG383" s="109"/>
      <c r="EZH383" s="109"/>
      <c r="EZI383" s="109"/>
      <c r="EZJ383" s="109"/>
      <c r="EZK383" s="109"/>
      <c r="EZL383" s="109"/>
      <c r="EZM383" s="109"/>
      <c r="EZN383" s="109"/>
      <c r="EZO383" s="109"/>
      <c r="EZP383" s="109"/>
      <c r="EZQ383" s="109"/>
      <c r="EZR383" s="109"/>
      <c r="EZS383" s="109"/>
      <c r="EZT383" s="109"/>
      <c r="EZU383" s="109"/>
      <c r="EZV383" s="109"/>
      <c r="EZW383" s="109"/>
      <c r="EZX383" s="109"/>
      <c r="EZY383" s="109"/>
      <c r="EZZ383" s="109"/>
      <c r="FAA383" s="109"/>
      <c r="FAB383" s="109"/>
      <c r="FAC383" s="109"/>
      <c r="FAD383" s="109"/>
      <c r="FAE383" s="109"/>
      <c r="FAF383" s="109"/>
      <c r="FAG383" s="109"/>
      <c r="FAH383" s="109"/>
      <c r="FAI383" s="109"/>
      <c r="FAJ383" s="109"/>
      <c r="FAK383" s="109"/>
      <c r="FAL383" s="109"/>
      <c r="FAM383" s="109"/>
      <c r="FAN383" s="109"/>
      <c r="FAO383" s="109"/>
      <c r="FAP383" s="109"/>
      <c r="FAQ383" s="109"/>
      <c r="FAR383" s="109"/>
      <c r="FAS383" s="109"/>
      <c r="FAT383" s="109"/>
      <c r="FAU383" s="109"/>
      <c r="FAV383" s="109"/>
      <c r="FAW383" s="109"/>
      <c r="FAX383" s="109"/>
      <c r="FAY383" s="109"/>
      <c r="FAZ383" s="109"/>
      <c r="FBA383" s="109"/>
      <c r="FBB383" s="109"/>
      <c r="FBC383" s="109"/>
      <c r="FBD383" s="109"/>
      <c r="FBE383" s="109"/>
      <c r="FBF383" s="109"/>
      <c r="FBG383" s="109"/>
      <c r="FBH383" s="109"/>
      <c r="FBI383" s="109"/>
      <c r="FBJ383" s="109"/>
      <c r="FBK383" s="109"/>
      <c r="FBL383" s="109"/>
      <c r="FBM383" s="109"/>
      <c r="FBN383" s="109"/>
      <c r="FBO383" s="109"/>
      <c r="FBP383" s="109"/>
      <c r="FBQ383" s="109"/>
      <c r="FBR383" s="109"/>
      <c r="FBS383" s="109"/>
      <c r="FBT383" s="109"/>
      <c r="FBU383" s="109"/>
      <c r="FBV383" s="109"/>
      <c r="FBW383" s="109"/>
      <c r="FBX383" s="109"/>
      <c r="FBY383" s="109"/>
      <c r="FBZ383" s="109"/>
      <c r="FCA383" s="109"/>
      <c r="FCB383" s="109"/>
      <c r="FCC383" s="109"/>
      <c r="FCD383" s="109"/>
      <c r="FCE383" s="109"/>
      <c r="FCF383" s="109"/>
      <c r="FCG383" s="109"/>
      <c r="FCH383" s="109"/>
      <c r="FCI383" s="109"/>
      <c r="FCJ383" s="109"/>
      <c r="FCK383" s="109"/>
      <c r="FCL383" s="109"/>
      <c r="FCM383" s="109"/>
      <c r="FCN383" s="109"/>
      <c r="FCO383" s="109"/>
      <c r="FCP383" s="109"/>
      <c r="FCQ383" s="109"/>
      <c r="FCR383" s="109"/>
      <c r="FCS383" s="109"/>
      <c r="FCT383" s="109"/>
      <c r="FCU383" s="109"/>
      <c r="FCV383" s="109"/>
      <c r="FCW383" s="109"/>
      <c r="FCX383" s="109"/>
      <c r="FCY383" s="109"/>
      <c r="FCZ383" s="109"/>
      <c r="FDA383" s="109"/>
      <c r="FDB383" s="109"/>
      <c r="FDC383" s="109"/>
      <c r="FDD383" s="109"/>
      <c r="FDE383" s="109"/>
      <c r="FDF383" s="109"/>
      <c r="FDG383" s="109"/>
      <c r="FDH383" s="109"/>
      <c r="FDI383" s="109"/>
      <c r="FDJ383" s="109"/>
      <c r="FDK383" s="109"/>
      <c r="FDL383" s="109"/>
      <c r="FDM383" s="109"/>
      <c r="FDN383" s="109"/>
      <c r="FDO383" s="109"/>
      <c r="FDP383" s="109"/>
      <c r="FDQ383" s="109"/>
      <c r="FDR383" s="109"/>
      <c r="FDS383" s="109"/>
      <c r="FDT383" s="109"/>
      <c r="FDU383" s="109"/>
      <c r="FDV383" s="109"/>
      <c r="FDW383" s="109"/>
      <c r="FDX383" s="109"/>
      <c r="FDY383" s="109"/>
      <c r="FDZ383" s="109"/>
      <c r="FEA383" s="109"/>
      <c r="FEB383" s="109"/>
      <c r="FEC383" s="109"/>
      <c r="FED383" s="109"/>
      <c r="FEE383" s="109"/>
      <c r="FEF383" s="109"/>
      <c r="FEG383" s="109"/>
      <c r="FEH383" s="109"/>
      <c r="FEI383" s="109"/>
      <c r="FEJ383" s="109"/>
      <c r="FEK383" s="109"/>
      <c r="FEL383" s="109"/>
      <c r="FEM383" s="109"/>
      <c r="FEN383" s="109"/>
      <c r="FEO383" s="109"/>
      <c r="FEP383" s="109"/>
      <c r="FEQ383" s="109"/>
      <c r="FER383" s="109"/>
      <c r="FES383" s="109"/>
      <c r="FET383" s="109"/>
      <c r="FEU383" s="109"/>
      <c r="FEV383" s="109"/>
      <c r="FEW383" s="109"/>
      <c r="FEX383" s="109"/>
      <c r="FEY383" s="109"/>
      <c r="FEZ383" s="109"/>
      <c r="FFA383" s="109"/>
      <c r="FFB383" s="109"/>
      <c r="FFC383" s="109"/>
      <c r="FFD383" s="109"/>
      <c r="FFE383" s="109"/>
      <c r="FFF383" s="109"/>
      <c r="FFG383" s="109"/>
      <c r="FFH383" s="109"/>
      <c r="FFI383" s="109"/>
      <c r="FFJ383" s="109"/>
      <c r="FFK383" s="109"/>
      <c r="FFL383" s="109"/>
      <c r="FFM383" s="109"/>
      <c r="FFN383" s="109"/>
      <c r="FFO383" s="109"/>
      <c r="FFP383" s="109"/>
      <c r="FFQ383" s="109"/>
      <c r="FFR383" s="109"/>
      <c r="FFS383" s="109"/>
      <c r="FFT383" s="109"/>
      <c r="FFU383" s="109"/>
      <c r="FFV383" s="109"/>
      <c r="FFW383" s="109"/>
      <c r="FFX383" s="109"/>
      <c r="FFY383" s="109"/>
      <c r="FFZ383" s="109"/>
      <c r="FGA383" s="109"/>
      <c r="FGB383" s="109"/>
      <c r="FGC383" s="109"/>
      <c r="FGD383" s="109"/>
      <c r="FGE383" s="109"/>
      <c r="FGF383" s="109"/>
      <c r="FGG383" s="109"/>
      <c r="FGH383" s="109"/>
      <c r="FGI383" s="109"/>
      <c r="FGJ383" s="109"/>
      <c r="FGK383" s="109"/>
      <c r="FGL383" s="109"/>
      <c r="FGM383" s="109"/>
      <c r="FGN383" s="109"/>
      <c r="FGO383" s="109"/>
      <c r="FGP383" s="109"/>
      <c r="FGQ383" s="109"/>
      <c r="FGR383" s="109"/>
      <c r="FGS383" s="109"/>
      <c r="FGT383" s="109"/>
      <c r="FGU383" s="109"/>
      <c r="FGV383" s="109"/>
      <c r="FGW383" s="109"/>
      <c r="FGX383" s="109"/>
      <c r="FGY383" s="109"/>
      <c r="FGZ383" s="109"/>
      <c r="FHA383" s="109"/>
      <c r="FHB383" s="109"/>
      <c r="FHC383" s="109"/>
      <c r="FHD383" s="109"/>
      <c r="FHE383" s="109"/>
      <c r="FHF383" s="109"/>
      <c r="FHG383" s="109"/>
      <c r="FHH383" s="109"/>
      <c r="FHI383" s="109"/>
      <c r="FHJ383" s="109"/>
      <c r="FHK383" s="109"/>
      <c r="FHL383" s="109"/>
      <c r="FHM383" s="109"/>
      <c r="FHN383" s="109"/>
      <c r="FHO383" s="109"/>
      <c r="FHP383" s="109"/>
      <c r="FHQ383" s="109"/>
      <c r="FHR383" s="109"/>
      <c r="FHS383" s="109"/>
      <c r="FHT383" s="109"/>
      <c r="FHU383" s="109"/>
      <c r="FHV383" s="109"/>
      <c r="FHW383" s="109"/>
      <c r="FHX383" s="109"/>
      <c r="FHY383" s="109"/>
      <c r="FHZ383" s="109"/>
      <c r="FIA383" s="109"/>
      <c r="FIB383" s="109"/>
      <c r="FIC383" s="109"/>
      <c r="FID383" s="109"/>
      <c r="FIE383" s="109"/>
      <c r="FIF383" s="109"/>
      <c r="FIG383" s="109"/>
      <c r="FIH383" s="109"/>
      <c r="FII383" s="109"/>
      <c r="FIJ383" s="109"/>
      <c r="FIK383" s="109"/>
      <c r="FIL383" s="109"/>
      <c r="FIM383" s="109"/>
      <c r="FIN383" s="109"/>
      <c r="FIO383" s="109"/>
      <c r="FIP383" s="109"/>
      <c r="FIQ383" s="109"/>
      <c r="FIR383" s="109"/>
      <c r="FIS383" s="109"/>
      <c r="FIT383" s="109"/>
      <c r="FIU383" s="109"/>
      <c r="FIV383" s="109"/>
      <c r="FIW383" s="109"/>
      <c r="FIX383" s="109"/>
      <c r="FIY383" s="109"/>
      <c r="FIZ383" s="109"/>
      <c r="FJA383" s="109"/>
      <c r="FJB383" s="109"/>
      <c r="FJC383" s="109"/>
      <c r="FJD383" s="109"/>
      <c r="FJE383" s="109"/>
      <c r="FJF383" s="109"/>
      <c r="FJG383" s="109"/>
      <c r="FJH383" s="109"/>
      <c r="FJI383" s="109"/>
      <c r="FJJ383" s="109"/>
      <c r="FJK383" s="109"/>
      <c r="FJL383" s="109"/>
      <c r="FJM383" s="109"/>
      <c r="FJN383" s="109"/>
      <c r="FJO383" s="109"/>
      <c r="FJP383" s="109"/>
      <c r="FJQ383" s="109"/>
      <c r="FJR383" s="109"/>
      <c r="FJS383" s="109"/>
      <c r="FJT383" s="109"/>
      <c r="FJU383" s="109"/>
      <c r="FJV383" s="109"/>
      <c r="FJW383" s="109"/>
      <c r="FJX383" s="109"/>
      <c r="FJY383" s="109"/>
      <c r="FJZ383" s="109"/>
      <c r="FKA383" s="109"/>
      <c r="FKB383" s="109"/>
      <c r="FKC383" s="109"/>
      <c r="FKD383" s="109"/>
      <c r="FKE383" s="109"/>
      <c r="FKF383" s="109"/>
      <c r="FKG383" s="109"/>
      <c r="FKH383" s="109"/>
      <c r="FKI383" s="109"/>
      <c r="FKJ383" s="109"/>
      <c r="FKK383" s="109"/>
      <c r="FKL383" s="109"/>
      <c r="FKM383" s="109"/>
      <c r="FKN383" s="109"/>
      <c r="FKO383" s="109"/>
      <c r="FKP383" s="109"/>
      <c r="FKQ383" s="109"/>
      <c r="FKR383" s="109"/>
      <c r="FKS383" s="109"/>
      <c r="FKT383" s="109"/>
      <c r="FKU383" s="109"/>
      <c r="FKV383" s="109"/>
      <c r="FKW383" s="109"/>
      <c r="FKX383" s="109"/>
      <c r="FKY383" s="109"/>
      <c r="FKZ383" s="109"/>
      <c r="FLA383" s="109"/>
      <c r="FLB383" s="109"/>
      <c r="FLC383" s="109"/>
      <c r="FLD383" s="109"/>
      <c r="FLE383" s="109"/>
      <c r="FLF383" s="109"/>
      <c r="FLG383" s="109"/>
      <c r="FLH383" s="109"/>
      <c r="FLI383" s="109"/>
      <c r="FLJ383" s="109"/>
      <c r="FLK383" s="109"/>
      <c r="FLL383" s="109"/>
      <c r="FLM383" s="109"/>
      <c r="FLN383" s="109"/>
      <c r="FLO383" s="109"/>
      <c r="FLP383" s="109"/>
      <c r="FLQ383" s="109"/>
      <c r="FLR383" s="109"/>
      <c r="FLS383" s="109"/>
      <c r="FLT383" s="109"/>
      <c r="FLU383" s="109"/>
      <c r="FLV383" s="109"/>
      <c r="FLW383" s="109"/>
      <c r="FLX383" s="109"/>
      <c r="FLY383" s="109"/>
      <c r="FLZ383" s="109"/>
      <c r="FMA383" s="109"/>
      <c r="FMB383" s="109"/>
      <c r="FMC383" s="109"/>
      <c r="FMD383" s="109"/>
      <c r="FME383" s="109"/>
      <c r="FMF383" s="109"/>
      <c r="FMG383" s="109"/>
      <c r="FMH383" s="109"/>
      <c r="FMI383" s="109"/>
      <c r="FMJ383" s="109"/>
      <c r="FMK383" s="109"/>
      <c r="FML383" s="109"/>
      <c r="FMM383" s="109"/>
      <c r="FMN383" s="109"/>
      <c r="FMO383" s="109"/>
      <c r="FMP383" s="109"/>
      <c r="FMQ383" s="109"/>
      <c r="FMR383" s="109"/>
      <c r="FMS383" s="109"/>
      <c r="FMT383" s="109"/>
      <c r="FMU383" s="109"/>
      <c r="FMV383" s="109"/>
      <c r="FMW383" s="109"/>
      <c r="FMX383" s="109"/>
      <c r="FMY383" s="109"/>
      <c r="FMZ383" s="109"/>
      <c r="FNA383" s="109"/>
      <c r="FNB383" s="109"/>
      <c r="FNC383" s="109"/>
      <c r="FND383" s="109"/>
      <c r="FNE383" s="109"/>
      <c r="FNF383" s="109"/>
      <c r="FNG383" s="109"/>
      <c r="FNH383" s="109"/>
      <c r="FNI383" s="109"/>
      <c r="FNJ383" s="109"/>
      <c r="FNK383" s="109"/>
      <c r="FNL383" s="109"/>
      <c r="FNM383" s="109"/>
      <c r="FNN383" s="109"/>
      <c r="FNO383" s="109"/>
      <c r="FNP383" s="109"/>
      <c r="FNQ383" s="109"/>
      <c r="FNR383" s="109"/>
      <c r="FNS383" s="109"/>
      <c r="FNT383" s="109"/>
      <c r="FNU383" s="109"/>
      <c r="FNV383" s="109"/>
      <c r="FNW383" s="109"/>
      <c r="FNX383" s="109"/>
      <c r="FNY383" s="109"/>
      <c r="FNZ383" s="109"/>
      <c r="FOA383" s="109"/>
      <c r="FOB383" s="109"/>
      <c r="FOC383" s="109"/>
      <c r="FOD383" s="109"/>
      <c r="FOE383" s="109"/>
      <c r="FOF383" s="109"/>
      <c r="FOG383" s="109"/>
      <c r="FOH383" s="109"/>
      <c r="FOI383" s="109"/>
      <c r="FOJ383" s="109"/>
      <c r="FOK383" s="109"/>
      <c r="FOL383" s="109"/>
      <c r="FOM383" s="109"/>
      <c r="FON383" s="109"/>
      <c r="FOO383" s="109"/>
      <c r="FOP383" s="109"/>
      <c r="FOQ383" s="109"/>
      <c r="FOR383" s="109"/>
      <c r="FOS383" s="109"/>
      <c r="FOT383" s="109"/>
      <c r="FOU383" s="109"/>
      <c r="FOV383" s="109"/>
      <c r="FOW383" s="109"/>
      <c r="FOX383" s="109"/>
      <c r="FOY383" s="109"/>
      <c r="FOZ383" s="109"/>
      <c r="FPA383" s="109"/>
      <c r="FPB383" s="109"/>
      <c r="FPC383" s="109"/>
      <c r="FPD383" s="109"/>
      <c r="FPE383" s="109"/>
      <c r="FPF383" s="109"/>
      <c r="FPG383" s="109"/>
      <c r="FPH383" s="109"/>
      <c r="FPI383" s="109"/>
      <c r="FPJ383" s="109"/>
      <c r="FPK383" s="109"/>
      <c r="FPL383" s="109"/>
      <c r="FPM383" s="109"/>
      <c r="FPN383" s="109"/>
      <c r="FPO383" s="109"/>
      <c r="FPP383" s="109"/>
      <c r="FPQ383" s="109"/>
      <c r="FPR383" s="109"/>
      <c r="FPS383" s="109"/>
      <c r="FPT383" s="109"/>
      <c r="FPU383" s="109"/>
      <c r="FPV383" s="109"/>
      <c r="FPW383" s="109"/>
      <c r="FPX383" s="109"/>
      <c r="FPY383" s="109"/>
      <c r="FPZ383" s="109"/>
      <c r="FQA383" s="109"/>
      <c r="FQB383" s="109"/>
      <c r="FQC383" s="109"/>
      <c r="FQD383" s="109"/>
      <c r="FQE383" s="109"/>
      <c r="FQF383" s="109"/>
      <c r="FQG383" s="109"/>
      <c r="FQH383" s="109"/>
      <c r="FQI383" s="109"/>
      <c r="FQJ383" s="109"/>
      <c r="FQK383" s="109"/>
      <c r="FQL383" s="109"/>
      <c r="FQM383" s="109"/>
      <c r="FQN383" s="109"/>
      <c r="FQO383" s="109"/>
      <c r="FQP383" s="109"/>
      <c r="FQQ383" s="109"/>
      <c r="FQR383" s="109"/>
      <c r="FQS383" s="109"/>
      <c r="FQT383" s="109"/>
      <c r="FQU383" s="109"/>
      <c r="FQV383" s="109"/>
      <c r="FQW383" s="109"/>
      <c r="FQX383" s="109"/>
      <c r="FQY383" s="109"/>
      <c r="FQZ383" s="109"/>
      <c r="FRA383" s="109"/>
      <c r="FRB383" s="109"/>
      <c r="FRC383" s="109"/>
      <c r="FRD383" s="109"/>
      <c r="FRE383" s="109"/>
      <c r="FRF383" s="109"/>
      <c r="FRG383" s="109"/>
      <c r="FRH383" s="109"/>
      <c r="FRI383" s="109"/>
      <c r="FRJ383" s="109"/>
      <c r="FRK383" s="109"/>
      <c r="FRL383" s="109"/>
      <c r="FRM383" s="109"/>
      <c r="FRN383" s="109"/>
      <c r="FRO383" s="109"/>
      <c r="FRP383" s="109"/>
      <c r="FRQ383" s="109"/>
      <c r="FRR383" s="109"/>
      <c r="FRS383" s="109"/>
      <c r="FRT383" s="109"/>
      <c r="FRU383" s="109"/>
      <c r="FRV383" s="109"/>
      <c r="FRW383" s="109"/>
      <c r="FRX383" s="109"/>
      <c r="FRY383" s="109"/>
      <c r="FRZ383" s="109"/>
      <c r="FSA383" s="109"/>
      <c r="FSB383" s="109"/>
      <c r="FSC383" s="109"/>
      <c r="FSD383" s="109"/>
      <c r="FSE383" s="109"/>
      <c r="FSF383" s="109"/>
      <c r="FSG383" s="109"/>
      <c r="FSH383" s="109"/>
      <c r="FSI383" s="109"/>
      <c r="FSJ383" s="109"/>
      <c r="FSK383" s="109"/>
      <c r="FSL383" s="109"/>
      <c r="FSM383" s="109"/>
      <c r="FSN383" s="109"/>
      <c r="FSO383" s="109"/>
      <c r="FSP383" s="109"/>
      <c r="FSQ383" s="109"/>
      <c r="FSR383" s="109"/>
      <c r="FSS383" s="109"/>
      <c r="FST383" s="109"/>
      <c r="FSU383" s="109"/>
      <c r="FSV383" s="109"/>
      <c r="FSW383" s="109"/>
      <c r="FSX383" s="109"/>
      <c r="FSY383" s="109"/>
      <c r="FSZ383" s="109"/>
      <c r="FTA383" s="109"/>
      <c r="FTB383" s="109"/>
      <c r="FTC383" s="109"/>
      <c r="FTD383" s="109"/>
      <c r="FTE383" s="109"/>
      <c r="FTF383" s="109"/>
      <c r="FTG383" s="109"/>
      <c r="FTH383" s="109"/>
      <c r="FTI383" s="109"/>
      <c r="FTJ383" s="109"/>
      <c r="FTK383" s="109"/>
      <c r="FTL383" s="109"/>
      <c r="FTM383" s="109"/>
      <c r="FTN383" s="109"/>
      <c r="FTO383" s="109"/>
      <c r="FTP383" s="109"/>
      <c r="FTQ383" s="109"/>
      <c r="FTR383" s="109"/>
      <c r="FTS383" s="109"/>
      <c r="FTT383" s="109"/>
      <c r="FTU383" s="109"/>
      <c r="FTV383" s="109"/>
      <c r="FTW383" s="109"/>
      <c r="FTX383" s="109"/>
      <c r="FTY383" s="109"/>
      <c r="FTZ383" s="109"/>
      <c r="FUA383" s="109"/>
      <c r="FUB383" s="109"/>
      <c r="FUC383" s="109"/>
      <c r="FUD383" s="109"/>
      <c r="FUE383" s="109"/>
      <c r="FUF383" s="109"/>
      <c r="FUG383" s="109"/>
      <c r="FUH383" s="109"/>
      <c r="FUI383" s="109"/>
      <c r="FUJ383" s="109"/>
      <c r="FUK383" s="109"/>
      <c r="FUL383" s="109"/>
      <c r="FUM383" s="109"/>
      <c r="FUN383" s="109"/>
      <c r="FUO383" s="109"/>
      <c r="FUP383" s="109"/>
      <c r="FUQ383" s="109"/>
      <c r="FUR383" s="109"/>
      <c r="FUS383" s="109"/>
      <c r="FUT383" s="109"/>
      <c r="FUU383" s="109"/>
      <c r="FUV383" s="109"/>
      <c r="FUW383" s="109"/>
      <c r="FUX383" s="109"/>
      <c r="FUY383" s="109"/>
      <c r="FUZ383" s="109"/>
      <c r="FVA383" s="109"/>
      <c r="FVB383" s="109"/>
      <c r="FVC383" s="109"/>
      <c r="FVD383" s="109"/>
      <c r="FVE383" s="109"/>
      <c r="FVF383" s="109"/>
      <c r="FVG383" s="109"/>
      <c r="FVH383" s="109"/>
      <c r="FVI383" s="109"/>
      <c r="FVJ383" s="109"/>
      <c r="FVK383" s="109"/>
      <c r="FVL383" s="109"/>
      <c r="FVM383" s="109"/>
      <c r="FVN383" s="109"/>
      <c r="FVO383" s="109"/>
      <c r="FVP383" s="109"/>
      <c r="FVQ383" s="109"/>
      <c r="FVR383" s="109"/>
      <c r="FVS383" s="109"/>
      <c r="FVT383" s="109"/>
      <c r="FVU383" s="109"/>
      <c r="FVV383" s="109"/>
      <c r="FVW383" s="109"/>
      <c r="FVX383" s="109"/>
      <c r="FVY383" s="109"/>
      <c r="FVZ383" s="109"/>
      <c r="FWA383" s="109"/>
      <c r="FWB383" s="109"/>
      <c r="FWC383" s="109"/>
      <c r="FWD383" s="109"/>
      <c r="FWE383" s="109"/>
      <c r="FWF383" s="109"/>
      <c r="FWG383" s="109"/>
      <c r="FWH383" s="109"/>
      <c r="FWI383" s="109"/>
      <c r="FWJ383" s="109"/>
      <c r="FWK383" s="109"/>
      <c r="FWL383" s="109"/>
      <c r="FWM383" s="109"/>
      <c r="FWN383" s="109"/>
      <c r="FWO383" s="109"/>
      <c r="FWP383" s="109"/>
      <c r="FWQ383" s="109"/>
      <c r="FWR383" s="109"/>
      <c r="FWS383" s="109"/>
      <c r="FWT383" s="109"/>
      <c r="FWU383" s="109"/>
      <c r="FWV383" s="109"/>
      <c r="FWW383" s="109"/>
      <c r="FWX383" s="109"/>
      <c r="FWY383" s="109"/>
      <c r="FWZ383" s="109"/>
      <c r="FXA383" s="109"/>
      <c r="FXB383" s="109"/>
      <c r="FXC383" s="109"/>
      <c r="FXD383" s="109"/>
      <c r="FXE383" s="109"/>
      <c r="FXF383" s="109"/>
      <c r="FXG383" s="109"/>
      <c r="FXH383" s="109"/>
      <c r="FXI383" s="109"/>
      <c r="FXJ383" s="109"/>
      <c r="FXK383" s="109"/>
      <c r="FXL383" s="109"/>
      <c r="FXM383" s="109"/>
      <c r="FXN383" s="109"/>
      <c r="FXO383" s="109"/>
      <c r="FXP383" s="109"/>
      <c r="FXQ383" s="109"/>
      <c r="FXR383" s="109"/>
      <c r="FXS383" s="109"/>
      <c r="FXT383" s="109"/>
      <c r="FXU383" s="109"/>
      <c r="FXV383" s="109"/>
      <c r="FXW383" s="109"/>
      <c r="FXX383" s="109"/>
      <c r="FXY383" s="109"/>
      <c r="FXZ383" s="109"/>
      <c r="FYA383" s="109"/>
      <c r="FYB383" s="109"/>
      <c r="FYC383" s="109"/>
      <c r="FYD383" s="109"/>
      <c r="FYE383" s="109"/>
      <c r="FYF383" s="109"/>
      <c r="FYG383" s="109"/>
      <c r="FYH383" s="109"/>
      <c r="FYI383" s="109"/>
      <c r="FYJ383" s="109"/>
      <c r="FYK383" s="109"/>
      <c r="FYL383" s="109"/>
      <c r="FYM383" s="109"/>
      <c r="FYN383" s="109"/>
      <c r="FYO383" s="109"/>
      <c r="FYP383" s="109"/>
      <c r="FYQ383" s="109"/>
      <c r="FYR383" s="109"/>
      <c r="FYS383" s="109"/>
      <c r="FYT383" s="109"/>
      <c r="FYU383" s="109"/>
      <c r="FYV383" s="109"/>
      <c r="FYW383" s="109"/>
      <c r="FYX383" s="109"/>
      <c r="FYY383" s="109"/>
      <c r="FYZ383" s="109"/>
      <c r="FZA383" s="109"/>
      <c r="FZB383" s="109"/>
      <c r="FZC383" s="109"/>
      <c r="FZD383" s="109"/>
      <c r="FZE383" s="109"/>
      <c r="FZF383" s="109"/>
      <c r="FZG383" s="109"/>
      <c r="FZH383" s="109"/>
      <c r="FZI383" s="109"/>
      <c r="FZJ383" s="109"/>
      <c r="FZK383" s="109"/>
      <c r="FZL383" s="109"/>
      <c r="FZM383" s="109"/>
      <c r="FZN383" s="109"/>
      <c r="FZO383" s="109"/>
      <c r="FZP383" s="109"/>
      <c r="FZQ383" s="109"/>
      <c r="FZR383" s="109"/>
      <c r="FZS383" s="109"/>
      <c r="FZT383" s="109"/>
      <c r="FZU383" s="109"/>
      <c r="FZV383" s="109"/>
      <c r="FZW383" s="109"/>
      <c r="FZX383" s="109"/>
      <c r="FZY383" s="109"/>
      <c r="FZZ383" s="109"/>
      <c r="GAA383" s="109"/>
      <c r="GAB383" s="109"/>
      <c r="GAC383" s="109"/>
      <c r="GAD383" s="109"/>
      <c r="GAE383" s="109"/>
      <c r="GAF383" s="109"/>
      <c r="GAG383" s="109"/>
      <c r="GAH383" s="109"/>
      <c r="GAI383" s="109"/>
      <c r="GAJ383" s="109"/>
      <c r="GAK383" s="109"/>
      <c r="GAL383" s="109"/>
      <c r="GAM383" s="109"/>
      <c r="GAN383" s="109"/>
      <c r="GAO383" s="109"/>
      <c r="GAP383" s="109"/>
      <c r="GAQ383" s="109"/>
      <c r="GAR383" s="109"/>
      <c r="GAS383" s="109"/>
      <c r="GAT383" s="109"/>
      <c r="GAU383" s="109"/>
      <c r="GAV383" s="109"/>
      <c r="GAW383" s="109"/>
      <c r="GAX383" s="109"/>
      <c r="GAY383" s="109"/>
      <c r="GAZ383" s="109"/>
      <c r="GBA383" s="109"/>
      <c r="GBB383" s="109"/>
      <c r="GBC383" s="109"/>
      <c r="GBD383" s="109"/>
      <c r="GBE383" s="109"/>
      <c r="GBF383" s="109"/>
      <c r="GBG383" s="109"/>
      <c r="GBH383" s="109"/>
      <c r="GBI383" s="109"/>
      <c r="GBJ383" s="109"/>
      <c r="GBK383" s="109"/>
      <c r="GBL383" s="109"/>
      <c r="GBM383" s="109"/>
      <c r="GBN383" s="109"/>
      <c r="GBO383" s="109"/>
      <c r="GBP383" s="109"/>
      <c r="GBQ383" s="109"/>
      <c r="GBR383" s="109"/>
      <c r="GBS383" s="109"/>
      <c r="GBT383" s="109"/>
      <c r="GBU383" s="109"/>
      <c r="GBV383" s="109"/>
      <c r="GBW383" s="109"/>
      <c r="GBX383" s="109"/>
      <c r="GBY383" s="109"/>
      <c r="GBZ383" s="109"/>
      <c r="GCA383" s="109"/>
      <c r="GCB383" s="109"/>
      <c r="GCC383" s="109"/>
      <c r="GCD383" s="109"/>
      <c r="GCE383" s="109"/>
      <c r="GCF383" s="109"/>
      <c r="GCG383" s="109"/>
      <c r="GCH383" s="109"/>
      <c r="GCI383" s="109"/>
      <c r="GCJ383" s="109"/>
      <c r="GCK383" s="109"/>
      <c r="GCL383" s="109"/>
      <c r="GCM383" s="109"/>
      <c r="GCN383" s="109"/>
      <c r="GCO383" s="109"/>
      <c r="GCP383" s="109"/>
      <c r="GCQ383" s="109"/>
      <c r="GCR383" s="109"/>
      <c r="GCS383" s="109"/>
      <c r="GCT383" s="109"/>
      <c r="GCU383" s="109"/>
      <c r="GCV383" s="109"/>
      <c r="GCW383" s="109"/>
      <c r="GCX383" s="109"/>
      <c r="GCY383" s="109"/>
      <c r="GCZ383" s="109"/>
      <c r="GDA383" s="109"/>
      <c r="GDB383" s="109"/>
      <c r="GDC383" s="109"/>
      <c r="GDD383" s="109"/>
      <c r="GDE383" s="109"/>
      <c r="GDF383" s="109"/>
      <c r="GDG383" s="109"/>
      <c r="GDH383" s="109"/>
      <c r="GDI383" s="109"/>
      <c r="GDJ383" s="109"/>
      <c r="GDK383" s="109"/>
      <c r="GDL383" s="109"/>
      <c r="GDM383" s="109"/>
      <c r="GDN383" s="109"/>
      <c r="GDO383" s="109"/>
      <c r="GDP383" s="109"/>
      <c r="GDQ383" s="109"/>
      <c r="GDR383" s="109"/>
      <c r="GDS383" s="109"/>
      <c r="GDT383" s="109"/>
      <c r="GDU383" s="109"/>
      <c r="GDV383" s="109"/>
      <c r="GDW383" s="109"/>
      <c r="GDX383" s="109"/>
      <c r="GDY383" s="109"/>
      <c r="GDZ383" s="109"/>
      <c r="GEA383" s="109"/>
      <c r="GEB383" s="109"/>
      <c r="GEC383" s="109"/>
      <c r="GED383" s="109"/>
      <c r="GEE383" s="109"/>
      <c r="GEF383" s="109"/>
      <c r="GEG383" s="109"/>
      <c r="GEH383" s="109"/>
      <c r="GEI383" s="109"/>
      <c r="GEJ383" s="109"/>
      <c r="GEK383" s="109"/>
      <c r="GEL383" s="109"/>
      <c r="GEM383" s="109"/>
      <c r="GEN383" s="109"/>
      <c r="GEO383" s="109"/>
      <c r="GEP383" s="109"/>
      <c r="GEQ383" s="109"/>
      <c r="GER383" s="109"/>
      <c r="GES383" s="109"/>
      <c r="GET383" s="109"/>
      <c r="GEU383" s="109"/>
      <c r="GEV383" s="109"/>
      <c r="GEW383" s="109"/>
      <c r="GEX383" s="109"/>
      <c r="GEY383" s="109"/>
      <c r="GEZ383" s="109"/>
      <c r="GFA383" s="109"/>
      <c r="GFB383" s="109"/>
      <c r="GFC383" s="109"/>
      <c r="GFD383" s="109"/>
      <c r="GFE383" s="109"/>
      <c r="GFF383" s="109"/>
      <c r="GFG383" s="109"/>
      <c r="GFH383" s="109"/>
      <c r="GFI383" s="109"/>
      <c r="GFJ383" s="109"/>
      <c r="GFK383" s="109"/>
      <c r="GFL383" s="109"/>
      <c r="GFM383" s="109"/>
      <c r="GFN383" s="109"/>
      <c r="GFO383" s="109"/>
      <c r="GFP383" s="109"/>
      <c r="GFQ383" s="109"/>
      <c r="GFR383" s="109"/>
      <c r="GFS383" s="109"/>
      <c r="GFT383" s="109"/>
      <c r="GFU383" s="109"/>
      <c r="GFV383" s="109"/>
      <c r="GFW383" s="109"/>
      <c r="GFX383" s="109"/>
      <c r="GFY383" s="109"/>
      <c r="GFZ383" s="109"/>
      <c r="GGA383" s="109"/>
      <c r="GGB383" s="109"/>
      <c r="GGC383" s="109"/>
      <c r="GGD383" s="109"/>
      <c r="GGE383" s="109"/>
      <c r="GGF383" s="109"/>
      <c r="GGG383" s="109"/>
      <c r="GGH383" s="109"/>
      <c r="GGI383" s="109"/>
      <c r="GGJ383" s="109"/>
      <c r="GGK383" s="109"/>
      <c r="GGL383" s="109"/>
      <c r="GGM383" s="109"/>
      <c r="GGN383" s="109"/>
      <c r="GGO383" s="109"/>
      <c r="GGP383" s="109"/>
      <c r="GGQ383" s="109"/>
      <c r="GGR383" s="109"/>
      <c r="GGS383" s="109"/>
      <c r="GGT383" s="109"/>
      <c r="GGU383" s="109"/>
      <c r="GGV383" s="109"/>
      <c r="GGW383" s="109"/>
      <c r="GGX383" s="109"/>
      <c r="GGY383" s="109"/>
      <c r="GGZ383" s="109"/>
      <c r="GHA383" s="109"/>
      <c r="GHB383" s="109"/>
      <c r="GHC383" s="109"/>
      <c r="GHD383" s="109"/>
      <c r="GHE383" s="109"/>
      <c r="GHF383" s="109"/>
      <c r="GHG383" s="109"/>
      <c r="GHH383" s="109"/>
      <c r="GHI383" s="109"/>
      <c r="GHJ383" s="109"/>
      <c r="GHK383" s="109"/>
      <c r="GHL383" s="109"/>
      <c r="GHM383" s="109"/>
      <c r="GHN383" s="109"/>
      <c r="GHO383" s="109"/>
      <c r="GHP383" s="109"/>
      <c r="GHQ383" s="109"/>
      <c r="GHR383" s="109"/>
      <c r="GHS383" s="109"/>
      <c r="GHT383" s="109"/>
      <c r="GHU383" s="109"/>
      <c r="GHV383" s="109"/>
      <c r="GHW383" s="109"/>
      <c r="GHX383" s="109"/>
      <c r="GHY383" s="109"/>
      <c r="GHZ383" s="109"/>
      <c r="GIA383" s="109"/>
      <c r="GIB383" s="109"/>
      <c r="GIC383" s="109"/>
      <c r="GID383" s="109"/>
      <c r="GIE383" s="109"/>
      <c r="GIF383" s="109"/>
      <c r="GIG383" s="109"/>
      <c r="GIH383" s="109"/>
      <c r="GII383" s="109"/>
      <c r="GIJ383" s="109"/>
      <c r="GIK383" s="109"/>
      <c r="GIL383" s="109"/>
      <c r="GIM383" s="109"/>
      <c r="GIN383" s="109"/>
      <c r="GIO383" s="109"/>
      <c r="GIP383" s="109"/>
      <c r="GIQ383" s="109"/>
      <c r="GIR383" s="109"/>
      <c r="GIS383" s="109"/>
      <c r="GIT383" s="109"/>
      <c r="GIU383" s="109"/>
      <c r="GIV383" s="109"/>
      <c r="GIW383" s="109"/>
      <c r="GIX383" s="109"/>
      <c r="GIY383" s="109"/>
      <c r="GIZ383" s="109"/>
      <c r="GJA383" s="109"/>
      <c r="GJB383" s="109"/>
      <c r="GJC383" s="109"/>
      <c r="GJD383" s="109"/>
      <c r="GJE383" s="109"/>
      <c r="GJF383" s="109"/>
      <c r="GJG383" s="109"/>
      <c r="GJH383" s="109"/>
      <c r="GJI383" s="109"/>
      <c r="GJJ383" s="109"/>
      <c r="GJK383" s="109"/>
      <c r="GJL383" s="109"/>
      <c r="GJM383" s="109"/>
      <c r="GJN383" s="109"/>
      <c r="GJO383" s="109"/>
      <c r="GJP383" s="109"/>
      <c r="GJQ383" s="109"/>
      <c r="GJR383" s="109"/>
      <c r="GJS383" s="109"/>
      <c r="GJT383" s="109"/>
      <c r="GJU383" s="109"/>
      <c r="GJV383" s="109"/>
      <c r="GJW383" s="109"/>
      <c r="GJX383" s="109"/>
      <c r="GJY383" s="109"/>
      <c r="GJZ383" s="109"/>
      <c r="GKA383" s="109"/>
      <c r="GKB383" s="109"/>
      <c r="GKC383" s="109"/>
      <c r="GKD383" s="109"/>
      <c r="GKE383" s="109"/>
      <c r="GKF383" s="109"/>
      <c r="GKG383" s="109"/>
      <c r="GKH383" s="109"/>
      <c r="GKI383" s="109"/>
      <c r="GKJ383" s="109"/>
      <c r="GKK383" s="109"/>
      <c r="GKL383" s="109"/>
      <c r="GKM383" s="109"/>
      <c r="GKN383" s="109"/>
      <c r="GKO383" s="109"/>
      <c r="GKP383" s="109"/>
      <c r="GKQ383" s="109"/>
      <c r="GKR383" s="109"/>
      <c r="GKS383" s="109"/>
      <c r="GKT383" s="109"/>
      <c r="GKU383" s="109"/>
      <c r="GKV383" s="109"/>
      <c r="GKW383" s="109"/>
      <c r="GKX383" s="109"/>
      <c r="GKY383" s="109"/>
      <c r="GKZ383" s="109"/>
      <c r="GLA383" s="109"/>
      <c r="GLB383" s="109"/>
      <c r="GLC383" s="109"/>
      <c r="GLD383" s="109"/>
      <c r="GLE383" s="109"/>
      <c r="GLF383" s="109"/>
      <c r="GLG383" s="109"/>
      <c r="GLH383" s="109"/>
      <c r="GLI383" s="109"/>
      <c r="GLJ383" s="109"/>
      <c r="GLK383" s="109"/>
      <c r="GLL383" s="109"/>
      <c r="GLM383" s="109"/>
      <c r="GLN383" s="109"/>
      <c r="GLO383" s="109"/>
      <c r="GLP383" s="109"/>
      <c r="GLQ383" s="109"/>
      <c r="GLR383" s="109"/>
      <c r="GLS383" s="109"/>
      <c r="GLT383" s="109"/>
      <c r="GLU383" s="109"/>
      <c r="GLV383" s="109"/>
      <c r="GLW383" s="109"/>
      <c r="GLX383" s="109"/>
      <c r="GLY383" s="109"/>
      <c r="GLZ383" s="109"/>
      <c r="GMA383" s="109"/>
      <c r="GMB383" s="109"/>
      <c r="GMC383" s="109"/>
      <c r="GMD383" s="109"/>
      <c r="GME383" s="109"/>
      <c r="GMF383" s="109"/>
      <c r="GMG383" s="109"/>
      <c r="GMH383" s="109"/>
      <c r="GMI383" s="109"/>
      <c r="GMJ383" s="109"/>
      <c r="GMK383" s="109"/>
      <c r="GML383" s="109"/>
      <c r="GMM383" s="109"/>
      <c r="GMN383" s="109"/>
      <c r="GMO383" s="109"/>
      <c r="GMP383" s="109"/>
      <c r="GMQ383" s="109"/>
      <c r="GMR383" s="109"/>
      <c r="GMS383" s="109"/>
      <c r="GMT383" s="109"/>
      <c r="GMU383" s="109"/>
      <c r="GMV383" s="109"/>
      <c r="GMW383" s="109"/>
      <c r="GMX383" s="109"/>
      <c r="GMY383" s="109"/>
      <c r="GMZ383" s="109"/>
      <c r="GNA383" s="109"/>
      <c r="GNB383" s="109"/>
      <c r="GNC383" s="109"/>
      <c r="GND383" s="109"/>
      <c r="GNE383" s="109"/>
      <c r="GNF383" s="109"/>
      <c r="GNG383" s="109"/>
      <c r="GNH383" s="109"/>
      <c r="GNI383" s="109"/>
      <c r="GNJ383" s="109"/>
      <c r="GNK383" s="109"/>
      <c r="GNL383" s="109"/>
      <c r="GNM383" s="109"/>
      <c r="GNN383" s="109"/>
      <c r="GNO383" s="109"/>
      <c r="GNP383" s="109"/>
      <c r="GNQ383" s="109"/>
      <c r="GNR383" s="109"/>
      <c r="GNS383" s="109"/>
      <c r="GNT383" s="109"/>
      <c r="GNU383" s="109"/>
      <c r="GNV383" s="109"/>
      <c r="GNW383" s="109"/>
      <c r="GNX383" s="109"/>
      <c r="GNY383" s="109"/>
      <c r="GNZ383" s="109"/>
      <c r="GOA383" s="109"/>
      <c r="GOB383" s="109"/>
      <c r="GOC383" s="109"/>
      <c r="GOD383" s="109"/>
      <c r="GOE383" s="109"/>
      <c r="GOF383" s="109"/>
      <c r="GOG383" s="109"/>
      <c r="GOH383" s="109"/>
      <c r="GOI383" s="109"/>
      <c r="GOJ383" s="109"/>
      <c r="GOK383" s="109"/>
      <c r="GOL383" s="109"/>
      <c r="GOM383" s="109"/>
      <c r="GON383" s="109"/>
      <c r="GOO383" s="109"/>
      <c r="GOP383" s="109"/>
      <c r="GOQ383" s="109"/>
      <c r="GOR383" s="109"/>
      <c r="GOS383" s="109"/>
      <c r="GOT383" s="109"/>
      <c r="GOU383" s="109"/>
      <c r="GOV383" s="109"/>
      <c r="GOW383" s="109"/>
      <c r="GOX383" s="109"/>
      <c r="GOY383" s="109"/>
      <c r="GOZ383" s="109"/>
      <c r="GPA383" s="109"/>
      <c r="GPB383" s="109"/>
      <c r="GPC383" s="109"/>
      <c r="GPD383" s="109"/>
      <c r="GPE383" s="109"/>
      <c r="GPF383" s="109"/>
      <c r="GPG383" s="109"/>
      <c r="GPH383" s="109"/>
      <c r="GPI383" s="109"/>
      <c r="GPJ383" s="109"/>
      <c r="GPK383" s="109"/>
      <c r="GPL383" s="109"/>
      <c r="GPM383" s="109"/>
      <c r="GPN383" s="109"/>
      <c r="GPO383" s="109"/>
      <c r="GPP383" s="109"/>
      <c r="GPQ383" s="109"/>
      <c r="GPR383" s="109"/>
      <c r="GPS383" s="109"/>
      <c r="GPT383" s="109"/>
      <c r="GPU383" s="109"/>
      <c r="GPV383" s="109"/>
      <c r="GPW383" s="109"/>
      <c r="GPX383" s="109"/>
      <c r="GPY383" s="109"/>
      <c r="GPZ383" s="109"/>
      <c r="GQA383" s="109"/>
      <c r="GQB383" s="109"/>
      <c r="GQC383" s="109"/>
      <c r="GQD383" s="109"/>
      <c r="GQE383" s="109"/>
      <c r="GQF383" s="109"/>
      <c r="GQG383" s="109"/>
      <c r="GQH383" s="109"/>
      <c r="GQI383" s="109"/>
      <c r="GQJ383" s="109"/>
      <c r="GQK383" s="109"/>
      <c r="GQL383" s="109"/>
      <c r="GQM383" s="109"/>
      <c r="GQN383" s="109"/>
      <c r="GQO383" s="109"/>
      <c r="GQP383" s="109"/>
      <c r="GQQ383" s="109"/>
      <c r="GQR383" s="109"/>
      <c r="GQS383" s="109"/>
      <c r="GQT383" s="109"/>
      <c r="GQU383" s="109"/>
      <c r="GQV383" s="109"/>
      <c r="GQW383" s="109"/>
      <c r="GQX383" s="109"/>
      <c r="GQY383" s="109"/>
      <c r="GQZ383" s="109"/>
      <c r="GRA383" s="109"/>
      <c r="GRB383" s="109"/>
      <c r="GRC383" s="109"/>
      <c r="GRD383" s="109"/>
      <c r="GRE383" s="109"/>
      <c r="GRF383" s="109"/>
      <c r="GRG383" s="109"/>
      <c r="GRH383" s="109"/>
      <c r="GRI383" s="109"/>
      <c r="GRJ383" s="109"/>
      <c r="GRK383" s="109"/>
      <c r="GRL383" s="109"/>
      <c r="GRM383" s="109"/>
      <c r="GRN383" s="109"/>
      <c r="GRO383" s="109"/>
      <c r="GRP383" s="109"/>
      <c r="GRQ383" s="109"/>
      <c r="GRR383" s="109"/>
      <c r="GRS383" s="109"/>
      <c r="GRT383" s="109"/>
      <c r="GRU383" s="109"/>
      <c r="GRV383" s="109"/>
      <c r="GRW383" s="109"/>
      <c r="GRX383" s="109"/>
      <c r="GRY383" s="109"/>
      <c r="GRZ383" s="109"/>
      <c r="GSA383" s="109"/>
      <c r="GSB383" s="109"/>
      <c r="GSC383" s="109"/>
      <c r="GSD383" s="109"/>
      <c r="GSE383" s="109"/>
      <c r="GSF383" s="109"/>
      <c r="GSG383" s="109"/>
      <c r="GSH383" s="109"/>
      <c r="GSI383" s="109"/>
      <c r="GSJ383" s="109"/>
      <c r="GSK383" s="109"/>
      <c r="GSL383" s="109"/>
      <c r="GSM383" s="109"/>
      <c r="GSN383" s="109"/>
      <c r="GSO383" s="109"/>
      <c r="GSP383" s="109"/>
      <c r="GSQ383" s="109"/>
      <c r="GSR383" s="109"/>
      <c r="GSS383" s="109"/>
      <c r="GST383" s="109"/>
      <c r="GSU383" s="109"/>
      <c r="GSV383" s="109"/>
      <c r="GSW383" s="109"/>
      <c r="GSX383" s="109"/>
      <c r="GSY383" s="109"/>
      <c r="GSZ383" s="109"/>
      <c r="GTA383" s="109"/>
      <c r="GTB383" s="109"/>
      <c r="GTC383" s="109"/>
      <c r="GTD383" s="109"/>
      <c r="GTE383" s="109"/>
      <c r="GTF383" s="109"/>
      <c r="GTG383" s="109"/>
      <c r="GTH383" s="109"/>
      <c r="GTI383" s="109"/>
      <c r="GTJ383" s="109"/>
      <c r="GTK383" s="109"/>
      <c r="GTL383" s="109"/>
      <c r="GTM383" s="109"/>
      <c r="GTN383" s="109"/>
      <c r="GTO383" s="109"/>
      <c r="GTP383" s="109"/>
      <c r="GTQ383" s="109"/>
      <c r="GTR383" s="109"/>
      <c r="GTS383" s="109"/>
      <c r="GTT383" s="109"/>
      <c r="GTU383" s="109"/>
      <c r="GTV383" s="109"/>
      <c r="GTW383" s="109"/>
      <c r="GTX383" s="109"/>
      <c r="GTY383" s="109"/>
      <c r="GTZ383" s="109"/>
      <c r="GUA383" s="109"/>
      <c r="GUB383" s="109"/>
      <c r="GUC383" s="109"/>
      <c r="GUD383" s="109"/>
      <c r="GUE383" s="109"/>
      <c r="GUF383" s="109"/>
      <c r="GUG383" s="109"/>
      <c r="GUH383" s="109"/>
      <c r="GUI383" s="109"/>
      <c r="GUJ383" s="109"/>
      <c r="GUK383" s="109"/>
      <c r="GUL383" s="109"/>
      <c r="GUM383" s="109"/>
      <c r="GUN383" s="109"/>
      <c r="GUO383" s="109"/>
      <c r="GUP383" s="109"/>
      <c r="GUQ383" s="109"/>
      <c r="GUR383" s="109"/>
      <c r="GUS383" s="109"/>
      <c r="GUT383" s="109"/>
      <c r="GUU383" s="109"/>
      <c r="GUV383" s="109"/>
      <c r="GUW383" s="109"/>
      <c r="GUX383" s="109"/>
      <c r="GUY383" s="109"/>
      <c r="GUZ383" s="109"/>
      <c r="GVA383" s="109"/>
      <c r="GVB383" s="109"/>
      <c r="GVC383" s="109"/>
      <c r="GVD383" s="109"/>
      <c r="GVE383" s="109"/>
      <c r="GVF383" s="109"/>
      <c r="GVG383" s="109"/>
      <c r="GVH383" s="109"/>
      <c r="GVI383" s="109"/>
      <c r="GVJ383" s="109"/>
      <c r="GVK383" s="109"/>
      <c r="GVL383" s="109"/>
      <c r="GVM383" s="109"/>
      <c r="GVN383" s="109"/>
      <c r="GVO383" s="109"/>
      <c r="GVP383" s="109"/>
      <c r="GVQ383" s="109"/>
      <c r="GVR383" s="109"/>
      <c r="GVS383" s="109"/>
      <c r="GVT383" s="109"/>
      <c r="GVU383" s="109"/>
      <c r="GVV383" s="109"/>
      <c r="GVW383" s="109"/>
      <c r="GVX383" s="109"/>
      <c r="GVY383" s="109"/>
      <c r="GVZ383" s="109"/>
      <c r="GWA383" s="109"/>
      <c r="GWB383" s="109"/>
      <c r="GWC383" s="109"/>
      <c r="GWD383" s="109"/>
      <c r="GWE383" s="109"/>
      <c r="GWF383" s="109"/>
      <c r="GWG383" s="109"/>
      <c r="GWH383" s="109"/>
      <c r="GWI383" s="109"/>
      <c r="GWJ383" s="109"/>
      <c r="GWK383" s="109"/>
      <c r="GWL383" s="109"/>
      <c r="GWM383" s="109"/>
      <c r="GWN383" s="109"/>
      <c r="GWO383" s="109"/>
      <c r="GWP383" s="109"/>
      <c r="GWQ383" s="109"/>
      <c r="GWR383" s="109"/>
      <c r="GWS383" s="109"/>
      <c r="GWT383" s="109"/>
      <c r="GWU383" s="109"/>
      <c r="GWV383" s="109"/>
      <c r="GWW383" s="109"/>
      <c r="GWX383" s="109"/>
      <c r="GWY383" s="109"/>
      <c r="GWZ383" s="109"/>
      <c r="GXA383" s="109"/>
      <c r="GXB383" s="109"/>
      <c r="GXC383" s="109"/>
      <c r="GXD383" s="109"/>
      <c r="GXE383" s="109"/>
      <c r="GXF383" s="109"/>
      <c r="GXG383" s="109"/>
      <c r="GXH383" s="109"/>
      <c r="GXI383" s="109"/>
      <c r="GXJ383" s="109"/>
      <c r="GXK383" s="109"/>
      <c r="GXL383" s="109"/>
      <c r="GXM383" s="109"/>
      <c r="GXN383" s="109"/>
      <c r="GXO383" s="109"/>
      <c r="GXP383" s="109"/>
      <c r="GXQ383" s="109"/>
      <c r="GXR383" s="109"/>
      <c r="GXS383" s="109"/>
      <c r="GXT383" s="109"/>
      <c r="GXU383" s="109"/>
      <c r="GXV383" s="109"/>
      <c r="GXW383" s="109"/>
      <c r="GXX383" s="109"/>
      <c r="GXY383" s="109"/>
      <c r="GXZ383" s="109"/>
      <c r="GYA383" s="109"/>
      <c r="GYB383" s="109"/>
      <c r="GYC383" s="109"/>
      <c r="GYD383" s="109"/>
      <c r="GYE383" s="109"/>
      <c r="GYF383" s="109"/>
      <c r="GYG383" s="109"/>
      <c r="GYH383" s="109"/>
      <c r="GYI383" s="109"/>
      <c r="GYJ383" s="109"/>
      <c r="GYK383" s="109"/>
      <c r="GYL383" s="109"/>
      <c r="GYM383" s="109"/>
      <c r="GYN383" s="109"/>
      <c r="GYO383" s="109"/>
      <c r="GYP383" s="109"/>
      <c r="GYQ383" s="109"/>
      <c r="GYR383" s="109"/>
      <c r="GYS383" s="109"/>
      <c r="GYT383" s="109"/>
      <c r="GYU383" s="109"/>
      <c r="GYV383" s="109"/>
      <c r="GYW383" s="109"/>
      <c r="GYX383" s="109"/>
      <c r="GYY383" s="109"/>
      <c r="GYZ383" s="109"/>
      <c r="GZA383" s="109"/>
      <c r="GZB383" s="109"/>
      <c r="GZC383" s="109"/>
      <c r="GZD383" s="109"/>
      <c r="GZE383" s="109"/>
      <c r="GZF383" s="109"/>
      <c r="GZG383" s="109"/>
      <c r="GZH383" s="109"/>
      <c r="GZI383" s="109"/>
      <c r="GZJ383" s="109"/>
      <c r="GZK383" s="109"/>
      <c r="GZL383" s="109"/>
      <c r="GZM383" s="109"/>
      <c r="GZN383" s="109"/>
      <c r="GZO383" s="109"/>
      <c r="GZP383" s="109"/>
      <c r="GZQ383" s="109"/>
      <c r="GZR383" s="109"/>
      <c r="GZS383" s="109"/>
      <c r="GZT383" s="109"/>
      <c r="GZU383" s="109"/>
      <c r="GZV383" s="109"/>
      <c r="GZW383" s="109"/>
      <c r="GZX383" s="109"/>
      <c r="GZY383" s="109"/>
      <c r="GZZ383" s="109"/>
      <c r="HAA383" s="109"/>
      <c r="HAB383" s="109"/>
      <c r="HAC383" s="109"/>
      <c r="HAD383" s="109"/>
      <c r="HAE383" s="109"/>
      <c r="HAF383" s="109"/>
      <c r="HAG383" s="109"/>
      <c r="HAH383" s="109"/>
      <c r="HAI383" s="109"/>
      <c r="HAJ383" s="109"/>
      <c r="HAK383" s="109"/>
      <c r="HAL383" s="109"/>
      <c r="HAM383" s="109"/>
      <c r="HAN383" s="109"/>
      <c r="HAO383" s="109"/>
      <c r="HAP383" s="109"/>
      <c r="HAQ383" s="109"/>
      <c r="HAR383" s="109"/>
      <c r="HAS383" s="109"/>
      <c r="HAT383" s="109"/>
      <c r="HAU383" s="109"/>
      <c r="HAV383" s="109"/>
      <c r="HAW383" s="109"/>
      <c r="HAX383" s="109"/>
      <c r="HAY383" s="109"/>
      <c r="HAZ383" s="109"/>
      <c r="HBA383" s="109"/>
      <c r="HBB383" s="109"/>
      <c r="HBC383" s="109"/>
      <c r="HBD383" s="109"/>
      <c r="HBE383" s="109"/>
      <c r="HBF383" s="109"/>
      <c r="HBG383" s="109"/>
      <c r="HBH383" s="109"/>
      <c r="HBI383" s="109"/>
      <c r="HBJ383" s="109"/>
      <c r="HBK383" s="109"/>
      <c r="HBL383" s="109"/>
      <c r="HBM383" s="109"/>
      <c r="HBN383" s="109"/>
      <c r="HBO383" s="109"/>
      <c r="HBP383" s="109"/>
      <c r="HBQ383" s="109"/>
      <c r="HBR383" s="109"/>
      <c r="HBS383" s="109"/>
      <c r="HBT383" s="109"/>
      <c r="HBU383" s="109"/>
      <c r="HBV383" s="109"/>
      <c r="HBW383" s="109"/>
      <c r="HBX383" s="109"/>
      <c r="HBY383" s="109"/>
      <c r="HBZ383" s="109"/>
      <c r="HCA383" s="109"/>
      <c r="HCB383" s="109"/>
      <c r="HCC383" s="109"/>
      <c r="HCD383" s="109"/>
      <c r="HCE383" s="109"/>
      <c r="HCF383" s="109"/>
      <c r="HCG383" s="109"/>
      <c r="HCH383" s="109"/>
      <c r="HCI383" s="109"/>
      <c r="HCJ383" s="109"/>
      <c r="HCK383" s="109"/>
      <c r="HCL383" s="109"/>
      <c r="HCM383" s="109"/>
      <c r="HCN383" s="109"/>
      <c r="HCO383" s="109"/>
      <c r="HCP383" s="109"/>
      <c r="HCQ383" s="109"/>
      <c r="HCR383" s="109"/>
      <c r="HCS383" s="109"/>
      <c r="HCT383" s="109"/>
      <c r="HCU383" s="109"/>
      <c r="HCV383" s="109"/>
      <c r="HCW383" s="109"/>
      <c r="HCX383" s="109"/>
      <c r="HCY383" s="109"/>
      <c r="HCZ383" s="109"/>
      <c r="HDA383" s="109"/>
      <c r="HDB383" s="109"/>
      <c r="HDC383" s="109"/>
      <c r="HDD383" s="109"/>
      <c r="HDE383" s="109"/>
      <c r="HDF383" s="109"/>
      <c r="HDG383" s="109"/>
      <c r="HDH383" s="109"/>
      <c r="HDI383" s="109"/>
      <c r="HDJ383" s="109"/>
      <c r="HDK383" s="109"/>
      <c r="HDL383" s="109"/>
      <c r="HDM383" s="109"/>
      <c r="HDN383" s="109"/>
      <c r="HDO383" s="109"/>
      <c r="HDP383" s="109"/>
      <c r="HDQ383" s="109"/>
      <c r="HDR383" s="109"/>
      <c r="HDS383" s="109"/>
      <c r="HDT383" s="109"/>
      <c r="HDU383" s="109"/>
      <c r="HDV383" s="109"/>
      <c r="HDW383" s="109"/>
      <c r="HDX383" s="109"/>
      <c r="HDY383" s="109"/>
      <c r="HDZ383" s="109"/>
      <c r="HEA383" s="109"/>
      <c r="HEB383" s="109"/>
      <c r="HEC383" s="109"/>
      <c r="HED383" s="109"/>
      <c r="HEE383" s="109"/>
      <c r="HEF383" s="109"/>
      <c r="HEG383" s="109"/>
      <c r="HEH383" s="109"/>
      <c r="HEI383" s="109"/>
      <c r="HEJ383" s="109"/>
      <c r="HEK383" s="109"/>
      <c r="HEL383" s="109"/>
      <c r="HEM383" s="109"/>
      <c r="HEN383" s="109"/>
      <c r="HEO383" s="109"/>
      <c r="HEP383" s="109"/>
      <c r="HEQ383" s="109"/>
      <c r="HER383" s="109"/>
      <c r="HES383" s="109"/>
      <c r="HET383" s="109"/>
      <c r="HEU383" s="109"/>
      <c r="HEV383" s="109"/>
      <c r="HEW383" s="109"/>
      <c r="HEX383" s="109"/>
      <c r="HEY383" s="109"/>
      <c r="HEZ383" s="109"/>
      <c r="HFA383" s="109"/>
      <c r="HFB383" s="109"/>
      <c r="HFC383" s="109"/>
      <c r="HFD383" s="109"/>
      <c r="HFE383" s="109"/>
      <c r="HFF383" s="109"/>
      <c r="HFG383" s="109"/>
      <c r="HFH383" s="109"/>
      <c r="HFI383" s="109"/>
      <c r="HFJ383" s="109"/>
      <c r="HFK383" s="109"/>
      <c r="HFL383" s="109"/>
      <c r="HFM383" s="109"/>
      <c r="HFN383" s="109"/>
      <c r="HFO383" s="109"/>
      <c r="HFP383" s="109"/>
      <c r="HFQ383" s="109"/>
      <c r="HFR383" s="109"/>
      <c r="HFS383" s="109"/>
      <c r="HFT383" s="109"/>
      <c r="HFU383" s="109"/>
      <c r="HFV383" s="109"/>
      <c r="HFW383" s="109"/>
      <c r="HFX383" s="109"/>
      <c r="HFY383" s="109"/>
      <c r="HFZ383" s="109"/>
      <c r="HGA383" s="109"/>
      <c r="HGB383" s="109"/>
      <c r="HGC383" s="109"/>
      <c r="HGD383" s="109"/>
      <c r="HGE383" s="109"/>
      <c r="HGF383" s="109"/>
      <c r="HGG383" s="109"/>
      <c r="HGH383" s="109"/>
      <c r="HGI383" s="109"/>
      <c r="HGJ383" s="109"/>
      <c r="HGK383" s="109"/>
      <c r="HGL383" s="109"/>
      <c r="HGM383" s="109"/>
      <c r="HGN383" s="109"/>
      <c r="HGO383" s="109"/>
      <c r="HGP383" s="109"/>
      <c r="HGQ383" s="109"/>
      <c r="HGR383" s="109"/>
      <c r="HGS383" s="109"/>
      <c r="HGT383" s="109"/>
      <c r="HGU383" s="109"/>
      <c r="HGV383" s="109"/>
      <c r="HGW383" s="109"/>
      <c r="HGX383" s="109"/>
      <c r="HGY383" s="109"/>
      <c r="HGZ383" s="109"/>
      <c r="HHA383" s="109"/>
      <c r="HHB383" s="109"/>
      <c r="HHC383" s="109"/>
      <c r="HHD383" s="109"/>
      <c r="HHE383" s="109"/>
      <c r="HHF383" s="109"/>
      <c r="HHG383" s="109"/>
      <c r="HHH383" s="109"/>
      <c r="HHI383" s="109"/>
      <c r="HHJ383" s="109"/>
      <c r="HHK383" s="109"/>
      <c r="HHL383" s="109"/>
      <c r="HHM383" s="109"/>
      <c r="HHN383" s="109"/>
      <c r="HHO383" s="109"/>
      <c r="HHP383" s="109"/>
      <c r="HHQ383" s="109"/>
      <c r="HHR383" s="109"/>
      <c r="HHS383" s="109"/>
      <c r="HHT383" s="109"/>
      <c r="HHU383" s="109"/>
      <c r="HHV383" s="109"/>
      <c r="HHW383" s="109"/>
      <c r="HHX383" s="109"/>
      <c r="HHY383" s="109"/>
      <c r="HHZ383" s="109"/>
      <c r="HIA383" s="109"/>
      <c r="HIB383" s="109"/>
      <c r="HIC383" s="109"/>
      <c r="HID383" s="109"/>
      <c r="HIE383" s="109"/>
      <c r="HIF383" s="109"/>
      <c r="HIG383" s="109"/>
      <c r="HIH383" s="109"/>
      <c r="HII383" s="109"/>
      <c r="HIJ383" s="109"/>
      <c r="HIK383" s="109"/>
      <c r="HIL383" s="109"/>
      <c r="HIM383" s="109"/>
      <c r="HIN383" s="109"/>
      <c r="HIO383" s="109"/>
      <c r="HIP383" s="109"/>
      <c r="HIQ383" s="109"/>
      <c r="HIR383" s="109"/>
      <c r="HIS383" s="109"/>
      <c r="HIT383" s="109"/>
      <c r="HIU383" s="109"/>
      <c r="HIV383" s="109"/>
      <c r="HIW383" s="109"/>
      <c r="HIX383" s="109"/>
      <c r="HIY383" s="109"/>
      <c r="HIZ383" s="109"/>
      <c r="HJA383" s="109"/>
      <c r="HJB383" s="109"/>
      <c r="HJC383" s="109"/>
      <c r="HJD383" s="109"/>
      <c r="HJE383" s="109"/>
      <c r="HJF383" s="109"/>
      <c r="HJG383" s="109"/>
      <c r="HJH383" s="109"/>
      <c r="HJI383" s="109"/>
      <c r="HJJ383" s="109"/>
      <c r="HJK383" s="109"/>
      <c r="HJL383" s="109"/>
      <c r="HJM383" s="109"/>
      <c r="HJN383" s="109"/>
      <c r="HJO383" s="109"/>
      <c r="HJP383" s="109"/>
      <c r="HJQ383" s="109"/>
      <c r="HJR383" s="109"/>
      <c r="HJS383" s="109"/>
      <c r="HJT383" s="109"/>
      <c r="HJU383" s="109"/>
      <c r="HJV383" s="109"/>
      <c r="HJW383" s="109"/>
      <c r="HJX383" s="109"/>
      <c r="HJY383" s="109"/>
      <c r="HJZ383" s="109"/>
      <c r="HKA383" s="109"/>
      <c r="HKB383" s="109"/>
      <c r="HKC383" s="109"/>
      <c r="HKD383" s="109"/>
      <c r="HKE383" s="109"/>
      <c r="HKF383" s="109"/>
      <c r="HKG383" s="109"/>
      <c r="HKH383" s="109"/>
      <c r="HKI383" s="109"/>
      <c r="HKJ383" s="109"/>
      <c r="HKK383" s="109"/>
      <c r="HKL383" s="109"/>
      <c r="HKM383" s="109"/>
      <c r="HKN383" s="109"/>
      <c r="HKO383" s="109"/>
      <c r="HKP383" s="109"/>
      <c r="HKQ383" s="109"/>
      <c r="HKR383" s="109"/>
      <c r="HKS383" s="109"/>
      <c r="HKT383" s="109"/>
      <c r="HKU383" s="109"/>
      <c r="HKV383" s="109"/>
      <c r="HKW383" s="109"/>
      <c r="HKX383" s="109"/>
      <c r="HKY383" s="109"/>
      <c r="HKZ383" s="109"/>
      <c r="HLA383" s="109"/>
      <c r="HLB383" s="109"/>
      <c r="HLC383" s="109"/>
      <c r="HLD383" s="109"/>
      <c r="HLE383" s="109"/>
      <c r="HLF383" s="109"/>
      <c r="HLG383" s="109"/>
      <c r="HLH383" s="109"/>
      <c r="HLI383" s="109"/>
      <c r="HLJ383" s="109"/>
      <c r="HLK383" s="109"/>
      <c r="HLL383" s="109"/>
      <c r="HLM383" s="109"/>
      <c r="HLN383" s="109"/>
      <c r="HLO383" s="109"/>
      <c r="HLP383" s="109"/>
      <c r="HLQ383" s="109"/>
      <c r="HLR383" s="109"/>
      <c r="HLS383" s="109"/>
      <c r="HLT383" s="109"/>
      <c r="HLU383" s="109"/>
      <c r="HLV383" s="109"/>
      <c r="HLW383" s="109"/>
      <c r="HLX383" s="109"/>
      <c r="HLY383" s="109"/>
      <c r="HLZ383" s="109"/>
      <c r="HMA383" s="109"/>
      <c r="HMB383" s="109"/>
      <c r="HMC383" s="109"/>
      <c r="HMD383" s="109"/>
      <c r="HME383" s="109"/>
      <c r="HMF383" s="109"/>
      <c r="HMG383" s="109"/>
      <c r="HMH383" s="109"/>
      <c r="HMI383" s="109"/>
      <c r="HMJ383" s="109"/>
      <c r="HMK383" s="109"/>
      <c r="HML383" s="109"/>
      <c r="HMM383" s="109"/>
      <c r="HMN383" s="109"/>
      <c r="HMO383" s="109"/>
      <c r="HMP383" s="109"/>
      <c r="HMQ383" s="109"/>
      <c r="HMR383" s="109"/>
      <c r="HMS383" s="109"/>
      <c r="HMT383" s="109"/>
      <c r="HMU383" s="109"/>
      <c r="HMV383" s="109"/>
      <c r="HMW383" s="109"/>
      <c r="HMX383" s="109"/>
      <c r="HMY383" s="109"/>
      <c r="HMZ383" s="109"/>
      <c r="HNA383" s="109"/>
      <c r="HNB383" s="109"/>
      <c r="HNC383" s="109"/>
      <c r="HND383" s="109"/>
      <c r="HNE383" s="109"/>
      <c r="HNF383" s="109"/>
      <c r="HNG383" s="109"/>
      <c r="HNH383" s="109"/>
      <c r="HNI383" s="109"/>
      <c r="HNJ383" s="109"/>
      <c r="HNK383" s="109"/>
      <c r="HNL383" s="109"/>
      <c r="HNM383" s="109"/>
      <c r="HNN383" s="109"/>
      <c r="HNO383" s="109"/>
      <c r="HNP383" s="109"/>
      <c r="HNQ383" s="109"/>
      <c r="HNR383" s="109"/>
      <c r="HNS383" s="109"/>
      <c r="HNT383" s="109"/>
      <c r="HNU383" s="109"/>
      <c r="HNV383" s="109"/>
      <c r="HNW383" s="109"/>
      <c r="HNX383" s="109"/>
      <c r="HNY383" s="109"/>
      <c r="HNZ383" s="109"/>
      <c r="HOA383" s="109"/>
      <c r="HOB383" s="109"/>
      <c r="HOC383" s="109"/>
      <c r="HOD383" s="109"/>
      <c r="HOE383" s="109"/>
      <c r="HOF383" s="109"/>
      <c r="HOG383" s="109"/>
      <c r="HOH383" s="109"/>
      <c r="HOI383" s="109"/>
      <c r="HOJ383" s="109"/>
      <c r="HOK383" s="109"/>
      <c r="HOL383" s="109"/>
      <c r="HOM383" s="109"/>
      <c r="HON383" s="109"/>
      <c r="HOO383" s="109"/>
      <c r="HOP383" s="109"/>
      <c r="HOQ383" s="109"/>
      <c r="HOR383" s="109"/>
      <c r="HOS383" s="109"/>
      <c r="HOT383" s="109"/>
      <c r="HOU383" s="109"/>
      <c r="HOV383" s="109"/>
      <c r="HOW383" s="109"/>
      <c r="HOX383" s="109"/>
      <c r="HOY383" s="109"/>
      <c r="HOZ383" s="109"/>
      <c r="HPA383" s="109"/>
      <c r="HPB383" s="109"/>
      <c r="HPC383" s="109"/>
      <c r="HPD383" s="109"/>
      <c r="HPE383" s="109"/>
      <c r="HPF383" s="109"/>
      <c r="HPG383" s="109"/>
      <c r="HPH383" s="109"/>
      <c r="HPI383" s="109"/>
      <c r="HPJ383" s="109"/>
      <c r="HPK383" s="109"/>
      <c r="HPL383" s="109"/>
      <c r="HPM383" s="109"/>
      <c r="HPN383" s="109"/>
      <c r="HPO383" s="109"/>
      <c r="HPP383" s="109"/>
      <c r="HPQ383" s="109"/>
      <c r="HPR383" s="109"/>
      <c r="HPS383" s="109"/>
      <c r="HPT383" s="109"/>
      <c r="HPU383" s="109"/>
      <c r="HPV383" s="109"/>
      <c r="HPW383" s="109"/>
      <c r="HPX383" s="109"/>
      <c r="HPY383" s="109"/>
      <c r="HPZ383" s="109"/>
      <c r="HQA383" s="109"/>
      <c r="HQB383" s="109"/>
      <c r="HQC383" s="109"/>
      <c r="HQD383" s="109"/>
      <c r="HQE383" s="109"/>
      <c r="HQF383" s="109"/>
      <c r="HQG383" s="109"/>
      <c r="HQH383" s="109"/>
      <c r="HQI383" s="109"/>
      <c r="HQJ383" s="109"/>
      <c r="HQK383" s="109"/>
      <c r="HQL383" s="109"/>
      <c r="HQM383" s="109"/>
      <c r="HQN383" s="109"/>
      <c r="HQO383" s="109"/>
      <c r="HQP383" s="109"/>
      <c r="HQQ383" s="109"/>
      <c r="HQR383" s="109"/>
      <c r="HQS383" s="109"/>
      <c r="HQT383" s="109"/>
      <c r="HQU383" s="109"/>
      <c r="HQV383" s="109"/>
      <c r="HQW383" s="109"/>
      <c r="HQX383" s="109"/>
      <c r="HQY383" s="109"/>
      <c r="HQZ383" s="109"/>
      <c r="HRA383" s="109"/>
      <c r="HRB383" s="109"/>
      <c r="HRC383" s="109"/>
      <c r="HRD383" s="109"/>
      <c r="HRE383" s="109"/>
      <c r="HRF383" s="109"/>
      <c r="HRG383" s="109"/>
      <c r="HRH383" s="109"/>
      <c r="HRI383" s="109"/>
      <c r="HRJ383" s="109"/>
      <c r="HRK383" s="109"/>
      <c r="HRL383" s="109"/>
      <c r="HRM383" s="109"/>
      <c r="HRN383" s="109"/>
      <c r="HRO383" s="109"/>
      <c r="HRP383" s="109"/>
      <c r="HRQ383" s="109"/>
      <c r="HRR383" s="109"/>
      <c r="HRS383" s="109"/>
      <c r="HRT383" s="109"/>
      <c r="HRU383" s="109"/>
      <c r="HRV383" s="109"/>
      <c r="HRW383" s="109"/>
      <c r="HRX383" s="109"/>
      <c r="HRY383" s="109"/>
      <c r="HRZ383" s="109"/>
      <c r="HSA383" s="109"/>
      <c r="HSB383" s="109"/>
      <c r="HSC383" s="109"/>
      <c r="HSD383" s="109"/>
      <c r="HSE383" s="109"/>
      <c r="HSF383" s="109"/>
      <c r="HSG383" s="109"/>
      <c r="HSH383" s="109"/>
      <c r="HSI383" s="109"/>
      <c r="HSJ383" s="109"/>
      <c r="HSK383" s="109"/>
      <c r="HSL383" s="109"/>
      <c r="HSM383" s="109"/>
      <c r="HSN383" s="109"/>
      <c r="HSO383" s="109"/>
      <c r="HSP383" s="109"/>
      <c r="HSQ383" s="109"/>
      <c r="HSR383" s="109"/>
      <c r="HSS383" s="109"/>
      <c r="HST383" s="109"/>
      <c r="HSU383" s="109"/>
      <c r="HSV383" s="109"/>
      <c r="HSW383" s="109"/>
      <c r="HSX383" s="109"/>
      <c r="HSY383" s="109"/>
      <c r="HSZ383" s="109"/>
      <c r="HTA383" s="109"/>
      <c r="HTB383" s="109"/>
      <c r="HTC383" s="109"/>
      <c r="HTD383" s="109"/>
      <c r="HTE383" s="109"/>
      <c r="HTF383" s="109"/>
      <c r="HTG383" s="109"/>
      <c r="HTH383" s="109"/>
      <c r="HTI383" s="109"/>
      <c r="HTJ383" s="109"/>
      <c r="HTK383" s="109"/>
      <c r="HTL383" s="109"/>
      <c r="HTM383" s="109"/>
      <c r="HTN383" s="109"/>
      <c r="HTO383" s="109"/>
      <c r="HTP383" s="109"/>
      <c r="HTQ383" s="109"/>
      <c r="HTR383" s="109"/>
      <c r="HTS383" s="109"/>
      <c r="HTT383" s="109"/>
      <c r="HTU383" s="109"/>
      <c r="HTV383" s="109"/>
      <c r="HTW383" s="109"/>
      <c r="HTX383" s="109"/>
      <c r="HTY383" s="109"/>
      <c r="HTZ383" s="109"/>
      <c r="HUA383" s="109"/>
      <c r="HUB383" s="109"/>
      <c r="HUC383" s="109"/>
      <c r="HUD383" s="109"/>
      <c r="HUE383" s="109"/>
      <c r="HUF383" s="109"/>
      <c r="HUG383" s="109"/>
      <c r="HUH383" s="109"/>
      <c r="HUI383" s="109"/>
      <c r="HUJ383" s="109"/>
      <c r="HUK383" s="109"/>
      <c r="HUL383" s="109"/>
      <c r="HUM383" s="109"/>
      <c r="HUN383" s="109"/>
      <c r="HUO383" s="109"/>
      <c r="HUP383" s="109"/>
      <c r="HUQ383" s="109"/>
      <c r="HUR383" s="109"/>
      <c r="HUS383" s="109"/>
      <c r="HUT383" s="109"/>
      <c r="HUU383" s="109"/>
      <c r="HUV383" s="109"/>
      <c r="HUW383" s="109"/>
      <c r="HUX383" s="109"/>
      <c r="HUY383" s="109"/>
      <c r="HUZ383" s="109"/>
      <c r="HVA383" s="109"/>
      <c r="HVB383" s="109"/>
      <c r="HVC383" s="109"/>
      <c r="HVD383" s="109"/>
      <c r="HVE383" s="109"/>
      <c r="HVF383" s="109"/>
      <c r="HVG383" s="109"/>
      <c r="HVH383" s="109"/>
      <c r="HVI383" s="109"/>
      <c r="HVJ383" s="109"/>
      <c r="HVK383" s="109"/>
      <c r="HVL383" s="109"/>
      <c r="HVM383" s="109"/>
      <c r="HVN383" s="109"/>
      <c r="HVO383" s="109"/>
      <c r="HVP383" s="109"/>
      <c r="HVQ383" s="109"/>
      <c r="HVR383" s="109"/>
      <c r="HVS383" s="109"/>
      <c r="HVT383" s="109"/>
      <c r="HVU383" s="109"/>
      <c r="HVV383" s="109"/>
      <c r="HVW383" s="109"/>
      <c r="HVX383" s="109"/>
      <c r="HVY383" s="109"/>
      <c r="HVZ383" s="109"/>
      <c r="HWA383" s="109"/>
      <c r="HWB383" s="109"/>
      <c r="HWC383" s="109"/>
      <c r="HWD383" s="109"/>
      <c r="HWE383" s="109"/>
      <c r="HWF383" s="109"/>
      <c r="HWG383" s="109"/>
      <c r="HWH383" s="109"/>
      <c r="HWI383" s="109"/>
      <c r="HWJ383" s="109"/>
      <c r="HWK383" s="109"/>
      <c r="HWL383" s="109"/>
      <c r="HWM383" s="109"/>
      <c r="HWN383" s="109"/>
      <c r="HWO383" s="109"/>
      <c r="HWP383" s="109"/>
      <c r="HWQ383" s="109"/>
      <c r="HWR383" s="109"/>
      <c r="HWS383" s="109"/>
      <c r="HWT383" s="109"/>
      <c r="HWU383" s="109"/>
      <c r="HWV383" s="109"/>
      <c r="HWW383" s="109"/>
      <c r="HWX383" s="109"/>
      <c r="HWY383" s="109"/>
      <c r="HWZ383" s="109"/>
      <c r="HXA383" s="109"/>
      <c r="HXB383" s="109"/>
      <c r="HXC383" s="109"/>
      <c r="HXD383" s="109"/>
      <c r="HXE383" s="109"/>
      <c r="HXF383" s="109"/>
      <c r="HXG383" s="109"/>
      <c r="HXH383" s="109"/>
      <c r="HXI383" s="109"/>
      <c r="HXJ383" s="109"/>
      <c r="HXK383" s="109"/>
      <c r="HXL383" s="109"/>
      <c r="HXM383" s="109"/>
      <c r="HXN383" s="109"/>
      <c r="HXO383" s="109"/>
      <c r="HXP383" s="109"/>
      <c r="HXQ383" s="109"/>
      <c r="HXR383" s="109"/>
      <c r="HXS383" s="109"/>
      <c r="HXT383" s="109"/>
      <c r="HXU383" s="109"/>
      <c r="HXV383" s="109"/>
      <c r="HXW383" s="109"/>
      <c r="HXX383" s="109"/>
      <c r="HXY383" s="109"/>
      <c r="HXZ383" s="109"/>
      <c r="HYA383" s="109"/>
      <c r="HYB383" s="109"/>
      <c r="HYC383" s="109"/>
      <c r="HYD383" s="109"/>
      <c r="HYE383" s="109"/>
      <c r="HYF383" s="109"/>
      <c r="HYG383" s="109"/>
      <c r="HYH383" s="109"/>
      <c r="HYI383" s="109"/>
      <c r="HYJ383" s="109"/>
      <c r="HYK383" s="109"/>
      <c r="HYL383" s="109"/>
      <c r="HYM383" s="109"/>
      <c r="HYN383" s="109"/>
      <c r="HYO383" s="109"/>
      <c r="HYP383" s="109"/>
      <c r="HYQ383" s="109"/>
      <c r="HYR383" s="109"/>
      <c r="HYS383" s="109"/>
      <c r="HYT383" s="109"/>
      <c r="HYU383" s="109"/>
      <c r="HYV383" s="109"/>
      <c r="HYW383" s="109"/>
      <c r="HYX383" s="109"/>
      <c r="HYY383" s="109"/>
      <c r="HYZ383" s="109"/>
      <c r="HZA383" s="109"/>
      <c r="HZB383" s="109"/>
      <c r="HZC383" s="109"/>
      <c r="HZD383" s="109"/>
      <c r="HZE383" s="109"/>
      <c r="HZF383" s="109"/>
      <c r="HZG383" s="109"/>
      <c r="HZH383" s="109"/>
      <c r="HZI383" s="109"/>
      <c r="HZJ383" s="109"/>
      <c r="HZK383" s="109"/>
      <c r="HZL383" s="109"/>
      <c r="HZM383" s="109"/>
      <c r="HZN383" s="109"/>
      <c r="HZO383" s="109"/>
      <c r="HZP383" s="109"/>
      <c r="HZQ383" s="109"/>
      <c r="HZR383" s="109"/>
      <c r="HZS383" s="109"/>
      <c r="HZT383" s="109"/>
      <c r="HZU383" s="109"/>
      <c r="HZV383" s="109"/>
      <c r="HZW383" s="109"/>
      <c r="HZX383" s="109"/>
      <c r="HZY383" s="109"/>
      <c r="HZZ383" s="109"/>
      <c r="IAA383" s="109"/>
      <c r="IAB383" s="109"/>
      <c r="IAC383" s="109"/>
      <c r="IAD383" s="109"/>
      <c r="IAE383" s="109"/>
      <c r="IAF383" s="109"/>
      <c r="IAG383" s="109"/>
      <c r="IAH383" s="109"/>
      <c r="IAI383" s="109"/>
      <c r="IAJ383" s="109"/>
      <c r="IAK383" s="109"/>
      <c r="IAL383" s="109"/>
      <c r="IAM383" s="109"/>
      <c r="IAN383" s="109"/>
      <c r="IAO383" s="109"/>
      <c r="IAP383" s="109"/>
      <c r="IAQ383" s="109"/>
      <c r="IAR383" s="109"/>
      <c r="IAS383" s="109"/>
      <c r="IAT383" s="109"/>
      <c r="IAU383" s="109"/>
      <c r="IAV383" s="109"/>
      <c r="IAW383" s="109"/>
      <c r="IAX383" s="109"/>
      <c r="IAY383" s="109"/>
      <c r="IAZ383" s="109"/>
      <c r="IBA383" s="109"/>
      <c r="IBB383" s="109"/>
      <c r="IBC383" s="109"/>
      <c r="IBD383" s="109"/>
      <c r="IBE383" s="109"/>
      <c r="IBF383" s="109"/>
      <c r="IBG383" s="109"/>
      <c r="IBH383" s="109"/>
      <c r="IBI383" s="109"/>
      <c r="IBJ383" s="109"/>
      <c r="IBK383" s="109"/>
      <c r="IBL383" s="109"/>
      <c r="IBM383" s="109"/>
      <c r="IBN383" s="109"/>
      <c r="IBO383" s="109"/>
      <c r="IBP383" s="109"/>
      <c r="IBQ383" s="109"/>
      <c r="IBR383" s="109"/>
      <c r="IBS383" s="109"/>
      <c r="IBT383" s="109"/>
      <c r="IBU383" s="109"/>
      <c r="IBV383" s="109"/>
      <c r="IBW383" s="109"/>
      <c r="IBX383" s="109"/>
      <c r="IBY383" s="109"/>
      <c r="IBZ383" s="109"/>
      <c r="ICA383" s="109"/>
      <c r="ICB383" s="109"/>
      <c r="ICC383" s="109"/>
      <c r="ICD383" s="109"/>
      <c r="ICE383" s="109"/>
      <c r="ICF383" s="109"/>
      <c r="ICG383" s="109"/>
      <c r="ICH383" s="109"/>
      <c r="ICI383" s="109"/>
      <c r="ICJ383" s="109"/>
      <c r="ICK383" s="109"/>
      <c r="ICL383" s="109"/>
      <c r="ICM383" s="109"/>
      <c r="ICN383" s="109"/>
      <c r="ICO383" s="109"/>
      <c r="ICP383" s="109"/>
      <c r="ICQ383" s="109"/>
      <c r="ICR383" s="109"/>
      <c r="ICS383" s="109"/>
      <c r="ICT383" s="109"/>
      <c r="ICU383" s="109"/>
      <c r="ICV383" s="109"/>
      <c r="ICW383" s="109"/>
      <c r="ICX383" s="109"/>
      <c r="ICY383" s="109"/>
      <c r="ICZ383" s="109"/>
      <c r="IDA383" s="109"/>
      <c r="IDB383" s="109"/>
      <c r="IDC383" s="109"/>
      <c r="IDD383" s="109"/>
      <c r="IDE383" s="109"/>
      <c r="IDF383" s="109"/>
      <c r="IDG383" s="109"/>
      <c r="IDH383" s="109"/>
      <c r="IDI383" s="109"/>
      <c r="IDJ383" s="109"/>
      <c r="IDK383" s="109"/>
      <c r="IDL383" s="109"/>
      <c r="IDM383" s="109"/>
      <c r="IDN383" s="109"/>
      <c r="IDO383" s="109"/>
      <c r="IDP383" s="109"/>
      <c r="IDQ383" s="109"/>
      <c r="IDR383" s="109"/>
      <c r="IDS383" s="109"/>
      <c r="IDT383" s="109"/>
      <c r="IDU383" s="109"/>
      <c r="IDV383" s="109"/>
      <c r="IDW383" s="109"/>
      <c r="IDX383" s="109"/>
      <c r="IDY383" s="109"/>
      <c r="IDZ383" s="109"/>
      <c r="IEA383" s="109"/>
      <c r="IEB383" s="109"/>
      <c r="IEC383" s="109"/>
      <c r="IED383" s="109"/>
      <c r="IEE383" s="109"/>
      <c r="IEF383" s="109"/>
      <c r="IEG383" s="109"/>
      <c r="IEH383" s="109"/>
      <c r="IEI383" s="109"/>
      <c r="IEJ383" s="109"/>
      <c r="IEK383" s="109"/>
      <c r="IEL383" s="109"/>
      <c r="IEM383" s="109"/>
      <c r="IEN383" s="109"/>
      <c r="IEO383" s="109"/>
      <c r="IEP383" s="109"/>
      <c r="IEQ383" s="109"/>
      <c r="IER383" s="109"/>
      <c r="IES383" s="109"/>
      <c r="IET383" s="109"/>
      <c r="IEU383" s="109"/>
      <c r="IEV383" s="109"/>
      <c r="IEW383" s="109"/>
      <c r="IEX383" s="109"/>
      <c r="IEY383" s="109"/>
      <c r="IEZ383" s="109"/>
      <c r="IFA383" s="109"/>
      <c r="IFB383" s="109"/>
      <c r="IFC383" s="109"/>
      <c r="IFD383" s="109"/>
      <c r="IFE383" s="109"/>
      <c r="IFF383" s="109"/>
      <c r="IFG383" s="109"/>
      <c r="IFH383" s="109"/>
      <c r="IFI383" s="109"/>
      <c r="IFJ383" s="109"/>
      <c r="IFK383" s="109"/>
      <c r="IFL383" s="109"/>
      <c r="IFM383" s="109"/>
      <c r="IFN383" s="109"/>
      <c r="IFO383" s="109"/>
      <c r="IFP383" s="109"/>
      <c r="IFQ383" s="109"/>
      <c r="IFR383" s="109"/>
      <c r="IFS383" s="109"/>
      <c r="IFT383" s="109"/>
      <c r="IFU383" s="109"/>
      <c r="IFV383" s="109"/>
      <c r="IFW383" s="109"/>
      <c r="IFX383" s="109"/>
      <c r="IFY383" s="109"/>
      <c r="IFZ383" s="109"/>
      <c r="IGA383" s="109"/>
      <c r="IGB383" s="109"/>
      <c r="IGC383" s="109"/>
      <c r="IGD383" s="109"/>
      <c r="IGE383" s="109"/>
      <c r="IGF383" s="109"/>
      <c r="IGG383" s="109"/>
      <c r="IGH383" s="109"/>
      <c r="IGI383" s="109"/>
      <c r="IGJ383" s="109"/>
      <c r="IGK383" s="109"/>
      <c r="IGL383" s="109"/>
      <c r="IGM383" s="109"/>
      <c r="IGN383" s="109"/>
      <c r="IGO383" s="109"/>
      <c r="IGP383" s="109"/>
      <c r="IGQ383" s="109"/>
      <c r="IGR383" s="109"/>
      <c r="IGS383" s="109"/>
      <c r="IGT383" s="109"/>
      <c r="IGU383" s="109"/>
      <c r="IGV383" s="109"/>
      <c r="IGW383" s="109"/>
      <c r="IGX383" s="109"/>
      <c r="IGY383" s="109"/>
      <c r="IGZ383" s="109"/>
      <c r="IHA383" s="109"/>
      <c r="IHB383" s="109"/>
      <c r="IHC383" s="109"/>
      <c r="IHD383" s="109"/>
      <c r="IHE383" s="109"/>
      <c r="IHF383" s="109"/>
      <c r="IHG383" s="109"/>
      <c r="IHH383" s="109"/>
      <c r="IHI383" s="109"/>
      <c r="IHJ383" s="109"/>
      <c r="IHK383" s="109"/>
      <c r="IHL383" s="109"/>
      <c r="IHM383" s="109"/>
      <c r="IHN383" s="109"/>
      <c r="IHO383" s="109"/>
      <c r="IHP383" s="109"/>
      <c r="IHQ383" s="109"/>
      <c r="IHR383" s="109"/>
      <c r="IHS383" s="109"/>
      <c r="IHT383" s="109"/>
      <c r="IHU383" s="109"/>
      <c r="IHV383" s="109"/>
      <c r="IHW383" s="109"/>
      <c r="IHX383" s="109"/>
      <c r="IHY383" s="109"/>
      <c r="IHZ383" s="109"/>
      <c r="IIA383" s="109"/>
      <c r="IIB383" s="109"/>
      <c r="IIC383" s="109"/>
      <c r="IID383" s="109"/>
      <c r="IIE383" s="109"/>
      <c r="IIF383" s="109"/>
      <c r="IIG383" s="109"/>
      <c r="IIH383" s="109"/>
      <c r="III383" s="109"/>
      <c r="IIJ383" s="109"/>
      <c r="IIK383" s="109"/>
      <c r="IIL383" s="109"/>
      <c r="IIM383" s="109"/>
      <c r="IIN383" s="109"/>
      <c r="IIO383" s="109"/>
      <c r="IIP383" s="109"/>
      <c r="IIQ383" s="109"/>
      <c r="IIR383" s="109"/>
      <c r="IIS383" s="109"/>
      <c r="IIT383" s="109"/>
      <c r="IIU383" s="109"/>
      <c r="IIV383" s="109"/>
      <c r="IIW383" s="109"/>
      <c r="IIX383" s="109"/>
      <c r="IIY383" s="109"/>
      <c r="IIZ383" s="109"/>
      <c r="IJA383" s="109"/>
      <c r="IJB383" s="109"/>
      <c r="IJC383" s="109"/>
      <c r="IJD383" s="109"/>
      <c r="IJE383" s="109"/>
      <c r="IJF383" s="109"/>
      <c r="IJG383" s="109"/>
      <c r="IJH383" s="109"/>
      <c r="IJI383" s="109"/>
      <c r="IJJ383" s="109"/>
      <c r="IJK383" s="109"/>
      <c r="IJL383" s="109"/>
      <c r="IJM383" s="109"/>
      <c r="IJN383" s="109"/>
      <c r="IJO383" s="109"/>
      <c r="IJP383" s="109"/>
      <c r="IJQ383" s="109"/>
      <c r="IJR383" s="109"/>
      <c r="IJS383" s="109"/>
      <c r="IJT383" s="109"/>
      <c r="IJU383" s="109"/>
      <c r="IJV383" s="109"/>
      <c r="IJW383" s="109"/>
      <c r="IJX383" s="109"/>
      <c r="IJY383" s="109"/>
      <c r="IJZ383" s="109"/>
      <c r="IKA383" s="109"/>
      <c r="IKB383" s="109"/>
      <c r="IKC383" s="109"/>
      <c r="IKD383" s="109"/>
      <c r="IKE383" s="109"/>
      <c r="IKF383" s="109"/>
      <c r="IKG383" s="109"/>
      <c r="IKH383" s="109"/>
      <c r="IKI383" s="109"/>
      <c r="IKJ383" s="109"/>
      <c r="IKK383" s="109"/>
      <c r="IKL383" s="109"/>
      <c r="IKM383" s="109"/>
      <c r="IKN383" s="109"/>
      <c r="IKO383" s="109"/>
      <c r="IKP383" s="109"/>
      <c r="IKQ383" s="109"/>
      <c r="IKR383" s="109"/>
      <c r="IKS383" s="109"/>
      <c r="IKT383" s="109"/>
      <c r="IKU383" s="109"/>
      <c r="IKV383" s="109"/>
      <c r="IKW383" s="109"/>
      <c r="IKX383" s="109"/>
      <c r="IKY383" s="109"/>
      <c r="IKZ383" s="109"/>
      <c r="ILA383" s="109"/>
      <c r="ILB383" s="109"/>
      <c r="ILC383" s="109"/>
      <c r="ILD383" s="109"/>
      <c r="ILE383" s="109"/>
      <c r="ILF383" s="109"/>
      <c r="ILG383" s="109"/>
      <c r="ILH383" s="109"/>
      <c r="ILI383" s="109"/>
      <c r="ILJ383" s="109"/>
      <c r="ILK383" s="109"/>
      <c r="ILL383" s="109"/>
      <c r="ILM383" s="109"/>
      <c r="ILN383" s="109"/>
      <c r="ILO383" s="109"/>
      <c r="ILP383" s="109"/>
      <c r="ILQ383" s="109"/>
      <c r="ILR383" s="109"/>
      <c r="ILS383" s="109"/>
      <c r="ILT383" s="109"/>
      <c r="ILU383" s="109"/>
      <c r="ILV383" s="109"/>
      <c r="ILW383" s="109"/>
      <c r="ILX383" s="109"/>
      <c r="ILY383" s="109"/>
      <c r="ILZ383" s="109"/>
      <c r="IMA383" s="109"/>
      <c r="IMB383" s="109"/>
      <c r="IMC383" s="109"/>
      <c r="IMD383" s="109"/>
      <c r="IME383" s="109"/>
      <c r="IMF383" s="109"/>
      <c r="IMG383" s="109"/>
      <c r="IMH383" s="109"/>
      <c r="IMI383" s="109"/>
      <c r="IMJ383" s="109"/>
      <c r="IMK383" s="109"/>
      <c r="IML383" s="109"/>
      <c r="IMM383" s="109"/>
      <c r="IMN383" s="109"/>
      <c r="IMO383" s="109"/>
      <c r="IMP383" s="109"/>
      <c r="IMQ383" s="109"/>
      <c r="IMR383" s="109"/>
      <c r="IMS383" s="109"/>
      <c r="IMT383" s="109"/>
      <c r="IMU383" s="109"/>
      <c r="IMV383" s="109"/>
      <c r="IMW383" s="109"/>
      <c r="IMX383" s="109"/>
      <c r="IMY383" s="109"/>
      <c r="IMZ383" s="109"/>
      <c r="INA383" s="109"/>
      <c r="INB383" s="109"/>
      <c r="INC383" s="109"/>
      <c r="IND383" s="109"/>
      <c r="INE383" s="109"/>
      <c r="INF383" s="109"/>
      <c r="ING383" s="109"/>
      <c r="INH383" s="109"/>
      <c r="INI383" s="109"/>
      <c r="INJ383" s="109"/>
      <c r="INK383" s="109"/>
      <c r="INL383" s="109"/>
      <c r="INM383" s="109"/>
      <c r="INN383" s="109"/>
      <c r="INO383" s="109"/>
      <c r="INP383" s="109"/>
      <c r="INQ383" s="109"/>
      <c r="INR383" s="109"/>
      <c r="INS383" s="109"/>
      <c r="INT383" s="109"/>
      <c r="INU383" s="109"/>
      <c r="INV383" s="109"/>
      <c r="INW383" s="109"/>
      <c r="INX383" s="109"/>
      <c r="INY383" s="109"/>
      <c r="INZ383" s="109"/>
      <c r="IOA383" s="109"/>
      <c r="IOB383" s="109"/>
      <c r="IOC383" s="109"/>
      <c r="IOD383" s="109"/>
      <c r="IOE383" s="109"/>
      <c r="IOF383" s="109"/>
      <c r="IOG383" s="109"/>
      <c r="IOH383" s="109"/>
      <c r="IOI383" s="109"/>
      <c r="IOJ383" s="109"/>
      <c r="IOK383" s="109"/>
      <c r="IOL383" s="109"/>
      <c r="IOM383" s="109"/>
      <c r="ION383" s="109"/>
      <c r="IOO383" s="109"/>
      <c r="IOP383" s="109"/>
      <c r="IOQ383" s="109"/>
      <c r="IOR383" s="109"/>
      <c r="IOS383" s="109"/>
      <c r="IOT383" s="109"/>
      <c r="IOU383" s="109"/>
      <c r="IOV383" s="109"/>
      <c r="IOW383" s="109"/>
      <c r="IOX383" s="109"/>
      <c r="IOY383" s="109"/>
      <c r="IOZ383" s="109"/>
      <c r="IPA383" s="109"/>
      <c r="IPB383" s="109"/>
      <c r="IPC383" s="109"/>
      <c r="IPD383" s="109"/>
      <c r="IPE383" s="109"/>
      <c r="IPF383" s="109"/>
      <c r="IPG383" s="109"/>
      <c r="IPH383" s="109"/>
      <c r="IPI383" s="109"/>
      <c r="IPJ383" s="109"/>
      <c r="IPK383" s="109"/>
      <c r="IPL383" s="109"/>
      <c r="IPM383" s="109"/>
      <c r="IPN383" s="109"/>
      <c r="IPO383" s="109"/>
      <c r="IPP383" s="109"/>
      <c r="IPQ383" s="109"/>
      <c r="IPR383" s="109"/>
      <c r="IPS383" s="109"/>
      <c r="IPT383" s="109"/>
      <c r="IPU383" s="109"/>
      <c r="IPV383" s="109"/>
      <c r="IPW383" s="109"/>
      <c r="IPX383" s="109"/>
      <c r="IPY383" s="109"/>
      <c r="IPZ383" s="109"/>
      <c r="IQA383" s="109"/>
      <c r="IQB383" s="109"/>
      <c r="IQC383" s="109"/>
      <c r="IQD383" s="109"/>
      <c r="IQE383" s="109"/>
      <c r="IQF383" s="109"/>
      <c r="IQG383" s="109"/>
      <c r="IQH383" s="109"/>
      <c r="IQI383" s="109"/>
      <c r="IQJ383" s="109"/>
      <c r="IQK383" s="109"/>
      <c r="IQL383" s="109"/>
      <c r="IQM383" s="109"/>
      <c r="IQN383" s="109"/>
      <c r="IQO383" s="109"/>
      <c r="IQP383" s="109"/>
      <c r="IQQ383" s="109"/>
      <c r="IQR383" s="109"/>
      <c r="IQS383" s="109"/>
      <c r="IQT383" s="109"/>
      <c r="IQU383" s="109"/>
      <c r="IQV383" s="109"/>
      <c r="IQW383" s="109"/>
      <c r="IQX383" s="109"/>
      <c r="IQY383" s="109"/>
      <c r="IQZ383" s="109"/>
      <c r="IRA383" s="109"/>
      <c r="IRB383" s="109"/>
      <c r="IRC383" s="109"/>
      <c r="IRD383" s="109"/>
      <c r="IRE383" s="109"/>
      <c r="IRF383" s="109"/>
      <c r="IRG383" s="109"/>
      <c r="IRH383" s="109"/>
      <c r="IRI383" s="109"/>
      <c r="IRJ383" s="109"/>
      <c r="IRK383" s="109"/>
      <c r="IRL383" s="109"/>
      <c r="IRM383" s="109"/>
      <c r="IRN383" s="109"/>
      <c r="IRO383" s="109"/>
      <c r="IRP383" s="109"/>
      <c r="IRQ383" s="109"/>
      <c r="IRR383" s="109"/>
      <c r="IRS383" s="109"/>
      <c r="IRT383" s="109"/>
      <c r="IRU383" s="109"/>
      <c r="IRV383" s="109"/>
      <c r="IRW383" s="109"/>
      <c r="IRX383" s="109"/>
      <c r="IRY383" s="109"/>
      <c r="IRZ383" s="109"/>
      <c r="ISA383" s="109"/>
      <c r="ISB383" s="109"/>
      <c r="ISC383" s="109"/>
      <c r="ISD383" s="109"/>
      <c r="ISE383" s="109"/>
      <c r="ISF383" s="109"/>
      <c r="ISG383" s="109"/>
      <c r="ISH383" s="109"/>
      <c r="ISI383" s="109"/>
      <c r="ISJ383" s="109"/>
      <c r="ISK383" s="109"/>
      <c r="ISL383" s="109"/>
      <c r="ISM383" s="109"/>
      <c r="ISN383" s="109"/>
      <c r="ISO383" s="109"/>
      <c r="ISP383" s="109"/>
      <c r="ISQ383" s="109"/>
      <c r="ISR383" s="109"/>
      <c r="ISS383" s="109"/>
      <c r="IST383" s="109"/>
      <c r="ISU383" s="109"/>
      <c r="ISV383" s="109"/>
      <c r="ISW383" s="109"/>
      <c r="ISX383" s="109"/>
      <c r="ISY383" s="109"/>
      <c r="ISZ383" s="109"/>
      <c r="ITA383" s="109"/>
      <c r="ITB383" s="109"/>
      <c r="ITC383" s="109"/>
      <c r="ITD383" s="109"/>
      <c r="ITE383" s="109"/>
      <c r="ITF383" s="109"/>
      <c r="ITG383" s="109"/>
      <c r="ITH383" s="109"/>
      <c r="ITI383" s="109"/>
      <c r="ITJ383" s="109"/>
      <c r="ITK383" s="109"/>
      <c r="ITL383" s="109"/>
      <c r="ITM383" s="109"/>
      <c r="ITN383" s="109"/>
      <c r="ITO383" s="109"/>
      <c r="ITP383" s="109"/>
      <c r="ITQ383" s="109"/>
      <c r="ITR383" s="109"/>
      <c r="ITS383" s="109"/>
      <c r="ITT383" s="109"/>
      <c r="ITU383" s="109"/>
      <c r="ITV383" s="109"/>
      <c r="ITW383" s="109"/>
      <c r="ITX383" s="109"/>
      <c r="ITY383" s="109"/>
      <c r="ITZ383" s="109"/>
      <c r="IUA383" s="109"/>
      <c r="IUB383" s="109"/>
      <c r="IUC383" s="109"/>
      <c r="IUD383" s="109"/>
      <c r="IUE383" s="109"/>
      <c r="IUF383" s="109"/>
      <c r="IUG383" s="109"/>
      <c r="IUH383" s="109"/>
      <c r="IUI383" s="109"/>
      <c r="IUJ383" s="109"/>
      <c r="IUK383" s="109"/>
      <c r="IUL383" s="109"/>
      <c r="IUM383" s="109"/>
      <c r="IUN383" s="109"/>
      <c r="IUO383" s="109"/>
      <c r="IUP383" s="109"/>
      <c r="IUQ383" s="109"/>
      <c r="IUR383" s="109"/>
      <c r="IUS383" s="109"/>
      <c r="IUT383" s="109"/>
      <c r="IUU383" s="109"/>
      <c r="IUV383" s="109"/>
      <c r="IUW383" s="109"/>
      <c r="IUX383" s="109"/>
      <c r="IUY383" s="109"/>
      <c r="IUZ383" s="109"/>
      <c r="IVA383" s="109"/>
      <c r="IVB383" s="109"/>
      <c r="IVC383" s="109"/>
      <c r="IVD383" s="109"/>
      <c r="IVE383" s="109"/>
      <c r="IVF383" s="109"/>
      <c r="IVG383" s="109"/>
      <c r="IVH383" s="109"/>
      <c r="IVI383" s="109"/>
      <c r="IVJ383" s="109"/>
      <c r="IVK383" s="109"/>
      <c r="IVL383" s="109"/>
      <c r="IVM383" s="109"/>
      <c r="IVN383" s="109"/>
      <c r="IVO383" s="109"/>
      <c r="IVP383" s="109"/>
      <c r="IVQ383" s="109"/>
      <c r="IVR383" s="109"/>
      <c r="IVS383" s="109"/>
      <c r="IVT383" s="109"/>
      <c r="IVU383" s="109"/>
      <c r="IVV383" s="109"/>
      <c r="IVW383" s="109"/>
      <c r="IVX383" s="109"/>
      <c r="IVY383" s="109"/>
      <c r="IVZ383" s="109"/>
      <c r="IWA383" s="109"/>
      <c r="IWB383" s="109"/>
      <c r="IWC383" s="109"/>
      <c r="IWD383" s="109"/>
      <c r="IWE383" s="109"/>
      <c r="IWF383" s="109"/>
      <c r="IWG383" s="109"/>
      <c r="IWH383" s="109"/>
      <c r="IWI383" s="109"/>
      <c r="IWJ383" s="109"/>
      <c r="IWK383" s="109"/>
      <c r="IWL383" s="109"/>
      <c r="IWM383" s="109"/>
      <c r="IWN383" s="109"/>
      <c r="IWO383" s="109"/>
      <c r="IWP383" s="109"/>
      <c r="IWQ383" s="109"/>
      <c r="IWR383" s="109"/>
      <c r="IWS383" s="109"/>
      <c r="IWT383" s="109"/>
      <c r="IWU383" s="109"/>
      <c r="IWV383" s="109"/>
      <c r="IWW383" s="109"/>
      <c r="IWX383" s="109"/>
      <c r="IWY383" s="109"/>
      <c r="IWZ383" s="109"/>
      <c r="IXA383" s="109"/>
      <c r="IXB383" s="109"/>
      <c r="IXC383" s="109"/>
      <c r="IXD383" s="109"/>
      <c r="IXE383" s="109"/>
      <c r="IXF383" s="109"/>
      <c r="IXG383" s="109"/>
      <c r="IXH383" s="109"/>
      <c r="IXI383" s="109"/>
      <c r="IXJ383" s="109"/>
      <c r="IXK383" s="109"/>
      <c r="IXL383" s="109"/>
      <c r="IXM383" s="109"/>
      <c r="IXN383" s="109"/>
      <c r="IXO383" s="109"/>
      <c r="IXP383" s="109"/>
      <c r="IXQ383" s="109"/>
      <c r="IXR383" s="109"/>
      <c r="IXS383" s="109"/>
      <c r="IXT383" s="109"/>
      <c r="IXU383" s="109"/>
      <c r="IXV383" s="109"/>
      <c r="IXW383" s="109"/>
      <c r="IXX383" s="109"/>
      <c r="IXY383" s="109"/>
      <c r="IXZ383" s="109"/>
      <c r="IYA383" s="109"/>
      <c r="IYB383" s="109"/>
      <c r="IYC383" s="109"/>
      <c r="IYD383" s="109"/>
      <c r="IYE383" s="109"/>
      <c r="IYF383" s="109"/>
      <c r="IYG383" s="109"/>
      <c r="IYH383" s="109"/>
      <c r="IYI383" s="109"/>
      <c r="IYJ383" s="109"/>
      <c r="IYK383" s="109"/>
      <c r="IYL383" s="109"/>
      <c r="IYM383" s="109"/>
      <c r="IYN383" s="109"/>
      <c r="IYO383" s="109"/>
      <c r="IYP383" s="109"/>
      <c r="IYQ383" s="109"/>
      <c r="IYR383" s="109"/>
      <c r="IYS383" s="109"/>
      <c r="IYT383" s="109"/>
      <c r="IYU383" s="109"/>
      <c r="IYV383" s="109"/>
      <c r="IYW383" s="109"/>
      <c r="IYX383" s="109"/>
      <c r="IYY383" s="109"/>
      <c r="IYZ383" s="109"/>
      <c r="IZA383" s="109"/>
      <c r="IZB383" s="109"/>
      <c r="IZC383" s="109"/>
      <c r="IZD383" s="109"/>
      <c r="IZE383" s="109"/>
      <c r="IZF383" s="109"/>
      <c r="IZG383" s="109"/>
      <c r="IZH383" s="109"/>
      <c r="IZI383" s="109"/>
      <c r="IZJ383" s="109"/>
      <c r="IZK383" s="109"/>
      <c r="IZL383" s="109"/>
      <c r="IZM383" s="109"/>
      <c r="IZN383" s="109"/>
      <c r="IZO383" s="109"/>
      <c r="IZP383" s="109"/>
      <c r="IZQ383" s="109"/>
      <c r="IZR383" s="109"/>
      <c r="IZS383" s="109"/>
      <c r="IZT383" s="109"/>
      <c r="IZU383" s="109"/>
      <c r="IZV383" s="109"/>
      <c r="IZW383" s="109"/>
      <c r="IZX383" s="109"/>
      <c r="IZY383" s="109"/>
      <c r="IZZ383" s="109"/>
      <c r="JAA383" s="109"/>
      <c r="JAB383" s="109"/>
      <c r="JAC383" s="109"/>
      <c r="JAD383" s="109"/>
      <c r="JAE383" s="109"/>
      <c r="JAF383" s="109"/>
      <c r="JAG383" s="109"/>
      <c r="JAH383" s="109"/>
      <c r="JAI383" s="109"/>
      <c r="JAJ383" s="109"/>
      <c r="JAK383" s="109"/>
      <c r="JAL383" s="109"/>
      <c r="JAM383" s="109"/>
      <c r="JAN383" s="109"/>
      <c r="JAO383" s="109"/>
      <c r="JAP383" s="109"/>
      <c r="JAQ383" s="109"/>
      <c r="JAR383" s="109"/>
      <c r="JAS383" s="109"/>
      <c r="JAT383" s="109"/>
      <c r="JAU383" s="109"/>
      <c r="JAV383" s="109"/>
      <c r="JAW383" s="109"/>
      <c r="JAX383" s="109"/>
      <c r="JAY383" s="109"/>
      <c r="JAZ383" s="109"/>
      <c r="JBA383" s="109"/>
      <c r="JBB383" s="109"/>
      <c r="JBC383" s="109"/>
      <c r="JBD383" s="109"/>
      <c r="JBE383" s="109"/>
      <c r="JBF383" s="109"/>
      <c r="JBG383" s="109"/>
      <c r="JBH383" s="109"/>
      <c r="JBI383" s="109"/>
      <c r="JBJ383" s="109"/>
      <c r="JBK383" s="109"/>
      <c r="JBL383" s="109"/>
      <c r="JBM383" s="109"/>
      <c r="JBN383" s="109"/>
      <c r="JBO383" s="109"/>
      <c r="JBP383" s="109"/>
      <c r="JBQ383" s="109"/>
      <c r="JBR383" s="109"/>
      <c r="JBS383" s="109"/>
      <c r="JBT383" s="109"/>
      <c r="JBU383" s="109"/>
      <c r="JBV383" s="109"/>
      <c r="JBW383" s="109"/>
      <c r="JBX383" s="109"/>
      <c r="JBY383" s="109"/>
      <c r="JBZ383" s="109"/>
      <c r="JCA383" s="109"/>
      <c r="JCB383" s="109"/>
      <c r="JCC383" s="109"/>
      <c r="JCD383" s="109"/>
      <c r="JCE383" s="109"/>
      <c r="JCF383" s="109"/>
      <c r="JCG383" s="109"/>
      <c r="JCH383" s="109"/>
      <c r="JCI383" s="109"/>
      <c r="JCJ383" s="109"/>
      <c r="JCK383" s="109"/>
      <c r="JCL383" s="109"/>
      <c r="JCM383" s="109"/>
      <c r="JCN383" s="109"/>
      <c r="JCO383" s="109"/>
      <c r="JCP383" s="109"/>
      <c r="JCQ383" s="109"/>
      <c r="JCR383" s="109"/>
      <c r="JCS383" s="109"/>
      <c r="JCT383" s="109"/>
      <c r="JCU383" s="109"/>
      <c r="JCV383" s="109"/>
      <c r="JCW383" s="109"/>
      <c r="JCX383" s="109"/>
      <c r="JCY383" s="109"/>
      <c r="JCZ383" s="109"/>
      <c r="JDA383" s="109"/>
      <c r="JDB383" s="109"/>
      <c r="JDC383" s="109"/>
      <c r="JDD383" s="109"/>
      <c r="JDE383" s="109"/>
      <c r="JDF383" s="109"/>
      <c r="JDG383" s="109"/>
      <c r="JDH383" s="109"/>
      <c r="JDI383" s="109"/>
      <c r="JDJ383" s="109"/>
      <c r="JDK383" s="109"/>
      <c r="JDL383" s="109"/>
      <c r="JDM383" s="109"/>
      <c r="JDN383" s="109"/>
      <c r="JDO383" s="109"/>
      <c r="JDP383" s="109"/>
      <c r="JDQ383" s="109"/>
      <c r="JDR383" s="109"/>
      <c r="JDS383" s="109"/>
      <c r="JDT383" s="109"/>
      <c r="JDU383" s="109"/>
      <c r="JDV383" s="109"/>
      <c r="JDW383" s="109"/>
      <c r="JDX383" s="109"/>
      <c r="JDY383" s="109"/>
      <c r="JDZ383" s="109"/>
      <c r="JEA383" s="109"/>
      <c r="JEB383" s="109"/>
      <c r="JEC383" s="109"/>
      <c r="JED383" s="109"/>
      <c r="JEE383" s="109"/>
      <c r="JEF383" s="109"/>
      <c r="JEG383" s="109"/>
      <c r="JEH383" s="109"/>
      <c r="JEI383" s="109"/>
      <c r="JEJ383" s="109"/>
      <c r="JEK383" s="109"/>
      <c r="JEL383" s="109"/>
      <c r="JEM383" s="109"/>
      <c r="JEN383" s="109"/>
      <c r="JEO383" s="109"/>
      <c r="JEP383" s="109"/>
      <c r="JEQ383" s="109"/>
      <c r="JER383" s="109"/>
      <c r="JES383" s="109"/>
      <c r="JET383" s="109"/>
      <c r="JEU383" s="109"/>
      <c r="JEV383" s="109"/>
      <c r="JEW383" s="109"/>
      <c r="JEX383" s="109"/>
      <c r="JEY383" s="109"/>
      <c r="JEZ383" s="109"/>
      <c r="JFA383" s="109"/>
      <c r="JFB383" s="109"/>
      <c r="JFC383" s="109"/>
      <c r="JFD383" s="109"/>
      <c r="JFE383" s="109"/>
      <c r="JFF383" s="109"/>
      <c r="JFG383" s="109"/>
      <c r="JFH383" s="109"/>
      <c r="JFI383" s="109"/>
      <c r="JFJ383" s="109"/>
      <c r="JFK383" s="109"/>
      <c r="JFL383" s="109"/>
      <c r="JFM383" s="109"/>
      <c r="JFN383" s="109"/>
      <c r="JFO383" s="109"/>
      <c r="JFP383" s="109"/>
      <c r="JFQ383" s="109"/>
      <c r="JFR383" s="109"/>
      <c r="JFS383" s="109"/>
      <c r="JFT383" s="109"/>
      <c r="JFU383" s="109"/>
      <c r="JFV383" s="109"/>
      <c r="JFW383" s="109"/>
      <c r="JFX383" s="109"/>
      <c r="JFY383" s="109"/>
      <c r="JFZ383" s="109"/>
      <c r="JGA383" s="109"/>
      <c r="JGB383" s="109"/>
      <c r="JGC383" s="109"/>
      <c r="JGD383" s="109"/>
      <c r="JGE383" s="109"/>
      <c r="JGF383" s="109"/>
      <c r="JGG383" s="109"/>
      <c r="JGH383" s="109"/>
      <c r="JGI383" s="109"/>
      <c r="JGJ383" s="109"/>
      <c r="JGK383" s="109"/>
      <c r="JGL383" s="109"/>
      <c r="JGM383" s="109"/>
      <c r="JGN383" s="109"/>
      <c r="JGO383" s="109"/>
      <c r="JGP383" s="109"/>
      <c r="JGQ383" s="109"/>
      <c r="JGR383" s="109"/>
      <c r="JGS383" s="109"/>
      <c r="JGT383" s="109"/>
      <c r="JGU383" s="109"/>
      <c r="JGV383" s="109"/>
      <c r="JGW383" s="109"/>
      <c r="JGX383" s="109"/>
      <c r="JGY383" s="109"/>
      <c r="JGZ383" s="109"/>
      <c r="JHA383" s="109"/>
      <c r="JHB383" s="109"/>
      <c r="JHC383" s="109"/>
      <c r="JHD383" s="109"/>
      <c r="JHE383" s="109"/>
      <c r="JHF383" s="109"/>
      <c r="JHG383" s="109"/>
      <c r="JHH383" s="109"/>
      <c r="JHI383" s="109"/>
      <c r="JHJ383" s="109"/>
      <c r="JHK383" s="109"/>
      <c r="JHL383" s="109"/>
      <c r="JHM383" s="109"/>
      <c r="JHN383" s="109"/>
      <c r="JHO383" s="109"/>
      <c r="JHP383" s="109"/>
      <c r="JHQ383" s="109"/>
      <c r="JHR383" s="109"/>
      <c r="JHS383" s="109"/>
      <c r="JHT383" s="109"/>
      <c r="JHU383" s="109"/>
      <c r="JHV383" s="109"/>
      <c r="JHW383" s="109"/>
      <c r="JHX383" s="109"/>
      <c r="JHY383" s="109"/>
      <c r="JHZ383" s="109"/>
      <c r="JIA383" s="109"/>
      <c r="JIB383" s="109"/>
      <c r="JIC383" s="109"/>
      <c r="JID383" s="109"/>
      <c r="JIE383" s="109"/>
      <c r="JIF383" s="109"/>
      <c r="JIG383" s="109"/>
      <c r="JIH383" s="109"/>
      <c r="JII383" s="109"/>
      <c r="JIJ383" s="109"/>
      <c r="JIK383" s="109"/>
      <c r="JIL383" s="109"/>
      <c r="JIM383" s="109"/>
      <c r="JIN383" s="109"/>
      <c r="JIO383" s="109"/>
      <c r="JIP383" s="109"/>
      <c r="JIQ383" s="109"/>
      <c r="JIR383" s="109"/>
      <c r="JIS383" s="109"/>
      <c r="JIT383" s="109"/>
      <c r="JIU383" s="109"/>
      <c r="JIV383" s="109"/>
      <c r="JIW383" s="109"/>
      <c r="JIX383" s="109"/>
      <c r="JIY383" s="109"/>
      <c r="JIZ383" s="109"/>
      <c r="JJA383" s="109"/>
      <c r="JJB383" s="109"/>
      <c r="JJC383" s="109"/>
      <c r="JJD383" s="109"/>
      <c r="JJE383" s="109"/>
      <c r="JJF383" s="109"/>
      <c r="JJG383" s="109"/>
      <c r="JJH383" s="109"/>
      <c r="JJI383" s="109"/>
      <c r="JJJ383" s="109"/>
      <c r="JJK383" s="109"/>
      <c r="JJL383" s="109"/>
      <c r="JJM383" s="109"/>
      <c r="JJN383" s="109"/>
      <c r="JJO383" s="109"/>
      <c r="JJP383" s="109"/>
      <c r="JJQ383" s="109"/>
      <c r="JJR383" s="109"/>
      <c r="JJS383" s="109"/>
      <c r="JJT383" s="109"/>
      <c r="JJU383" s="109"/>
      <c r="JJV383" s="109"/>
      <c r="JJW383" s="109"/>
      <c r="JJX383" s="109"/>
      <c r="JJY383" s="109"/>
      <c r="JJZ383" s="109"/>
      <c r="JKA383" s="109"/>
      <c r="JKB383" s="109"/>
      <c r="JKC383" s="109"/>
      <c r="JKD383" s="109"/>
      <c r="JKE383" s="109"/>
      <c r="JKF383" s="109"/>
      <c r="JKG383" s="109"/>
      <c r="JKH383" s="109"/>
      <c r="JKI383" s="109"/>
      <c r="JKJ383" s="109"/>
      <c r="JKK383" s="109"/>
      <c r="JKL383" s="109"/>
      <c r="JKM383" s="109"/>
      <c r="JKN383" s="109"/>
      <c r="JKO383" s="109"/>
      <c r="JKP383" s="109"/>
      <c r="JKQ383" s="109"/>
      <c r="JKR383" s="109"/>
      <c r="JKS383" s="109"/>
      <c r="JKT383" s="109"/>
      <c r="JKU383" s="109"/>
      <c r="JKV383" s="109"/>
      <c r="JKW383" s="109"/>
      <c r="JKX383" s="109"/>
      <c r="JKY383" s="109"/>
      <c r="JKZ383" s="109"/>
      <c r="JLA383" s="109"/>
      <c r="JLB383" s="109"/>
      <c r="JLC383" s="109"/>
      <c r="JLD383" s="109"/>
      <c r="JLE383" s="109"/>
      <c r="JLF383" s="109"/>
      <c r="JLG383" s="109"/>
      <c r="JLH383" s="109"/>
      <c r="JLI383" s="109"/>
      <c r="JLJ383" s="109"/>
      <c r="JLK383" s="109"/>
      <c r="JLL383" s="109"/>
      <c r="JLM383" s="109"/>
      <c r="JLN383" s="109"/>
      <c r="JLO383" s="109"/>
      <c r="JLP383" s="109"/>
      <c r="JLQ383" s="109"/>
      <c r="JLR383" s="109"/>
      <c r="JLS383" s="109"/>
      <c r="JLT383" s="109"/>
      <c r="JLU383" s="109"/>
      <c r="JLV383" s="109"/>
      <c r="JLW383" s="109"/>
      <c r="JLX383" s="109"/>
      <c r="JLY383" s="109"/>
      <c r="JLZ383" s="109"/>
      <c r="JMA383" s="109"/>
      <c r="JMB383" s="109"/>
      <c r="JMC383" s="109"/>
      <c r="JMD383" s="109"/>
      <c r="JME383" s="109"/>
      <c r="JMF383" s="109"/>
      <c r="JMG383" s="109"/>
      <c r="JMH383" s="109"/>
      <c r="JMI383" s="109"/>
      <c r="JMJ383" s="109"/>
      <c r="JMK383" s="109"/>
      <c r="JML383" s="109"/>
      <c r="JMM383" s="109"/>
      <c r="JMN383" s="109"/>
      <c r="JMO383" s="109"/>
      <c r="JMP383" s="109"/>
      <c r="JMQ383" s="109"/>
      <c r="JMR383" s="109"/>
      <c r="JMS383" s="109"/>
      <c r="JMT383" s="109"/>
      <c r="JMU383" s="109"/>
      <c r="JMV383" s="109"/>
      <c r="JMW383" s="109"/>
      <c r="JMX383" s="109"/>
      <c r="JMY383" s="109"/>
      <c r="JMZ383" s="109"/>
      <c r="JNA383" s="109"/>
      <c r="JNB383" s="109"/>
      <c r="JNC383" s="109"/>
      <c r="JND383" s="109"/>
      <c r="JNE383" s="109"/>
      <c r="JNF383" s="109"/>
      <c r="JNG383" s="109"/>
      <c r="JNH383" s="109"/>
      <c r="JNI383" s="109"/>
      <c r="JNJ383" s="109"/>
      <c r="JNK383" s="109"/>
      <c r="JNL383" s="109"/>
      <c r="JNM383" s="109"/>
      <c r="JNN383" s="109"/>
      <c r="JNO383" s="109"/>
      <c r="JNP383" s="109"/>
      <c r="JNQ383" s="109"/>
      <c r="JNR383" s="109"/>
      <c r="JNS383" s="109"/>
      <c r="JNT383" s="109"/>
      <c r="JNU383" s="109"/>
      <c r="JNV383" s="109"/>
      <c r="JNW383" s="109"/>
      <c r="JNX383" s="109"/>
      <c r="JNY383" s="109"/>
      <c r="JNZ383" s="109"/>
      <c r="JOA383" s="109"/>
      <c r="JOB383" s="109"/>
      <c r="JOC383" s="109"/>
      <c r="JOD383" s="109"/>
      <c r="JOE383" s="109"/>
      <c r="JOF383" s="109"/>
      <c r="JOG383" s="109"/>
      <c r="JOH383" s="109"/>
      <c r="JOI383" s="109"/>
      <c r="JOJ383" s="109"/>
      <c r="JOK383" s="109"/>
      <c r="JOL383" s="109"/>
      <c r="JOM383" s="109"/>
      <c r="JON383" s="109"/>
      <c r="JOO383" s="109"/>
      <c r="JOP383" s="109"/>
      <c r="JOQ383" s="109"/>
      <c r="JOR383" s="109"/>
      <c r="JOS383" s="109"/>
      <c r="JOT383" s="109"/>
      <c r="JOU383" s="109"/>
      <c r="JOV383" s="109"/>
      <c r="JOW383" s="109"/>
      <c r="JOX383" s="109"/>
      <c r="JOY383" s="109"/>
      <c r="JOZ383" s="109"/>
      <c r="JPA383" s="109"/>
      <c r="JPB383" s="109"/>
      <c r="JPC383" s="109"/>
      <c r="JPD383" s="109"/>
      <c r="JPE383" s="109"/>
      <c r="JPF383" s="109"/>
      <c r="JPG383" s="109"/>
      <c r="JPH383" s="109"/>
      <c r="JPI383" s="109"/>
      <c r="JPJ383" s="109"/>
      <c r="JPK383" s="109"/>
      <c r="JPL383" s="109"/>
      <c r="JPM383" s="109"/>
      <c r="JPN383" s="109"/>
      <c r="JPO383" s="109"/>
      <c r="JPP383" s="109"/>
      <c r="JPQ383" s="109"/>
      <c r="JPR383" s="109"/>
      <c r="JPS383" s="109"/>
      <c r="JPT383" s="109"/>
      <c r="JPU383" s="109"/>
      <c r="JPV383" s="109"/>
      <c r="JPW383" s="109"/>
      <c r="JPX383" s="109"/>
      <c r="JPY383" s="109"/>
      <c r="JPZ383" s="109"/>
      <c r="JQA383" s="109"/>
      <c r="JQB383" s="109"/>
      <c r="JQC383" s="109"/>
      <c r="JQD383" s="109"/>
      <c r="JQE383" s="109"/>
      <c r="JQF383" s="109"/>
      <c r="JQG383" s="109"/>
      <c r="JQH383" s="109"/>
      <c r="JQI383" s="109"/>
      <c r="JQJ383" s="109"/>
      <c r="JQK383" s="109"/>
      <c r="JQL383" s="109"/>
      <c r="JQM383" s="109"/>
      <c r="JQN383" s="109"/>
      <c r="JQO383" s="109"/>
      <c r="JQP383" s="109"/>
      <c r="JQQ383" s="109"/>
      <c r="JQR383" s="109"/>
      <c r="JQS383" s="109"/>
      <c r="JQT383" s="109"/>
      <c r="JQU383" s="109"/>
      <c r="JQV383" s="109"/>
      <c r="JQW383" s="109"/>
      <c r="JQX383" s="109"/>
      <c r="JQY383" s="109"/>
      <c r="JQZ383" s="109"/>
      <c r="JRA383" s="109"/>
      <c r="JRB383" s="109"/>
      <c r="JRC383" s="109"/>
      <c r="JRD383" s="109"/>
      <c r="JRE383" s="109"/>
      <c r="JRF383" s="109"/>
      <c r="JRG383" s="109"/>
      <c r="JRH383" s="109"/>
      <c r="JRI383" s="109"/>
      <c r="JRJ383" s="109"/>
      <c r="JRK383" s="109"/>
      <c r="JRL383" s="109"/>
      <c r="JRM383" s="109"/>
      <c r="JRN383" s="109"/>
      <c r="JRO383" s="109"/>
      <c r="JRP383" s="109"/>
      <c r="JRQ383" s="109"/>
      <c r="JRR383" s="109"/>
      <c r="JRS383" s="109"/>
      <c r="JRT383" s="109"/>
      <c r="JRU383" s="109"/>
      <c r="JRV383" s="109"/>
      <c r="JRW383" s="109"/>
      <c r="JRX383" s="109"/>
      <c r="JRY383" s="109"/>
      <c r="JRZ383" s="109"/>
      <c r="JSA383" s="109"/>
      <c r="JSB383" s="109"/>
      <c r="JSC383" s="109"/>
      <c r="JSD383" s="109"/>
      <c r="JSE383" s="109"/>
      <c r="JSF383" s="109"/>
      <c r="JSG383" s="109"/>
      <c r="JSH383" s="109"/>
      <c r="JSI383" s="109"/>
      <c r="JSJ383" s="109"/>
      <c r="JSK383" s="109"/>
      <c r="JSL383" s="109"/>
      <c r="JSM383" s="109"/>
      <c r="JSN383" s="109"/>
      <c r="JSO383" s="109"/>
      <c r="JSP383" s="109"/>
      <c r="JSQ383" s="109"/>
      <c r="JSR383" s="109"/>
      <c r="JSS383" s="109"/>
      <c r="JST383" s="109"/>
      <c r="JSU383" s="109"/>
      <c r="JSV383" s="109"/>
      <c r="JSW383" s="109"/>
      <c r="JSX383" s="109"/>
      <c r="JSY383" s="109"/>
      <c r="JSZ383" s="109"/>
      <c r="JTA383" s="109"/>
      <c r="JTB383" s="109"/>
      <c r="JTC383" s="109"/>
      <c r="JTD383" s="109"/>
      <c r="JTE383" s="109"/>
      <c r="JTF383" s="109"/>
      <c r="JTG383" s="109"/>
      <c r="JTH383" s="109"/>
      <c r="JTI383" s="109"/>
      <c r="JTJ383" s="109"/>
      <c r="JTK383" s="109"/>
      <c r="JTL383" s="109"/>
      <c r="JTM383" s="109"/>
      <c r="JTN383" s="109"/>
      <c r="JTO383" s="109"/>
      <c r="JTP383" s="109"/>
      <c r="JTQ383" s="109"/>
      <c r="JTR383" s="109"/>
      <c r="JTS383" s="109"/>
      <c r="JTT383" s="109"/>
      <c r="JTU383" s="109"/>
      <c r="JTV383" s="109"/>
      <c r="JTW383" s="109"/>
      <c r="JTX383" s="109"/>
      <c r="JTY383" s="109"/>
      <c r="JTZ383" s="109"/>
      <c r="JUA383" s="109"/>
      <c r="JUB383" s="109"/>
      <c r="JUC383" s="109"/>
      <c r="JUD383" s="109"/>
      <c r="JUE383" s="109"/>
      <c r="JUF383" s="109"/>
      <c r="JUG383" s="109"/>
      <c r="JUH383" s="109"/>
      <c r="JUI383" s="109"/>
      <c r="JUJ383" s="109"/>
      <c r="JUK383" s="109"/>
      <c r="JUL383" s="109"/>
      <c r="JUM383" s="109"/>
      <c r="JUN383" s="109"/>
      <c r="JUO383" s="109"/>
      <c r="JUP383" s="109"/>
      <c r="JUQ383" s="109"/>
      <c r="JUR383" s="109"/>
      <c r="JUS383" s="109"/>
      <c r="JUT383" s="109"/>
      <c r="JUU383" s="109"/>
      <c r="JUV383" s="109"/>
      <c r="JUW383" s="109"/>
      <c r="JUX383" s="109"/>
      <c r="JUY383" s="109"/>
      <c r="JUZ383" s="109"/>
      <c r="JVA383" s="109"/>
      <c r="JVB383" s="109"/>
      <c r="JVC383" s="109"/>
      <c r="JVD383" s="109"/>
      <c r="JVE383" s="109"/>
      <c r="JVF383" s="109"/>
      <c r="JVG383" s="109"/>
      <c r="JVH383" s="109"/>
      <c r="JVI383" s="109"/>
      <c r="JVJ383" s="109"/>
      <c r="JVK383" s="109"/>
      <c r="JVL383" s="109"/>
      <c r="JVM383" s="109"/>
      <c r="JVN383" s="109"/>
      <c r="JVO383" s="109"/>
      <c r="JVP383" s="109"/>
      <c r="JVQ383" s="109"/>
      <c r="JVR383" s="109"/>
      <c r="JVS383" s="109"/>
      <c r="JVT383" s="109"/>
      <c r="JVU383" s="109"/>
      <c r="JVV383" s="109"/>
      <c r="JVW383" s="109"/>
      <c r="JVX383" s="109"/>
      <c r="JVY383" s="109"/>
      <c r="JVZ383" s="109"/>
      <c r="JWA383" s="109"/>
      <c r="JWB383" s="109"/>
      <c r="JWC383" s="109"/>
      <c r="JWD383" s="109"/>
      <c r="JWE383" s="109"/>
      <c r="JWF383" s="109"/>
      <c r="JWG383" s="109"/>
      <c r="JWH383" s="109"/>
      <c r="JWI383" s="109"/>
      <c r="JWJ383" s="109"/>
      <c r="JWK383" s="109"/>
      <c r="JWL383" s="109"/>
      <c r="JWM383" s="109"/>
      <c r="JWN383" s="109"/>
      <c r="JWO383" s="109"/>
      <c r="JWP383" s="109"/>
      <c r="JWQ383" s="109"/>
      <c r="JWR383" s="109"/>
      <c r="JWS383" s="109"/>
      <c r="JWT383" s="109"/>
      <c r="JWU383" s="109"/>
      <c r="JWV383" s="109"/>
      <c r="JWW383" s="109"/>
      <c r="JWX383" s="109"/>
      <c r="JWY383" s="109"/>
      <c r="JWZ383" s="109"/>
      <c r="JXA383" s="109"/>
      <c r="JXB383" s="109"/>
      <c r="JXC383" s="109"/>
      <c r="JXD383" s="109"/>
      <c r="JXE383" s="109"/>
      <c r="JXF383" s="109"/>
      <c r="JXG383" s="109"/>
      <c r="JXH383" s="109"/>
      <c r="JXI383" s="109"/>
      <c r="JXJ383" s="109"/>
      <c r="JXK383" s="109"/>
      <c r="JXL383" s="109"/>
      <c r="JXM383" s="109"/>
      <c r="JXN383" s="109"/>
      <c r="JXO383" s="109"/>
      <c r="JXP383" s="109"/>
      <c r="JXQ383" s="109"/>
      <c r="JXR383" s="109"/>
      <c r="JXS383" s="109"/>
      <c r="JXT383" s="109"/>
      <c r="JXU383" s="109"/>
      <c r="JXV383" s="109"/>
      <c r="JXW383" s="109"/>
      <c r="JXX383" s="109"/>
      <c r="JXY383" s="109"/>
      <c r="JXZ383" s="109"/>
      <c r="JYA383" s="109"/>
      <c r="JYB383" s="109"/>
      <c r="JYC383" s="109"/>
      <c r="JYD383" s="109"/>
      <c r="JYE383" s="109"/>
      <c r="JYF383" s="109"/>
      <c r="JYG383" s="109"/>
      <c r="JYH383" s="109"/>
      <c r="JYI383" s="109"/>
      <c r="JYJ383" s="109"/>
      <c r="JYK383" s="109"/>
      <c r="JYL383" s="109"/>
      <c r="JYM383" s="109"/>
      <c r="JYN383" s="109"/>
      <c r="JYO383" s="109"/>
      <c r="JYP383" s="109"/>
      <c r="JYQ383" s="109"/>
      <c r="JYR383" s="109"/>
      <c r="JYS383" s="109"/>
      <c r="JYT383" s="109"/>
      <c r="JYU383" s="109"/>
      <c r="JYV383" s="109"/>
      <c r="JYW383" s="109"/>
      <c r="JYX383" s="109"/>
      <c r="JYY383" s="109"/>
      <c r="JYZ383" s="109"/>
      <c r="JZA383" s="109"/>
      <c r="JZB383" s="109"/>
      <c r="JZC383" s="109"/>
      <c r="JZD383" s="109"/>
      <c r="JZE383" s="109"/>
      <c r="JZF383" s="109"/>
      <c r="JZG383" s="109"/>
      <c r="JZH383" s="109"/>
      <c r="JZI383" s="109"/>
      <c r="JZJ383" s="109"/>
      <c r="JZK383" s="109"/>
      <c r="JZL383" s="109"/>
      <c r="JZM383" s="109"/>
      <c r="JZN383" s="109"/>
      <c r="JZO383" s="109"/>
      <c r="JZP383" s="109"/>
      <c r="JZQ383" s="109"/>
      <c r="JZR383" s="109"/>
      <c r="JZS383" s="109"/>
      <c r="JZT383" s="109"/>
      <c r="JZU383" s="109"/>
      <c r="JZV383" s="109"/>
      <c r="JZW383" s="109"/>
      <c r="JZX383" s="109"/>
      <c r="JZY383" s="109"/>
      <c r="JZZ383" s="109"/>
      <c r="KAA383" s="109"/>
      <c r="KAB383" s="109"/>
      <c r="KAC383" s="109"/>
      <c r="KAD383" s="109"/>
      <c r="KAE383" s="109"/>
      <c r="KAF383" s="109"/>
      <c r="KAG383" s="109"/>
      <c r="KAH383" s="109"/>
      <c r="KAI383" s="109"/>
      <c r="KAJ383" s="109"/>
      <c r="KAK383" s="109"/>
      <c r="KAL383" s="109"/>
      <c r="KAM383" s="109"/>
      <c r="KAN383" s="109"/>
      <c r="KAO383" s="109"/>
      <c r="KAP383" s="109"/>
      <c r="KAQ383" s="109"/>
      <c r="KAR383" s="109"/>
      <c r="KAS383" s="109"/>
      <c r="KAT383" s="109"/>
      <c r="KAU383" s="109"/>
      <c r="KAV383" s="109"/>
      <c r="KAW383" s="109"/>
      <c r="KAX383" s="109"/>
      <c r="KAY383" s="109"/>
      <c r="KAZ383" s="109"/>
      <c r="KBA383" s="109"/>
      <c r="KBB383" s="109"/>
      <c r="KBC383" s="109"/>
      <c r="KBD383" s="109"/>
      <c r="KBE383" s="109"/>
      <c r="KBF383" s="109"/>
      <c r="KBG383" s="109"/>
      <c r="KBH383" s="109"/>
      <c r="KBI383" s="109"/>
      <c r="KBJ383" s="109"/>
      <c r="KBK383" s="109"/>
      <c r="KBL383" s="109"/>
      <c r="KBM383" s="109"/>
      <c r="KBN383" s="109"/>
      <c r="KBO383" s="109"/>
      <c r="KBP383" s="109"/>
      <c r="KBQ383" s="109"/>
      <c r="KBR383" s="109"/>
      <c r="KBS383" s="109"/>
      <c r="KBT383" s="109"/>
      <c r="KBU383" s="109"/>
      <c r="KBV383" s="109"/>
      <c r="KBW383" s="109"/>
      <c r="KBX383" s="109"/>
      <c r="KBY383" s="109"/>
      <c r="KBZ383" s="109"/>
      <c r="KCA383" s="109"/>
      <c r="KCB383" s="109"/>
      <c r="KCC383" s="109"/>
      <c r="KCD383" s="109"/>
      <c r="KCE383" s="109"/>
      <c r="KCF383" s="109"/>
      <c r="KCG383" s="109"/>
      <c r="KCH383" s="109"/>
      <c r="KCI383" s="109"/>
      <c r="KCJ383" s="109"/>
      <c r="KCK383" s="109"/>
      <c r="KCL383" s="109"/>
      <c r="KCM383" s="109"/>
      <c r="KCN383" s="109"/>
      <c r="KCO383" s="109"/>
      <c r="KCP383" s="109"/>
      <c r="KCQ383" s="109"/>
      <c r="KCR383" s="109"/>
      <c r="KCS383" s="109"/>
      <c r="KCT383" s="109"/>
      <c r="KCU383" s="109"/>
      <c r="KCV383" s="109"/>
      <c r="KCW383" s="109"/>
      <c r="KCX383" s="109"/>
      <c r="KCY383" s="109"/>
      <c r="KCZ383" s="109"/>
      <c r="KDA383" s="109"/>
      <c r="KDB383" s="109"/>
      <c r="KDC383" s="109"/>
      <c r="KDD383" s="109"/>
      <c r="KDE383" s="109"/>
      <c r="KDF383" s="109"/>
      <c r="KDG383" s="109"/>
      <c r="KDH383" s="109"/>
      <c r="KDI383" s="109"/>
      <c r="KDJ383" s="109"/>
      <c r="KDK383" s="109"/>
      <c r="KDL383" s="109"/>
      <c r="KDM383" s="109"/>
      <c r="KDN383" s="109"/>
      <c r="KDO383" s="109"/>
      <c r="KDP383" s="109"/>
      <c r="KDQ383" s="109"/>
      <c r="KDR383" s="109"/>
      <c r="KDS383" s="109"/>
      <c r="KDT383" s="109"/>
      <c r="KDU383" s="109"/>
      <c r="KDV383" s="109"/>
      <c r="KDW383" s="109"/>
      <c r="KDX383" s="109"/>
      <c r="KDY383" s="109"/>
      <c r="KDZ383" s="109"/>
      <c r="KEA383" s="109"/>
      <c r="KEB383" s="109"/>
      <c r="KEC383" s="109"/>
      <c r="KED383" s="109"/>
      <c r="KEE383" s="109"/>
      <c r="KEF383" s="109"/>
      <c r="KEG383" s="109"/>
      <c r="KEH383" s="109"/>
      <c r="KEI383" s="109"/>
      <c r="KEJ383" s="109"/>
      <c r="KEK383" s="109"/>
      <c r="KEL383" s="109"/>
      <c r="KEM383" s="109"/>
      <c r="KEN383" s="109"/>
      <c r="KEO383" s="109"/>
      <c r="KEP383" s="109"/>
      <c r="KEQ383" s="109"/>
      <c r="KER383" s="109"/>
      <c r="KES383" s="109"/>
      <c r="KET383" s="109"/>
      <c r="KEU383" s="109"/>
      <c r="KEV383" s="109"/>
      <c r="KEW383" s="109"/>
      <c r="KEX383" s="109"/>
      <c r="KEY383" s="109"/>
      <c r="KEZ383" s="109"/>
      <c r="KFA383" s="109"/>
      <c r="KFB383" s="109"/>
      <c r="KFC383" s="109"/>
      <c r="KFD383" s="109"/>
      <c r="KFE383" s="109"/>
      <c r="KFF383" s="109"/>
      <c r="KFG383" s="109"/>
      <c r="KFH383" s="109"/>
      <c r="KFI383" s="109"/>
      <c r="KFJ383" s="109"/>
      <c r="KFK383" s="109"/>
      <c r="KFL383" s="109"/>
      <c r="KFM383" s="109"/>
      <c r="KFN383" s="109"/>
      <c r="KFO383" s="109"/>
      <c r="KFP383" s="109"/>
      <c r="KFQ383" s="109"/>
      <c r="KFR383" s="109"/>
      <c r="KFS383" s="109"/>
      <c r="KFT383" s="109"/>
      <c r="KFU383" s="109"/>
      <c r="KFV383" s="109"/>
      <c r="KFW383" s="109"/>
      <c r="KFX383" s="109"/>
      <c r="KFY383" s="109"/>
      <c r="KFZ383" s="109"/>
      <c r="KGA383" s="109"/>
      <c r="KGB383" s="109"/>
      <c r="KGC383" s="109"/>
      <c r="KGD383" s="109"/>
      <c r="KGE383" s="109"/>
      <c r="KGF383" s="109"/>
      <c r="KGG383" s="109"/>
      <c r="KGH383" s="109"/>
      <c r="KGI383" s="109"/>
      <c r="KGJ383" s="109"/>
      <c r="KGK383" s="109"/>
      <c r="KGL383" s="109"/>
      <c r="KGM383" s="109"/>
      <c r="KGN383" s="109"/>
      <c r="KGO383" s="109"/>
      <c r="KGP383" s="109"/>
      <c r="KGQ383" s="109"/>
      <c r="KGR383" s="109"/>
      <c r="KGS383" s="109"/>
      <c r="KGT383" s="109"/>
      <c r="KGU383" s="109"/>
      <c r="KGV383" s="109"/>
      <c r="KGW383" s="109"/>
      <c r="KGX383" s="109"/>
      <c r="KGY383" s="109"/>
      <c r="KGZ383" s="109"/>
      <c r="KHA383" s="109"/>
      <c r="KHB383" s="109"/>
      <c r="KHC383" s="109"/>
      <c r="KHD383" s="109"/>
      <c r="KHE383" s="109"/>
      <c r="KHF383" s="109"/>
      <c r="KHG383" s="109"/>
      <c r="KHH383" s="109"/>
      <c r="KHI383" s="109"/>
      <c r="KHJ383" s="109"/>
      <c r="KHK383" s="109"/>
      <c r="KHL383" s="109"/>
      <c r="KHM383" s="109"/>
      <c r="KHN383" s="109"/>
      <c r="KHO383" s="109"/>
      <c r="KHP383" s="109"/>
      <c r="KHQ383" s="109"/>
      <c r="KHR383" s="109"/>
      <c r="KHS383" s="109"/>
      <c r="KHT383" s="109"/>
      <c r="KHU383" s="109"/>
      <c r="KHV383" s="109"/>
      <c r="KHW383" s="109"/>
      <c r="KHX383" s="109"/>
      <c r="KHY383" s="109"/>
      <c r="KHZ383" s="109"/>
      <c r="KIA383" s="109"/>
      <c r="KIB383" s="109"/>
      <c r="KIC383" s="109"/>
      <c r="KID383" s="109"/>
      <c r="KIE383" s="109"/>
      <c r="KIF383" s="109"/>
      <c r="KIG383" s="109"/>
      <c r="KIH383" s="109"/>
      <c r="KII383" s="109"/>
      <c r="KIJ383" s="109"/>
      <c r="KIK383" s="109"/>
      <c r="KIL383" s="109"/>
      <c r="KIM383" s="109"/>
      <c r="KIN383" s="109"/>
      <c r="KIO383" s="109"/>
      <c r="KIP383" s="109"/>
      <c r="KIQ383" s="109"/>
      <c r="KIR383" s="109"/>
      <c r="KIS383" s="109"/>
      <c r="KIT383" s="109"/>
      <c r="KIU383" s="109"/>
      <c r="KIV383" s="109"/>
      <c r="KIW383" s="109"/>
      <c r="KIX383" s="109"/>
      <c r="KIY383" s="109"/>
      <c r="KIZ383" s="109"/>
      <c r="KJA383" s="109"/>
      <c r="KJB383" s="109"/>
      <c r="KJC383" s="109"/>
      <c r="KJD383" s="109"/>
      <c r="KJE383" s="109"/>
      <c r="KJF383" s="109"/>
      <c r="KJG383" s="109"/>
      <c r="KJH383" s="109"/>
      <c r="KJI383" s="109"/>
      <c r="KJJ383" s="109"/>
      <c r="KJK383" s="109"/>
      <c r="KJL383" s="109"/>
      <c r="KJM383" s="109"/>
      <c r="KJN383" s="109"/>
      <c r="KJO383" s="109"/>
      <c r="KJP383" s="109"/>
      <c r="KJQ383" s="109"/>
      <c r="KJR383" s="109"/>
      <c r="KJS383" s="109"/>
      <c r="KJT383" s="109"/>
      <c r="KJU383" s="109"/>
      <c r="KJV383" s="109"/>
      <c r="KJW383" s="109"/>
      <c r="KJX383" s="109"/>
      <c r="KJY383" s="109"/>
      <c r="KJZ383" s="109"/>
      <c r="KKA383" s="109"/>
      <c r="KKB383" s="109"/>
      <c r="KKC383" s="109"/>
      <c r="KKD383" s="109"/>
      <c r="KKE383" s="109"/>
      <c r="KKF383" s="109"/>
      <c r="KKG383" s="109"/>
      <c r="KKH383" s="109"/>
      <c r="KKI383" s="109"/>
      <c r="KKJ383" s="109"/>
      <c r="KKK383" s="109"/>
      <c r="KKL383" s="109"/>
      <c r="KKM383" s="109"/>
      <c r="KKN383" s="109"/>
      <c r="KKO383" s="109"/>
      <c r="KKP383" s="109"/>
      <c r="KKQ383" s="109"/>
      <c r="KKR383" s="109"/>
      <c r="KKS383" s="109"/>
      <c r="KKT383" s="109"/>
      <c r="KKU383" s="109"/>
      <c r="KKV383" s="109"/>
      <c r="KKW383" s="109"/>
      <c r="KKX383" s="109"/>
      <c r="KKY383" s="109"/>
      <c r="KKZ383" s="109"/>
      <c r="KLA383" s="109"/>
      <c r="KLB383" s="109"/>
      <c r="KLC383" s="109"/>
      <c r="KLD383" s="109"/>
      <c r="KLE383" s="109"/>
      <c r="KLF383" s="109"/>
      <c r="KLG383" s="109"/>
      <c r="KLH383" s="109"/>
      <c r="KLI383" s="109"/>
      <c r="KLJ383" s="109"/>
      <c r="KLK383" s="109"/>
      <c r="KLL383" s="109"/>
      <c r="KLM383" s="109"/>
      <c r="KLN383" s="109"/>
      <c r="KLO383" s="109"/>
      <c r="KLP383" s="109"/>
      <c r="KLQ383" s="109"/>
      <c r="KLR383" s="109"/>
      <c r="KLS383" s="109"/>
      <c r="KLT383" s="109"/>
      <c r="KLU383" s="109"/>
      <c r="KLV383" s="109"/>
      <c r="KLW383" s="109"/>
      <c r="KLX383" s="109"/>
      <c r="KLY383" s="109"/>
      <c r="KLZ383" s="109"/>
      <c r="KMA383" s="109"/>
      <c r="KMB383" s="109"/>
      <c r="KMC383" s="109"/>
      <c r="KMD383" s="109"/>
      <c r="KME383" s="109"/>
      <c r="KMF383" s="109"/>
      <c r="KMG383" s="109"/>
      <c r="KMH383" s="109"/>
      <c r="KMI383" s="109"/>
      <c r="KMJ383" s="109"/>
      <c r="KMK383" s="109"/>
      <c r="KML383" s="109"/>
      <c r="KMM383" s="109"/>
      <c r="KMN383" s="109"/>
      <c r="KMO383" s="109"/>
      <c r="KMP383" s="109"/>
      <c r="KMQ383" s="109"/>
      <c r="KMR383" s="109"/>
      <c r="KMS383" s="109"/>
      <c r="KMT383" s="109"/>
      <c r="KMU383" s="109"/>
      <c r="KMV383" s="109"/>
      <c r="KMW383" s="109"/>
      <c r="KMX383" s="109"/>
      <c r="KMY383" s="109"/>
      <c r="KMZ383" s="109"/>
      <c r="KNA383" s="109"/>
      <c r="KNB383" s="109"/>
      <c r="KNC383" s="109"/>
      <c r="KND383" s="109"/>
      <c r="KNE383" s="109"/>
      <c r="KNF383" s="109"/>
      <c r="KNG383" s="109"/>
      <c r="KNH383" s="109"/>
      <c r="KNI383" s="109"/>
      <c r="KNJ383" s="109"/>
      <c r="KNK383" s="109"/>
      <c r="KNL383" s="109"/>
      <c r="KNM383" s="109"/>
      <c r="KNN383" s="109"/>
      <c r="KNO383" s="109"/>
      <c r="KNP383" s="109"/>
      <c r="KNQ383" s="109"/>
      <c r="KNR383" s="109"/>
      <c r="KNS383" s="109"/>
      <c r="KNT383" s="109"/>
      <c r="KNU383" s="109"/>
      <c r="KNV383" s="109"/>
      <c r="KNW383" s="109"/>
      <c r="KNX383" s="109"/>
      <c r="KNY383" s="109"/>
      <c r="KNZ383" s="109"/>
      <c r="KOA383" s="109"/>
      <c r="KOB383" s="109"/>
      <c r="KOC383" s="109"/>
      <c r="KOD383" s="109"/>
      <c r="KOE383" s="109"/>
      <c r="KOF383" s="109"/>
      <c r="KOG383" s="109"/>
      <c r="KOH383" s="109"/>
      <c r="KOI383" s="109"/>
      <c r="KOJ383" s="109"/>
      <c r="KOK383" s="109"/>
      <c r="KOL383" s="109"/>
      <c r="KOM383" s="109"/>
      <c r="KON383" s="109"/>
      <c r="KOO383" s="109"/>
      <c r="KOP383" s="109"/>
      <c r="KOQ383" s="109"/>
      <c r="KOR383" s="109"/>
      <c r="KOS383" s="109"/>
      <c r="KOT383" s="109"/>
      <c r="KOU383" s="109"/>
      <c r="KOV383" s="109"/>
      <c r="KOW383" s="109"/>
      <c r="KOX383" s="109"/>
      <c r="KOY383" s="109"/>
      <c r="KOZ383" s="109"/>
      <c r="KPA383" s="109"/>
      <c r="KPB383" s="109"/>
      <c r="KPC383" s="109"/>
      <c r="KPD383" s="109"/>
      <c r="KPE383" s="109"/>
      <c r="KPF383" s="109"/>
      <c r="KPG383" s="109"/>
      <c r="KPH383" s="109"/>
      <c r="KPI383" s="109"/>
      <c r="KPJ383" s="109"/>
      <c r="KPK383" s="109"/>
      <c r="KPL383" s="109"/>
      <c r="KPM383" s="109"/>
      <c r="KPN383" s="109"/>
      <c r="KPO383" s="109"/>
      <c r="KPP383" s="109"/>
      <c r="KPQ383" s="109"/>
      <c r="KPR383" s="109"/>
      <c r="KPS383" s="109"/>
      <c r="KPT383" s="109"/>
      <c r="KPU383" s="109"/>
      <c r="KPV383" s="109"/>
      <c r="KPW383" s="109"/>
      <c r="KPX383" s="109"/>
      <c r="KPY383" s="109"/>
      <c r="KPZ383" s="109"/>
      <c r="KQA383" s="109"/>
      <c r="KQB383" s="109"/>
      <c r="KQC383" s="109"/>
      <c r="KQD383" s="109"/>
      <c r="KQE383" s="109"/>
      <c r="KQF383" s="109"/>
      <c r="KQG383" s="109"/>
      <c r="KQH383" s="109"/>
      <c r="KQI383" s="109"/>
      <c r="KQJ383" s="109"/>
      <c r="KQK383" s="109"/>
      <c r="KQL383" s="109"/>
      <c r="KQM383" s="109"/>
      <c r="KQN383" s="109"/>
      <c r="KQO383" s="109"/>
      <c r="KQP383" s="109"/>
      <c r="KQQ383" s="109"/>
      <c r="KQR383" s="109"/>
      <c r="KQS383" s="109"/>
      <c r="KQT383" s="109"/>
      <c r="KQU383" s="109"/>
      <c r="KQV383" s="109"/>
      <c r="KQW383" s="109"/>
      <c r="KQX383" s="109"/>
      <c r="KQY383" s="109"/>
      <c r="KQZ383" s="109"/>
      <c r="KRA383" s="109"/>
      <c r="KRB383" s="109"/>
      <c r="KRC383" s="109"/>
      <c r="KRD383" s="109"/>
      <c r="KRE383" s="109"/>
      <c r="KRF383" s="109"/>
      <c r="KRG383" s="109"/>
      <c r="KRH383" s="109"/>
      <c r="KRI383" s="109"/>
      <c r="KRJ383" s="109"/>
      <c r="KRK383" s="109"/>
      <c r="KRL383" s="109"/>
      <c r="KRM383" s="109"/>
      <c r="KRN383" s="109"/>
      <c r="KRO383" s="109"/>
      <c r="KRP383" s="109"/>
      <c r="KRQ383" s="109"/>
      <c r="KRR383" s="109"/>
      <c r="KRS383" s="109"/>
      <c r="KRT383" s="109"/>
      <c r="KRU383" s="109"/>
      <c r="KRV383" s="109"/>
      <c r="KRW383" s="109"/>
      <c r="KRX383" s="109"/>
      <c r="KRY383" s="109"/>
      <c r="KRZ383" s="109"/>
      <c r="KSA383" s="109"/>
      <c r="KSB383" s="109"/>
      <c r="KSC383" s="109"/>
      <c r="KSD383" s="109"/>
      <c r="KSE383" s="109"/>
      <c r="KSF383" s="109"/>
      <c r="KSG383" s="109"/>
      <c r="KSH383" s="109"/>
      <c r="KSI383" s="109"/>
      <c r="KSJ383" s="109"/>
      <c r="KSK383" s="109"/>
      <c r="KSL383" s="109"/>
      <c r="KSM383" s="109"/>
      <c r="KSN383" s="109"/>
      <c r="KSO383" s="109"/>
      <c r="KSP383" s="109"/>
      <c r="KSQ383" s="109"/>
      <c r="KSR383" s="109"/>
      <c r="KSS383" s="109"/>
      <c r="KST383" s="109"/>
      <c r="KSU383" s="109"/>
      <c r="KSV383" s="109"/>
      <c r="KSW383" s="109"/>
      <c r="KSX383" s="109"/>
      <c r="KSY383" s="109"/>
      <c r="KSZ383" s="109"/>
      <c r="KTA383" s="109"/>
      <c r="KTB383" s="109"/>
      <c r="KTC383" s="109"/>
      <c r="KTD383" s="109"/>
      <c r="KTE383" s="109"/>
      <c r="KTF383" s="109"/>
      <c r="KTG383" s="109"/>
      <c r="KTH383" s="109"/>
      <c r="KTI383" s="109"/>
      <c r="KTJ383" s="109"/>
      <c r="KTK383" s="109"/>
      <c r="KTL383" s="109"/>
      <c r="KTM383" s="109"/>
      <c r="KTN383" s="109"/>
      <c r="KTO383" s="109"/>
      <c r="KTP383" s="109"/>
      <c r="KTQ383" s="109"/>
      <c r="KTR383" s="109"/>
      <c r="KTS383" s="109"/>
      <c r="KTT383" s="109"/>
      <c r="KTU383" s="109"/>
      <c r="KTV383" s="109"/>
      <c r="KTW383" s="109"/>
      <c r="KTX383" s="109"/>
      <c r="KTY383" s="109"/>
      <c r="KTZ383" s="109"/>
      <c r="KUA383" s="109"/>
      <c r="KUB383" s="109"/>
      <c r="KUC383" s="109"/>
      <c r="KUD383" s="109"/>
      <c r="KUE383" s="109"/>
      <c r="KUF383" s="109"/>
      <c r="KUG383" s="109"/>
      <c r="KUH383" s="109"/>
      <c r="KUI383" s="109"/>
      <c r="KUJ383" s="109"/>
      <c r="KUK383" s="109"/>
      <c r="KUL383" s="109"/>
      <c r="KUM383" s="109"/>
      <c r="KUN383" s="109"/>
      <c r="KUO383" s="109"/>
      <c r="KUP383" s="109"/>
      <c r="KUQ383" s="109"/>
      <c r="KUR383" s="109"/>
      <c r="KUS383" s="109"/>
      <c r="KUT383" s="109"/>
      <c r="KUU383" s="109"/>
      <c r="KUV383" s="109"/>
      <c r="KUW383" s="109"/>
      <c r="KUX383" s="109"/>
      <c r="KUY383" s="109"/>
      <c r="KUZ383" s="109"/>
      <c r="KVA383" s="109"/>
      <c r="KVB383" s="109"/>
      <c r="KVC383" s="109"/>
      <c r="KVD383" s="109"/>
      <c r="KVE383" s="109"/>
      <c r="KVF383" s="109"/>
      <c r="KVG383" s="109"/>
      <c r="KVH383" s="109"/>
      <c r="KVI383" s="109"/>
      <c r="KVJ383" s="109"/>
      <c r="KVK383" s="109"/>
      <c r="KVL383" s="109"/>
      <c r="KVM383" s="109"/>
      <c r="KVN383" s="109"/>
      <c r="KVO383" s="109"/>
      <c r="KVP383" s="109"/>
      <c r="KVQ383" s="109"/>
      <c r="KVR383" s="109"/>
      <c r="KVS383" s="109"/>
      <c r="KVT383" s="109"/>
      <c r="KVU383" s="109"/>
      <c r="KVV383" s="109"/>
      <c r="KVW383" s="109"/>
      <c r="KVX383" s="109"/>
      <c r="KVY383" s="109"/>
      <c r="KVZ383" s="109"/>
      <c r="KWA383" s="109"/>
      <c r="KWB383" s="109"/>
      <c r="KWC383" s="109"/>
      <c r="KWD383" s="109"/>
      <c r="KWE383" s="109"/>
      <c r="KWF383" s="109"/>
      <c r="KWG383" s="109"/>
      <c r="KWH383" s="109"/>
      <c r="KWI383" s="109"/>
      <c r="KWJ383" s="109"/>
      <c r="KWK383" s="109"/>
      <c r="KWL383" s="109"/>
      <c r="KWM383" s="109"/>
      <c r="KWN383" s="109"/>
      <c r="KWO383" s="109"/>
      <c r="KWP383" s="109"/>
      <c r="KWQ383" s="109"/>
      <c r="KWR383" s="109"/>
      <c r="KWS383" s="109"/>
      <c r="KWT383" s="109"/>
      <c r="KWU383" s="109"/>
      <c r="KWV383" s="109"/>
      <c r="KWW383" s="109"/>
      <c r="KWX383" s="109"/>
      <c r="KWY383" s="109"/>
      <c r="KWZ383" s="109"/>
      <c r="KXA383" s="109"/>
      <c r="KXB383" s="109"/>
      <c r="KXC383" s="109"/>
      <c r="KXD383" s="109"/>
      <c r="KXE383" s="109"/>
      <c r="KXF383" s="109"/>
      <c r="KXG383" s="109"/>
      <c r="KXH383" s="109"/>
      <c r="KXI383" s="109"/>
      <c r="KXJ383" s="109"/>
      <c r="KXK383" s="109"/>
      <c r="KXL383" s="109"/>
      <c r="KXM383" s="109"/>
      <c r="KXN383" s="109"/>
      <c r="KXO383" s="109"/>
      <c r="KXP383" s="109"/>
      <c r="KXQ383" s="109"/>
      <c r="KXR383" s="109"/>
      <c r="KXS383" s="109"/>
      <c r="KXT383" s="109"/>
      <c r="KXU383" s="109"/>
      <c r="KXV383" s="109"/>
      <c r="KXW383" s="109"/>
      <c r="KXX383" s="109"/>
      <c r="KXY383" s="109"/>
      <c r="KXZ383" s="109"/>
      <c r="KYA383" s="109"/>
      <c r="KYB383" s="109"/>
      <c r="KYC383" s="109"/>
      <c r="KYD383" s="109"/>
      <c r="KYE383" s="109"/>
      <c r="KYF383" s="109"/>
      <c r="KYG383" s="109"/>
      <c r="KYH383" s="109"/>
      <c r="KYI383" s="109"/>
      <c r="KYJ383" s="109"/>
      <c r="KYK383" s="109"/>
      <c r="KYL383" s="109"/>
      <c r="KYM383" s="109"/>
      <c r="KYN383" s="109"/>
      <c r="KYO383" s="109"/>
      <c r="KYP383" s="109"/>
      <c r="KYQ383" s="109"/>
      <c r="KYR383" s="109"/>
      <c r="KYS383" s="109"/>
      <c r="KYT383" s="109"/>
      <c r="KYU383" s="109"/>
      <c r="KYV383" s="109"/>
      <c r="KYW383" s="109"/>
      <c r="KYX383" s="109"/>
      <c r="KYY383" s="109"/>
      <c r="KYZ383" s="109"/>
      <c r="KZA383" s="109"/>
      <c r="KZB383" s="109"/>
      <c r="KZC383" s="109"/>
      <c r="KZD383" s="109"/>
      <c r="KZE383" s="109"/>
      <c r="KZF383" s="109"/>
      <c r="KZG383" s="109"/>
      <c r="KZH383" s="109"/>
      <c r="KZI383" s="109"/>
      <c r="KZJ383" s="109"/>
      <c r="KZK383" s="109"/>
      <c r="KZL383" s="109"/>
      <c r="KZM383" s="109"/>
      <c r="KZN383" s="109"/>
      <c r="KZO383" s="109"/>
      <c r="KZP383" s="109"/>
      <c r="KZQ383" s="109"/>
      <c r="KZR383" s="109"/>
      <c r="KZS383" s="109"/>
      <c r="KZT383" s="109"/>
      <c r="KZU383" s="109"/>
      <c r="KZV383" s="109"/>
      <c r="KZW383" s="109"/>
      <c r="KZX383" s="109"/>
      <c r="KZY383" s="109"/>
      <c r="KZZ383" s="109"/>
      <c r="LAA383" s="109"/>
      <c r="LAB383" s="109"/>
      <c r="LAC383" s="109"/>
      <c r="LAD383" s="109"/>
      <c r="LAE383" s="109"/>
      <c r="LAF383" s="109"/>
      <c r="LAG383" s="109"/>
      <c r="LAH383" s="109"/>
      <c r="LAI383" s="109"/>
      <c r="LAJ383" s="109"/>
      <c r="LAK383" s="109"/>
      <c r="LAL383" s="109"/>
      <c r="LAM383" s="109"/>
      <c r="LAN383" s="109"/>
      <c r="LAO383" s="109"/>
      <c r="LAP383" s="109"/>
      <c r="LAQ383" s="109"/>
      <c r="LAR383" s="109"/>
      <c r="LAS383" s="109"/>
      <c r="LAT383" s="109"/>
      <c r="LAU383" s="109"/>
      <c r="LAV383" s="109"/>
      <c r="LAW383" s="109"/>
      <c r="LAX383" s="109"/>
      <c r="LAY383" s="109"/>
      <c r="LAZ383" s="109"/>
      <c r="LBA383" s="109"/>
      <c r="LBB383" s="109"/>
      <c r="LBC383" s="109"/>
      <c r="LBD383" s="109"/>
      <c r="LBE383" s="109"/>
      <c r="LBF383" s="109"/>
      <c r="LBG383" s="109"/>
      <c r="LBH383" s="109"/>
      <c r="LBI383" s="109"/>
      <c r="LBJ383" s="109"/>
      <c r="LBK383" s="109"/>
      <c r="LBL383" s="109"/>
      <c r="LBM383" s="109"/>
      <c r="LBN383" s="109"/>
      <c r="LBO383" s="109"/>
      <c r="LBP383" s="109"/>
      <c r="LBQ383" s="109"/>
      <c r="LBR383" s="109"/>
      <c r="LBS383" s="109"/>
      <c r="LBT383" s="109"/>
      <c r="LBU383" s="109"/>
      <c r="LBV383" s="109"/>
      <c r="LBW383" s="109"/>
      <c r="LBX383" s="109"/>
      <c r="LBY383" s="109"/>
      <c r="LBZ383" s="109"/>
      <c r="LCA383" s="109"/>
      <c r="LCB383" s="109"/>
      <c r="LCC383" s="109"/>
      <c r="LCD383" s="109"/>
      <c r="LCE383" s="109"/>
      <c r="LCF383" s="109"/>
      <c r="LCG383" s="109"/>
      <c r="LCH383" s="109"/>
      <c r="LCI383" s="109"/>
      <c r="LCJ383" s="109"/>
      <c r="LCK383" s="109"/>
      <c r="LCL383" s="109"/>
      <c r="LCM383" s="109"/>
      <c r="LCN383" s="109"/>
      <c r="LCO383" s="109"/>
      <c r="LCP383" s="109"/>
      <c r="LCQ383" s="109"/>
      <c r="LCR383" s="109"/>
      <c r="LCS383" s="109"/>
      <c r="LCT383" s="109"/>
      <c r="LCU383" s="109"/>
      <c r="LCV383" s="109"/>
      <c r="LCW383" s="109"/>
      <c r="LCX383" s="109"/>
      <c r="LCY383" s="109"/>
      <c r="LCZ383" s="109"/>
      <c r="LDA383" s="109"/>
      <c r="LDB383" s="109"/>
      <c r="LDC383" s="109"/>
      <c r="LDD383" s="109"/>
      <c r="LDE383" s="109"/>
      <c r="LDF383" s="109"/>
      <c r="LDG383" s="109"/>
      <c r="LDH383" s="109"/>
      <c r="LDI383" s="109"/>
      <c r="LDJ383" s="109"/>
      <c r="LDK383" s="109"/>
      <c r="LDL383" s="109"/>
      <c r="LDM383" s="109"/>
      <c r="LDN383" s="109"/>
      <c r="LDO383" s="109"/>
      <c r="LDP383" s="109"/>
      <c r="LDQ383" s="109"/>
      <c r="LDR383" s="109"/>
      <c r="LDS383" s="109"/>
      <c r="LDT383" s="109"/>
      <c r="LDU383" s="109"/>
      <c r="LDV383" s="109"/>
      <c r="LDW383" s="109"/>
      <c r="LDX383" s="109"/>
      <c r="LDY383" s="109"/>
      <c r="LDZ383" s="109"/>
      <c r="LEA383" s="109"/>
      <c r="LEB383" s="109"/>
      <c r="LEC383" s="109"/>
      <c r="LED383" s="109"/>
      <c r="LEE383" s="109"/>
      <c r="LEF383" s="109"/>
      <c r="LEG383" s="109"/>
      <c r="LEH383" s="109"/>
      <c r="LEI383" s="109"/>
      <c r="LEJ383" s="109"/>
      <c r="LEK383" s="109"/>
      <c r="LEL383" s="109"/>
      <c r="LEM383" s="109"/>
      <c r="LEN383" s="109"/>
      <c r="LEO383" s="109"/>
      <c r="LEP383" s="109"/>
      <c r="LEQ383" s="109"/>
      <c r="LER383" s="109"/>
      <c r="LES383" s="109"/>
      <c r="LET383" s="109"/>
      <c r="LEU383" s="109"/>
      <c r="LEV383" s="109"/>
      <c r="LEW383" s="109"/>
      <c r="LEX383" s="109"/>
      <c r="LEY383" s="109"/>
      <c r="LEZ383" s="109"/>
      <c r="LFA383" s="109"/>
      <c r="LFB383" s="109"/>
      <c r="LFC383" s="109"/>
      <c r="LFD383" s="109"/>
      <c r="LFE383" s="109"/>
      <c r="LFF383" s="109"/>
      <c r="LFG383" s="109"/>
      <c r="LFH383" s="109"/>
      <c r="LFI383" s="109"/>
      <c r="LFJ383" s="109"/>
      <c r="LFK383" s="109"/>
      <c r="LFL383" s="109"/>
      <c r="LFM383" s="109"/>
      <c r="LFN383" s="109"/>
      <c r="LFO383" s="109"/>
      <c r="LFP383" s="109"/>
      <c r="LFQ383" s="109"/>
      <c r="LFR383" s="109"/>
      <c r="LFS383" s="109"/>
      <c r="LFT383" s="109"/>
      <c r="LFU383" s="109"/>
      <c r="LFV383" s="109"/>
      <c r="LFW383" s="109"/>
      <c r="LFX383" s="109"/>
      <c r="LFY383" s="109"/>
      <c r="LFZ383" s="109"/>
      <c r="LGA383" s="109"/>
      <c r="LGB383" s="109"/>
      <c r="LGC383" s="109"/>
      <c r="LGD383" s="109"/>
      <c r="LGE383" s="109"/>
      <c r="LGF383" s="109"/>
      <c r="LGG383" s="109"/>
      <c r="LGH383" s="109"/>
      <c r="LGI383" s="109"/>
      <c r="LGJ383" s="109"/>
      <c r="LGK383" s="109"/>
      <c r="LGL383" s="109"/>
      <c r="LGM383" s="109"/>
      <c r="LGN383" s="109"/>
      <c r="LGO383" s="109"/>
      <c r="LGP383" s="109"/>
      <c r="LGQ383" s="109"/>
      <c r="LGR383" s="109"/>
      <c r="LGS383" s="109"/>
      <c r="LGT383" s="109"/>
      <c r="LGU383" s="109"/>
      <c r="LGV383" s="109"/>
      <c r="LGW383" s="109"/>
      <c r="LGX383" s="109"/>
      <c r="LGY383" s="109"/>
      <c r="LGZ383" s="109"/>
      <c r="LHA383" s="109"/>
      <c r="LHB383" s="109"/>
      <c r="LHC383" s="109"/>
      <c r="LHD383" s="109"/>
      <c r="LHE383" s="109"/>
      <c r="LHF383" s="109"/>
      <c r="LHG383" s="109"/>
      <c r="LHH383" s="109"/>
      <c r="LHI383" s="109"/>
      <c r="LHJ383" s="109"/>
      <c r="LHK383" s="109"/>
      <c r="LHL383" s="109"/>
      <c r="LHM383" s="109"/>
      <c r="LHN383" s="109"/>
      <c r="LHO383" s="109"/>
      <c r="LHP383" s="109"/>
      <c r="LHQ383" s="109"/>
      <c r="LHR383" s="109"/>
      <c r="LHS383" s="109"/>
      <c r="LHT383" s="109"/>
      <c r="LHU383" s="109"/>
      <c r="LHV383" s="109"/>
      <c r="LHW383" s="109"/>
      <c r="LHX383" s="109"/>
      <c r="LHY383" s="109"/>
      <c r="LHZ383" s="109"/>
      <c r="LIA383" s="109"/>
      <c r="LIB383" s="109"/>
      <c r="LIC383" s="109"/>
      <c r="LID383" s="109"/>
      <c r="LIE383" s="109"/>
      <c r="LIF383" s="109"/>
      <c r="LIG383" s="109"/>
      <c r="LIH383" s="109"/>
      <c r="LII383" s="109"/>
      <c r="LIJ383" s="109"/>
      <c r="LIK383" s="109"/>
      <c r="LIL383" s="109"/>
      <c r="LIM383" s="109"/>
      <c r="LIN383" s="109"/>
      <c r="LIO383" s="109"/>
      <c r="LIP383" s="109"/>
      <c r="LIQ383" s="109"/>
      <c r="LIR383" s="109"/>
      <c r="LIS383" s="109"/>
      <c r="LIT383" s="109"/>
      <c r="LIU383" s="109"/>
      <c r="LIV383" s="109"/>
      <c r="LIW383" s="109"/>
      <c r="LIX383" s="109"/>
      <c r="LIY383" s="109"/>
      <c r="LIZ383" s="109"/>
      <c r="LJA383" s="109"/>
      <c r="LJB383" s="109"/>
      <c r="LJC383" s="109"/>
      <c r="LJD383" s="109"/>
      <c r="LJE383" s="109"/>
      <c r="LJF383" s="109"/>
      <c r="LJG383" s="109"/>
      <c r="LJH383" s="109"/>
      <c r="LJI383" s="109"/>
      <c r="LJJ383" s="109"/>
      <c r="LJK383" s="109"/>
      <c r="LJL383" s="109"/>
      <c r="LJM383" s="109"/>
      <c r="LJN383" s="109"/>
      <c r="LJO383" s="109"/>
      <c r="LJP383" s="109"/>
      <c r="LJQ383" s="109"/>
      <c r="LJR383" s="109"/>
      <c r="LJS383" s="109"/>
      <c r="LJT383" s="109"/>
      <c r="LJU383" s="109"/>
      <c r="LJV383" s="109"/>
      <c r="LJW383" s="109"/>
      <c r="LJX383" s="109"/>
      <c r="LJY383" s="109"/>
      <c r="LJZ383" s="109"/>
      <c r="LKA383" s="109"/>
      <c r="LKB383" s="109"/>
      <c r="LKC383" s="109"/>
      <c r="LKD383" s="109"/>
      <c r="LKE383" s="109"/>
      <c r="LKF383" s="109"/>
      <c r="LKG383" s="109"/>
      <c r="LKH383" s="109"/>
      <c r="LKI383" s="109"/>
      <c r="LKJ383" s="109"/>
      <c r="LKK383" s="109"/>
      <c r="LKL383" s="109"/>
      <c r="LKM383" s="109"/>
      <c r="LKN383" s="109"/>
      <c r="LKO383" s="109"/>
      <c r="LKP383" s="109"/>
      <c r="LKQ383" s="109"/>
      <c r="LKR383" s="109"/>
      <c r="LKS383" s="109"/>
      <c r="LKT383" s="109"/>
      <c r="LKU383" s="109"/>
      <c r="LKV383" s="109"/>
      <c r="LKW383" s="109"/>
      <c r="LKX383" s="109"/>
      <c r="LKY383" s="109"/>
      <c r="LKZ383" s="109"/>
      <c r="LLA383" s="109"/>
      <c r="LLB383" s="109"/>
      <c r="LLC383" s="109"/>
      <c r="LLD383" s="109"/>
      <c r="LLE383" s="109"/>
      <c r="LLF383" s="109"/>
      <c r="LLG383" s="109"/>
      <c r="LLH383" s="109"/>
      <c r="LLI383" s="109"/>
      <c r="LLJ383" s="109"/>
      <c r="LLK383" s="109"/>
      <c r="LLL383" s="109"/>
      <c r="LLM383" s="109"/>
      <c r="LLN383" s="109"/>
      <c r="LLO383" s="109"/>
      <c r="LLP383" s="109"/>
      <c r="LLQ383" s="109"/>
      <c r="LLR383" s="109"/>
      <c r="LLS383" s="109"/>
      <c r="LLT383" s="109"/>
      <c r="LLU383" s="109"/>
      <c r="LLV383" s="109"/>
      <c r="LLW383" s="109"/>
      <c r="LLX383" s="109"/>
      <c r="LLY383" s="109"/>
      <c r="LLZ383" s="109"/>
      <c r="LMA383" s="109"/>
      <c r="LMB383" s="109"/>
      <c r="LMC383" s="109"/>
      <c r="LMD383" s="109"/>
      <c r="LME383" s="109"/>
      <c r="LMF383" s="109"/>
      <c r="LMG383" s="109"/>
      <c r="LMH383" s="109"/>
      <c r="LMI383" s="109"/>
      <c r="LMJ383" s="109"/>
      <c r="LMK383" s="109"/>
      <c r="LML383" s="109"/>
      <c r="LMM383" s="109"/>
      <c r="LMN383" s="109"/>
      <c r="LMO383" s="109"/>
      <c r="LMP383" s="109"/>
      <c r="LMQ383" s="109"/>
      <c r="LMR383" s="109"/>
      <c r="LMS383" s="109"/>
      <c r="LMT383" s="109"/>
      <c r="LMU383" s="109"/>
      <c r="LMV383" s="109"/>
      <c r="LMW383" s="109"/>
      <c r="LMX383" s="109"/>
      <c r="LMY383" s="109"/>
      <c r="LMZ383" s="109"/>
      <c r="LNA383" s="109"/>
      <c r="LNB383" s="109"/>
      <c r="LNC383" s="109"/>
      <c r="LND383" s="109"/>
      <c r="LNE383" s="109"/>
      <c r="LNF383" s="109"/>
      <c r="LNG383" s="109"/>
      <c r="LNH383" s="109"/>
      <c r="LNI383" s="109"/>
      <c r="LNJ383" s="109"/>
      <c r="LNK383" s="109"/>
      <c r="LNL383" s="109"/>
      <c r="LNM383" s="109"/>
      <c r="LNN383" s="109"/>
      <c r="LNO383" s="109"/>
      <c r="LNP383" s="109"/>
      <c r="LNQ383" s="109"/>
      <c r="LNR383" s="109"/>
      <c r="LNS383" s="109"/>
      <c r="LNT383" s="109"/>
      <c r="LNU383" s="109"/>
      <c r="LNV383" s="109"/>
      <c r="LNW383" s="109"/>
      <c r="LNX383" s="109"/>
      <c r="LNY383" s="109"/>
      <c r="LNZ383" s="109"/>
      <c r="LOA383" s="109"/>
      <c r="LOB383" s="109"/>
      <c r="LOC383" s="109"/>
      <c r="LOD383" s="109"/>
      <c r="LOE383" s="109"/>
      <c r="LOF383" s="109"/>
      <c r="LOG383" s="109"/>
      <c r="LOH383" s="109"/>
      <c r="LOI383" s="109"/>
      <c r="LOJ383" s="109"/>
      <c r="LOK383" s="109"/>
      <c r="LOL383" s="109"/>
      <c r="LOM383" s="109"/>
      <c r="LON383" s="109"/>
      <c r="LOO383" s="109"/>
      <c r="LOP383" s="109"/>
      <c r="LOQ383" s="109"/>
      <c r="LOR383" s="109"/>
      <c r="LOS383" s="109"/>
      <c r="LOT383" s="109"/>
      <c r="LOU383" s="109"/>
      <c r="LOV383" s="109"/>
      <c r="LOW383" s="109"/>
      <c r="LOX383" s="109"/>
      <c r="LOY383" s="109"/>
      <c r="LOZ383" s="109"/>
      <c r="LPA383" s="109"/>
      <c r="LPB383" s="109"/>
      <c r="LPC383" s="109"/>
      <c r="LPD383" s="109"/>
      <c r="LPE383" s="109"/>
      <c r="LPF383" s="109"/>
      <c r="LPG383" s="109"/>
      <c r="LPH383" s="109"/>
      <c r="LPI383" s="109"/>
      <c r="LPJ383" s="109"/>
      <c r="LPK383" s="109"/>
      <c r="LPL383" s="109"/>
      <c r="LPM383" s="109"/>
      <c r="LPN383" s="109"/>
      <c r="LPO383" s="109"/>
      <c r="LPP383" s="109"/>
      <c r="LPQ383" s="109"/>
      <c r="LPR383" s="109"/>
      <c r="LPS383" s="109"/>
      <c r="LPT383" s="109"/>
      <c r="LPU383" s="109"/>
      <c r="LPV383" s="109"/>
      <c r="LPW383" s="109"/>
      <c r="LPX383" s="109"/>
      <c r="LPY383" s="109"/>
      <c r="LPZ383" s="109"/>
      <c r="LQA383" s="109"/>
      <c r="LQB383" s="109"/>
      <c r="LQC383" s="109"/>
      <c r="LQD383" s="109"/>
      <c r="LQE383" s="109"/>
      <c r="LQF383" s="109"/>
      <c r="LQG383" s="109"/>
      <c r="LQH383" s="109"/>
      <c r="LQI383" s="109"/>
      <c r="LQJ383" s="109"/>
      <c r="LQK383" s="109"/>
      <c r="LQL383" s="109"/>
      <c r="LQM383" s="109"/>
      <c r="LQN383" s="109"/>
      <c r="LQO383" s="109"/>
      <c r="LQP383" s="109"/>
      <c r="LQQ383" s="109"/>
      <c r="LQR383" s="109"/>
      <c r="LQS383" s="109"/>
      <c r="LQT383" s="109"/>
      <c r="LQU383" s="109"/>
      <c r="LQV383" s="109"/>
      <c r="LQW383" s="109"/>
      <c r="LQX383" s="109"/>
      <c r="LQY383" s="109"/>
      <c r="LQZ383" s="109"/>
      <c r="LRA383" s="109"/>
      <c r="LRB383" s="109"/>
      <c r="LRC383" s="109"/>
      <c r="LRD383" s="109"/>
      <c r="LRE383" s="109"/>
      <c r="LRF383" s="109"/>
      <c r="LRG383" s="109"/>
      <c r="LRH383" s="109"/>
      <c r="LRI383" s="109"/>
      <c r="LRJ383" s="109"/>
      <c r="LRK383" s="109"/>
      <c r="LRL383" s="109"/>
      <c r="LRM383" s="109"/>
      <c r="LRN383" s="109"/>
      <c r="LRO383" s="109"/>
      <c r="LRP383" s="109"/>
      <c r="LRQ383" s="109"/>
      <c r="LRR383" s="109"/>
      <c r="LRS383" s="109"/>
      <c r="LRT383" s="109"/>
      <c r="LRU383" s="109"/>
      <c r="LRV383" s="109"/>
      <c r="LRW383" s="109"/>
      <c r="LRX383" s="109"/>
      <c r="LRY383" s="109"/>
      <c r="LRZ383" s="109"/>
      <c r="LSA383" s="109"/>
      <c r="LSB383" s="109"/>
      <c r="LSC383" s="109"/>
      <c r="LSD383" s="109"/>
      <c r="LSE383" s="109"/>
      <c r="LSF383" s="109"/>
      <c r="LSG383" s="109"/>
      <c r="LSH383" s="109"/>
      <c r="LSI383" s="109"/>
      <c r="LSJ383" s="109"/>
      <c r="LSK383" s="109"/>
      <c r="LSL383" s="109"/>
      <c r="LSM383" s="109"/>
      <c r="LSN383" s="109"/>
      <c r="LSO383" s="109"/>
      <c r="LSP383" s="109"/>
      <c r="LSQ383" s="109"/>
      <c r="LSR383" s="109"/>
      <c r="LSS383" s="109"/>
      <c r="LST383" s="109"/>
      <c r="LSU383" s="109"/>
      <c r="LSV383" s="109"/>
      <c r="LSW383" s="109"/>
      <c r="LSX383" s="109"/>
      <c r="LSY383" s="109"/>
      <c r="LSZ383" s="109"/>
      <c r="LTA383" s="109"/>
      <c r="LTB383" s="109"/>
      <c r="LTC383" s="109"/>
      <c r="LTD383" s="109"/>
      <c r="LTE383" s="109"/>
      <c r="LTF383" s="109"/>
      <c r="LTG383" s="109"/>
      <c r="LTH383" s="109"/>
      <c r="LTI383" s="109"/>
      <c r="LTJ383" s="109"/>
      <c r="LTK383" s="109"/>
      <c r="LTL383" s="109"/>
      <c r="LTM383" s="109"/>
      <c r="LTN383" s="109"/>
      <c r="LTO383" s="109"/>
      <c r="LTP383" s="109"/>
      <c r="LTQ383" s="109"/>
      <c r="LTR383" s="109"/>
      <c r="LTS383" s="109"/>
      <c r="LTT383" s="109"/>
      <c r="LTU383" s="109"/>
      <c r="LTV383" s="109"/>
      <c r="LTW383" s="109"/>
      <c r="LTX383" s="109"/>
      <c r="LTY383" s="109"/>
      <c r="LTZ383" s="109"/>
      <c r="LUA383" s="109"/>
      <c r="LUB383" s="109"/>
      <c r="LUC383" s="109"/>
      <c r="LUD383" s="109"/>
      <c r="LUE383" s="109"/>
      <c r="LUF383" s="109"/>
      <c r="LUG383" s="109"/>
      <c r="LUH383" s="109"/>
      <c r="LUI383" s="109"/>
      <c r="LUJ383" s="109"/>
      <c r="LUK383" s="109"/>
      <c r="LUL383" s="109"/>
      <c r="LUM383" s="109"/>
      <c r="LUN383" s="109"/>
      <c r="LUO383" s="109"/>
      <c r="LUP383" s="109"/>
      <c r="LUQ383" s="109"/>
      <c r="LUR383" s="109"/>
      <c r="LUS383" s="109"/>
      <c r="LUT383" s="109"/>
      <c r="LUU383" s="109"/>
      <c r="LUV383" s="109"/>
      <c r="LUW383" s="109"/>
      <c r="LUX383" s="109"/>
      <c r="LUY383" s="109"/>
      <c r="LUZ383" s="109"/>
      <c r="LVA383" s="109"/>
      <c r="LVB383" s="109"/>
      <c r="LVC383" s="109"/>
      <c r="LVD383" s="109"/>
      <c r="LVE383" s="109"/>
      <c r="LVF383" s="109"/>
      <c r="LVG383" s="109"/>
      <c r="LVH383" s="109"/>
      <c r="LVI383" s="109"/>
      <c r="LVJ383" s="109"/>
      <c r="LVK383" s="109"/>
      <c r="LVL383" s="109"/>
      <c r="LVM383" s="109"/>
      <c r="LVN383" s="109"/>
      <c r="LVO383" s="109"/>
      <c r="LVP383" s="109"/>
      <c r="LVQ383" s="109"/>
      <c r="LVR383" s="109"/>
      <c r="LVS383" s="109"/>
      <c r="LVT383" s="109"/>
      <c r="LVU383" s="109"/>
      <c r="LVV383" s="109"/>
      <c r="LVW383" s="109"/>
      <c r="LVX383" s="109"/>
      <c r="LVY383" s="109"/>
      <c r="LVZ383" s="109"/>
      <c r="LWA383" s="109"/>
      <c r="LWB383" s="109"/>
      <c r="LWC383" s="109"/>
      <c r="LWD383" s="109"/>
      <c r="LWE383" s="109"/>
      <c r="LWF383" s="109"/>
      <c r="LWG383" s="109"/>
      <c r="LWH383" s="109"/>
      <c r="LWI383" s="109"/>
      <c r="LWJ383" s="109"/>
      <c r="LWK383" s="109"/>
      <c r="LWL383" s="109"/>
      <c r="LWM383" s="109"/>
      <c r="LWN383" s="109"/>
      <c r="LWO383" s="109"/>
      <c r="LWP383" s="109"/>
      <c r="LWQ383" s="109"/>
      <c r="LWR383" s="109"/>
      <c r="LWS383" s="109"/>
      <c r="LWT383" s="109"/>
      <c r="LWU383" s="109"/>
      <c r="LWV383" s="109"/>
      <c r="LWW383" s="109"/>
      <c r="LWX383" s="109"/>
      <c r="LWY383" s="109"/>
      <c r="LWZ383" s="109"/>
      <c r="LXA383" s="109"/>
      <c r="LXB383" s="109"/>
      <c r="LXC383" s="109"/>
      <c r="LXD383" s="109"/>
      <c r="LXE383" s="109"/>
      <c r="LXF383" s="109"/>
      <c r="LXG383" s="109"/>
      <c r="LXH383" s="109"/>
      <c r="LXI383" s="109"/>
      <c r="LXJ383" s="109"/>
      <c r="LXK383" s="109"/>
      <c r="LXL383" s="109"/>
      <c r="LXM383" s="109"/>
      <c r="LXN383" s="109"/>
      <c r="LXO383" s="109"/>
      <c r="LXP383" s="109"/>
      <c r="LXQ383" s="109"/>
      <c r="LXR383" s="109"/>
      <c r="LXS383" s="109"/>
      <c r="LXT383" s="109"/>
      <c r="LXU383" s="109"/>
      <c r="LXV383" s="109"/>
      <c r="LXW383" s="109"/>
      <c r="LXX383" s="109"/>
      <c r="LXY383" s="109"/>
      <c r="LXZ383" s="109"/>
      <c r="LYA383" s="109"/>
      <c r="LYB383" s="109"/>
      <c r="LYC383" s="109"/>
      <c r="LYD383" s="109"/>
      <c r="LYE383" s="109"/>
      <c r="LYF383" s="109"/>
      <c r="LYG383" s="109"/>
      <c r="LYH383" s="109"/>
      <c r="LYI383" s="109"/>
      <c r="LYJ383" s="109"/>
      <c r="LYK383" s="109"/>
      <c r="LYL383" s="109"/>
      <c r="LYM383" s="109"/>
      <c r="LYN383" s="109"/>
      <c r="LYO383" s="109"/>
      <c r="LYP383" s="109"/>
      <c r="LYQ383" s="109"/>
      <c r="LYR383" s="109"/>
      <c r="LYS383" s="109"/>
      <c r="LYT383" s="109"/>
      <c r="LYU383" s="109"/>
      <c r="LYV383" s="109"/>
      <c r="LYW383" s="109"/>
      <c r="LYX383" s="109"/>
      <c r="LYY383" s="109"/>
      <c r="LYZ383" s="109"/>
      <c r="LZA383" s="109"/>
      <c r="LZB383" s="109"/>
      <c r="LZC383" s="109"/>
      <c r="LZD383" s="109"/>
      <c r="LZE383" s="109"/>
      <c r="LZF383" s="109"/>
      <c r="LZG383" s="109"/>
      <c r="LZH383" s="109"/>
      <c r="LZI383" s="109"/>
      <c r="LZJ383" s="109"/>
      <c r="LZK383" s="109"/>
      <c r="LZL383" s="109"/>
      <c r="LZM383" s="109"/>
      <c r="LZN383" s="109"/>
      <c r="LZO383" s="109"/>
      <c r="LZP383" s="109"/>
      <c r="LZQ383" s="109"/>
      <c r="LZR383" s="109"/>
      <c r="LZS383" s="109"/>
      <c r="LZT383" s="109"/>
      <c r="LZU383" s="109"/>
      <c r="LZV383" s="109"/>
      <c r="LZW383" s="109"/>
      <c r="LZX383" s="109"/>
      <c r="LZY383" s="109"/>
      <c r="LZZ383" s="109"/>
      <c r="MAA383" s="109"/>
      <c r="MAB383" s="109"/>
      <c r="MAC383" s="109"/>
      <c r="MAD383" s="109"/>
      <c r="MAE383" s="109"/>
      <c r="MAF383" s="109"/>
      <c r="MAG383" s="109"/>
      <c r="MAH383" s="109"/>
      <c r="MAI383" s="109"/>
      <c r="MAJ383" s="109"/>
      <c r="MAK383" s="109"/>
      <c r="MAL383" s="109"/>
      <c r="MAM383" s="109"/>
      <c r="MAN383" s="109"/>
      <c r="MAO383" s="109"/>
      <c r="MAP383" s="109"/>
      <c r="MAQ383" s="109"/>
      <c r="MAR383" s="109"/>
      <c r="MAS383" s="109"/>
      <c r="MAT383" s="109"/>
      <c r="MAU383" s="109"/>
      <c r="MAV383" s="109"/>
      <c r="MAW383" s="109"/>
      <c r="MAX383" s="109"/>
      <c r="MAY383" s="109"/>
      <c r="MAZ383" s="109"/>
      <c r="MBA383" s="109"/>
      <c r="MBB383" s="109"/>
      <c r="MBC383" s="109"/>
      <c r="MBD383" s="109"/>
      <c r="MBE383" s="109"/>
      <c r="MBF383" s="109"/>
      <c r="MBG383" s="109"/>
      <c r="MBH383" s="109"/>
      <c r="MBI383" s="109"/>
      <c r="MBJ383" s="109"/>
      <c r="MBK383" s="109"/>
      <c r="MBL383" s="109"/>
      <c r="MBM383" s="109"/>
      <c r="MBN383" s="109"/>
      <c r="MBO383" s="109"/>
      <c r="MBP383" s="109"/>
      <c r="MBQ383" s="109"/>
      <c r="MBR383" s="109"/>
      <c r="MBS383" s="109"/>
      <c r="MBT383" s="109"/>
      <c r="MBU383" s="109"/>
      <c r="MBV383" s="109"/>
      <c r="MBW383" s="109"/>
      <c r="MBX383" s="109"/>
      <c r="MBY383" s="109"/>
      <c r="MBZ383" s="109"/>
      <c r="MCA383" s="109"/>
      <c r="MCB383" s="109"/>
      <c r="MCC383" s="109"/>
      <c r="MCD383" s="109"/>
      <c r="MCE383" s="109"/>
      <c r="MCF383" s="109"/>
      <c r="MCG383" s="109"/>
      <c r="MCH383" s="109"/>
      <c r="MCI383" s="109"/>
      <c r="MCJ383" s="109"/>
      <c r="MCK383" s="109"/>
      <c r="MCL383" s="109"/>
      <c r="MCM383" s="109"/>
      <c r="MCN383" s="109"/>
      <c r="MCO383" s="109"/>
      <c r="MCP383" s="109"/>
      <c r="MCQ383" s="109"/>
      <c r="MCR383" s="109"/>
      <c r="MCS383" s="109"/>
      <c r="MCT383" s="109"/>
      <c r="MCU383" s="109"/>
      <c r="MCV383" s="109"/>
      <c r="MCW383" s="109"/>
      <c r="MCX383" s="109"/>
      <c r="MCY383" s="109"/>
      <c r="MCZ383" s="109"/>
      <c r="MDA383" s="109"/>
      <c r="MDB383" s="109"/>
      <c r="MDC383" s="109"/>
      <c r="MDD383" s="109"/>
      <c r="MDE383" s="109"/>
      <c r="MDF383" s="109"/>
      <c r="MDG383" s="109"/>
      <c r="MDH383" s="109"/>
      <c r="MDI383" s="109"/>
      <c r="MDJ383" s="109"/>
      <c r="MDK383" s="109"/>
      <c r="MDL383" s="109"/>
      <c r="MDM383" s="109"/>
      <c r="MDN383" s="109"/>
      <c r="MDO383" s="109"/>
      <c r="MDP383" s="109"/>
      <c r="MDQ383" s="109"/>
      <c r="MDR383" s="109"/>
      <c r="MDS383" s="109"/>
      <c r="MDT383" s="109"/>
      <c r="MDU383" s="109"/>
      <c r="MDV383" s="109"/>
      <c r="MDW383" s="109"/>
      <c r="MDX383" s="109"/>
      <c r="MDY383" s="109"/>
      <c r="MDZ383" s="109"/>
      <c r="MEA383" s="109"/>
      <c r="MEB383" s="109"/>
      <c r="MEC383" s="109"/>
      <c r="MED383" s="109"/>
      <c r="MEE383" s="109"/>
      <c r="MEF383" s="109"/>
      <c r="MEG383" s="109"/>
      <c r="MEH383" s="109"/>
      <c r="MEI383" s="109"/>
      <c r="MEJ383" s="109"/>
      <c r="MEK383" s="109"/>
      <c r="MEL383" s="109"/>
      <c r="MEM383" s="109"/>
      <c r="MEN383" s="109"/>
      <c r="MEO383" s="109"/>
      <c r="MEP383" s="109"/>
      <c r="MEQ383" s="109"/>
      <c r="MER383" s="109"/>
      <c r="MES383" s="109"/>
      <c r="MET383" s="109"/>
      <c r="MEU383" s="109"/>
      <c r="MEV383" s="109"/>
      <c r="MEW383" s="109"/>
      <c r="MEX383" s="109"/>
      <c r="MEY383" s="109"/>
      <c r="MEZ383" s="109"/>
      <c r="MFA383" s="109"/>
      <c r="MFB383" s="109"/>
      <c r="MFC383" s="109"/>
      <c r="MFD383" s="109"/>
      <c r="MFE383" s="109"/>
      <c r="MFF383" s="109"/>
      <c r="MFG383" s="109"/>
      <c r="MFH383" s="109"/>
      <c r="MFI383" s="109"/>
      <c r="MFJ383" s="109"/>
      <c r="MFK383" s="109"/>
      <c r="MFL383" s="109"/>
      <c r="MFM383" s="109"/>
      <c r="MFN383" s="109"/>
      <c r="MFO383" s="109"/>
      <c r="MFP383" s="109"/>
      <c r="MFQ383" s="109"/>
      <c r="MFR383" s="109"/>
      <c r="MFS383" s="109"/>
      <c r="MFT383" s="109"/>
      <c r="MFU383" s="109"/>
      <c r="MFV383" s="109"/>
      <c r="MFW383" s="109"/>
      <c r="MFX383" s="109"/>
      <c r="MFY383" s="109"/>
      <c r="MFZ383" s="109"/>
      <c r="MGA383" s="109"/>
      <c r="MGB383" s="109"/>
      <c r="MGC383" s="109"/>
      <c r="MGD383" s="109"/>
      <c r="MGE383" s="109"/>
      <c r="MGF383" s="109"/>
      <c r="MGG383" s="109"/>
      <c r="MGH383" s="109"/>
      <c r="MGI383" s="109"/>
      <c r="MGJ383" s="109"/>
      <c r="MGK383" s="109"/>
      <c r="MGL383" s="109"/>
      <c r="MGM383" s="109"/>
      <c r="MGN383" s="109"/>
      <c r="MGO383" s="109"/>
      <c r="MGP383" s="109"/>
      <c r="MGQ383" s="109"/>
      <c r="MGR383" s="109"/>
      <c r="MGS383" s="109"/>
      <c r="MGT383" s="109"/>
      <c r="MGU383" s="109"/>
      <c r="MGV383" s="109"/>
      <c r="MGW383" s="109"/>
      <c r="MGX383" s="109"/>
      <c r="MGY383" s="109"/>
      <c r="MGZ383" s="109"/>
      <c r="MHA383" s="109"/>
      <c r="MHB383" s="109"/>
      <c r="MHC383" s="109"/>
      <c r="MHD383" s="109"/>
      <c r="MHE383" s="109"/>
      <c r="MHF383" s="109"/>
      <c r="MHG383" s="109"/>
      <c r="MHH383" s="109"/>
      <c r="MHI383" s="109"/>
      <c r="MHJ383" s="109"/>
      <c r="MHK383" s="109"/>
      <c r="MHL383" s="109"/>
      <c r="MHM383" s="109"/>
      <c r="MHN383" s="109"/>
      <c r="MHO383" s="109"/>
      <c r="MHP383" s="109"/>
      <c r="MHQ383" s="109"/>
      <c r="MHR383" s="109"/>
      <c r="MHS383" s="109"/>
      <c r="MHT383" s="109"/>
      <c r="MHU383" s="109"/>
      <c r="MHV383" s="109"/>
      <c r="MHW383" s="109"/>
      <c r="MHX383" s="109"/>
      <c r="MHY383" s="109"/>
      <c r="MHZ383" s="109"/>
      <c r="MIA383" s="109"/>
      <c r="MIB383" s="109"/>
      <c r="MIC383" s="109"/>
      <c r="MID383" s="109"/>
      <c r="MIE383" s="109"/>
      <c r="MIF383" s="109"/>
      <c r="MIG383" s="109"/>
      <c r="MIH383" s="109"/>
      <c r="MII383" s="109"/>
      <c r="MIJ383" s="109"/>
      <c r="MIK383" s="109"/>
      <c r="MIL383" s="109"/>
      <c r="MIM383" s="109"/>
      <c r="MIN383" s="109"/>
      <c r="MIO383" s="109"/>
      <c r="MIP383" s="109"/>
      <c r="MIQ383" s="109"/>
      <c r="MIR383" s="109"/>
      <c r="MIS383" s="109"/>
      <c r="MIT383" s="109"/>
      <c r="MIU383" s="109"/>
      <c r="MIV383" s="109"/>
      <c r="MIW383" s="109"/>
      <c r="MIX383" s="109"/>
      <c r="MIY383" s="109"/>
      <c r="MIZ383" s="109"/>
      <c r="MJA383" s="109"/>
      <c r="MJB383" s="109"/>
      <c r="MJC383" s="109"/>
      <c r="MJD383" s="109"/>
      <c r="MJE383" s="109"/>
      <c r="MJF383" s="109"/>
      <c r="MJG383" s="109"/>
      <c r="MJH383" s="109"/>
      <c r="MJI383" s="109"/>
      <c r="MJJ383" s="109"/>
      <c r="MJK383" s="109"/>
      <c r="MJL383" s="109"/>
      <c r="MJM383" s="109"/>
      <c r="MJN383" s="109"/>
      <c r="MJO383" s="109"/>
      <c r="MJP383" s="109"/>
      <c r="MJQ383" s="109"/>
      <c r="MJR383" s="109"/>
      <c r="MJS383" s="109"/>
      <c r="MJT383" s="109"/>
      <c r="MJU383" s="109"/>
      <c r="MJV383" s="109"/>
      <c r="MJW383" s="109"/>
      <c r="MJX383" s="109"/>
      <c r="MJY383" s="109"/>
      <c r="MJZ383" s="109"/>
      <c r="MKA383" s="109"/>
      <c r="MKB383" s="109"/>
      <c r="MKC383" s="109"/>
      <c r="MKD383" s="109"/>
      <c r="MKE383" s="109"/>
      <c r="MKF383" s="109"/>
      <c r="MKG383" s="109"/>
      <c r="MKH383" s="109"/>
      <c r="MKI383" s="109"/>
      <c r="MKJ383" s="109"/>
      <c r="MKK383" s="109"/>
      <c r="MKL383" s="109"/>
      <c r="MKM383" s="109"/>
      <c r="MKN383" s="109"/>
      <c r="MKO383" s="109"/>
      <c r="MKP383" s="109"/>
      <c r="MKQ383" s="109"/>
      <c r="MKR383" s="109"/>
      <c r="MKS383" s="109"/>
      <c r="MKT383" s="109"/>
      <c r="MKU383" s="109"/>
      <c r="MKV383" s="109"/>
      <c r="MKW383" s="109"/>
      <c r="MKX383" s="109"/>
      <c r="MKY383" s="109"/>
      <c r="MKZ383" s="109"/>
      <c r="MLA383" s="109"/>
      <c r="MLB383" s="109"/>
      <c r="MLC383" s="109"/>
      <c r="MLD383" s="109"/>
      <c r="MLE383" s="109"/>
      <c r="MLF383" s="109"/>
      <c r="MLG383" s="109"/>
      <c r="MLH383" s="109"/>
      <c r="MLI383" s="109"/>
      <c r="MLJ383" s="109"/>
      <c r="MLK383" s="109"/>
      <c r="MLL383" s="109"/>
      <c r="MLM383" s="109"/>
      <c r="MLN383" s="109"/>
      <c r="MLO383" s="109"/>
      <c r="MLP383" s="109"/>
      <c r="MLQ383" s="109"/>
      <c r="MLR383" s="109"/>
      <c r="MLS383" s="109"/>
      <c r="MLT383" s="109"/>
      <c r="MLU383" s="109"/>
      <c r="MLV383" s="109"/>
      <c r="MLW383" s="109"/>
      <c r="MLX383" s="109"/>
      <c r="MLY383" s="109"/>
      <c r="MLZ383" s="109"/>
      <c r="MMA383" s="109"/>
      <c r="MMB383" s="109"/>
      <c r="MMC383" s="109"/>
      <c r="MMD383" s="109"/>
      <c r="MME383" s="109"/>
      <c r="MMF383" s="109"/>
      <c r="MMG383" s="109"/>
      <c r="MMH383" s="109"/>
      <c r="MMI383" s="109"/>
      <c r="MMJ383" s="109"/>
      <c r="MMK383" s="109"/>
      <c r="MML383" s="109"/>
      <c r="MMM383" s="109"/>
      <c r="MMN383" s="109"/>
      <c r="MMO383" s="109"/>
      <c r="MMP383" s="109"/>
      <c r="MMQ383" s="109"/>
      <c r="MMR383" s="109"/>
      <c r="MMS383" s="109"/>
      <c r="MMT383" s="109"/>
      <c r="MMU383" s="109"/>
      <c r="MMV383" s="109"/>
      <c r="MMW383" s="109"/>
      <c r="MMX383" s="109"/>
      <c r="MMY383" s="109"/>
      <c r="MMZ383" s="109"/>
      <c r="MNA383" s="109"/>
      <c r="MNB383" s="109"/>
      <c r="MNC383" s="109"/>
      <c r="MND383" s="109"/>
      <c r="MNE383" s="109"/>
      <c r="MNF383" s="109"/>
      <c r="MNG383" s="109"/>
      <c r="MNH383" s="109"/>
      <c r="MNI383" s="109"/>
      <c r="MNJ383" s="109"/>
      <c r="MNK383" s="109"/>
      <c r="MNL383" s="109"/>
      <c r="MNM383" s="109"/>
      <c r="MNN383" s="109"/>
      <c r="MNO383" s="109"/>
      <c r="MNP383" s="109"/>
      <c r="MNQ383" s="109"/>
      <c r="MNR383" s="109"/>
      <c r="MNS383" s="109"/>
      <c r="MNT383" s="109"/>
      <c r="MNU383" s="109"/>
      <c r="MNV383" s="109"/>
      <c r="MNW383" s="109"/>
      <c r="MNX383" s="109"/>
      <c r="MNY383" s="109"/>
      <c r="MNZ383" s="109"/>
      <c r="MOA383" s="109"/>
      <c r="MOB383" s="109"/>
      <c r="MOC383" s="109"/>
      <c r="MOD383" s="109"/>
      <c r="MOE383" s="109"/>
      <c r="MOF383" s="109"/>
      <c r="MOG383" s="109"/>
      <c r="MOH383" s="109"/>
      <c r="MOI383" s="109"/>
      <c r="MOJ383" s="109"/>
      <c r="MOK383" s="109"/>
      <c r="MOL383" s="109"/>
      <c r="MOM383" s="109"/>
      <c r="MON383" s="109"/>
      <c r="MOO383" s="109"/>
      <c r="MOP383" s="109"/>
      <c r="MOQ383" s="109"/>
      <c r="MOR383" s="109"/>
      <c r="MOS383" s="109"/>
      <c r="MOT383" s="109"/>
      <c r="MOU383" s="109"/>
      <c r="MOV383" s="109"/>
      <c r="MOW383" s="109"/>
      <c r="MOX383" s="109"/>
      <c r="MOY383" s="109"/>
      <c r="MOZ383" s="109"/>
      <c r="MPA383" s="109"/>
      <c r="MPB383" s="109"/>
      <c r="MPC383" s="109"/>
      <c r="MPD383" s="109"/>
      <c r="MPE383" s="109"/>
      <c r="MPF383" s="109"/>
      <c r="MPG383" s="109"/>
      <c r="MPH383" s="109"/>
      <c r="MPI383" s="109"/>
      <c r="MPJ383" s="109"/>
      <c r="MPK383" s="109"/>
      <c r="MPL383" s="109"/>
      <c r="MPM383" s="109"/>
      <c r="MPN383" s="109"/>
      <c r="MPO383" s="109"/>
      <c r="MPP383" s="109"/>
      <c r="MPQ383" s="109"/>
      <c r="MPR383" s="109"/>
      <c r="MPS383" s="109"/>
      <c r="MPT383" s="109"/>
      <c r="MPU383" s="109"/>
      <c r="MPV383" s="109"/>
      <c r="MPW383" s="109"/>
      <c r="MPX383" s="109"/>
      <c r="MPY383" s="109"/>
      <c r="MPZ383" s="109"/>
      <c r="MQA383" s="109"/>
      <c r="MQB383" s="109"/>
      <c r="MQC383" s="109"/>
      <c r="MQD383" s="109"/>
      <c r="MQE383" s="109"/>
      <c r="MQF383" s="109"/>
      <c r="MQG383" s="109"/>
      <c r="MQH383" s="109"/>
      <c r="MQI383" s="109"/>
      <c r="MQJ383" s="109"/>
      <c r="MQK383" s="109"/>
      <c r="MQL383" s="109"/>
      <c r="MQM383" s="109"/>
      <c r="MQN383" s="109"/>
      <c r="MQO383" s="109"/>
      <c r="MQP383" s="109"/>
      <c r="MQQ383" s="109"/>
      <c r="MQR383" s="109"/>
      <c r="MQS383" s="109"/>
      <c r="MQT383" s="109"/>
      <c r="MQU383" s="109"/>
      <c r="MQV383" s="109"/>
      <c r="MQW383" s="109"/>
      <c r="MQX383" s="109"/>
      <c r="MQY383" s="109"/>
      <c r="MQZ383" s="109"/>
      <c r="MRA383" s="109"/>
      <c r="MRB383" s="109"/>
      <c r="MRC383" s="109"/>
      <c r="MRD383" s="109"/>
      <c r="MRE383" s="109"/>
      <c r="MRF383" s="109"/>
      <c r="MRG383" s="109"/>
      <c r="MRH383" s="109"/>
      <c r="MRI383" s="109"/>
      <c r="MRJ383" s="109"/>
      <c r="MRK383" s="109"/>
      <c r="MRL383" s="109"/>
      <c r="MRM383" s="109"/>
      <c r="MRN383" s="109"/>
      <c r="MRO383" s="109"/>
      <c r="MRP383" s="109"/>
      <c r="MRQ383" s="109"/>
      <c r="MRR383" s="109"/>
      <c r="MRS383" s="109"/>
      <c r="MRT383" s="109"/>
      <c r="MRU383" s="109"/>
      <c r="MRV383" s="109"/>
      <c r="MRW383" s="109"/>
      <c r="MRX383" s="109"/>
      <c r="MRY383" s="109"/>
      <c r="MRZ383" s="109"/>
      <c r="MSA383" s="109"/>
      <c r="MSB383" s="109"/>
      <c r="MSC383" s="109"/>
      <c r="MSD383" s="109"/>
      <c r="MSE383" s="109"/>
      <c r="MSF383" s="109"/>
      <c r="MSG383" s="109"/>
      <c r="MSH383" s="109"/>
      <c r="MSI383" s="109"/>
      <c r="MSJ383" s="109"/>
      <c r="MSK383" s="109"/>
      <c r="MSL383" s="109"/>
      <c r="MSM383" s="109"/>
      <c r="MSN383" s="109"/>
      <c r="MSO383" s="109"/>
      <c r="MSP383" s="109"/>
      <c r="MSQ383" s="109"/>
      <c r="MSR383" s="109"/>
      <c r="MSS383" s="109"/>
      <c r="MST383" s="109"/>
      <c r="MSU383" s="109"/>
      <c r="MSV383" s="109"/>
      <c r="MSW383" s="109"/>
      <c r="MSX383" s="109"/>
      <c r="MSY383" s="109"/>
      <c r="MSZ383" s="109"/>
      <c r="MTA383" s="109"/>
      <c r="MTB383" s="109"/>
      <c r="MTC383" s="109"/>
      <c r="MTD383" s="109"/>
      <c r="MTE383" s="109"/>
      <c r="MTF383" s="109"/>
      <c r="MTG383" s="109"/>
      <c r="MTH383" s="109"/>
      <c r="MTI383" s="109"/>
      <c r="MTJ383" s="109"/>
      <c r="MTK383" s="109"/>
      <c r="MTL383" s="109"/>
      <c r="MTM383" s="109"/>
      <c r="MTN383" s="109"/>
      <c r="MTO383" s="109"/>
      <c r="MTP383" s="109"/>
      <c r="MTQ383" s="109"/>
      <c r="MTR383" s="109"/>
      <c r="MTS383" s="109"/>
      <c r="MTT383" s="109"/>
      <c r="MTU383" s="109"/>
      <c r="MTV383" s="109"/>
      <c r="MTW383" s="109"/>
      <c r="MTX383" s="109"/>
      <c r="MTY383" s="109"/>
      <c r="MTZ383" s="109"/>
      <c r="MUA383" s="109"/>
      <c r="MUB383" s="109"/>
      <c r="MUC383" s="109"/>
      <c r="MUD383" s="109"/>
      <c r="MUE383" s="109"/>
      <c r="MUF383" s="109"/>
      <c r="MUG383" s="109"/>
      <c r="MUH383" s="109"/>
      <c r="MUI383" s="109"/>
      <c r="MUJ383" s="109"/>
      <c r="MUK383" s="109"/>
      <c r="MUL383" s="109"/>
      <c r="MUM383" s="109"/>
      <c r="MUN383" s="109"/>
      <c r="MUO383" s="109"/>
      <c r="MUP383" s="109"/>
      <c r="MUQ383" s="109"/>
      <c r="MUR383" s="109"/>
      <c r="MUS383" s="109"/>
      <c r="MUT383" s="109"/>
      <c r="MUU383" s="109"/>
      <c r="MUV383" s="109"/>
      <c r="MUW383" s="109"/>
      <c r="MUX383" s="109"/>
      <c r="MUY383" s="109"/>
      <c r="MUZ383" s="109"/>
      <c r="MVA383" s="109"/>
      <c r="MVB383" s="109"/>
      <c r="MVC383" s="109"/>
      <c r="MVD383" s="109"/>
      <c r="MVE383" s="109"/>
      <c r="MVF383" s="109"/>
      <c r="MVG383" s="109"/>
      <c r="MVH383" s="109"/>
      <c r="MVI383" s="109"/>
      <c r="MVJ383" s="109"/>
      <c r="MVK383" s="109"/>
      <c r="MVL383" s="109"/>
      <c r="MVM383" s="109"/>
      <c r="MVN383" s="109"/>
      <c r="MVO383" s="109"/>
      <c r="MVP383" s="109"/>
      <c r="MVQ383" s="109"/>
      <c r="MVR383" s="109"/>
      <c r="MVS383" s="109"/>
      <c r="MVT383" s="109"/>
      <c r="MVU383" s="109"/>
      <c r="MVV383" s="109"/>
      <c r="MVW383" s="109"/>
      <c r="MVX383" s="109"/>
      <c r="MVY383" s="109"/>
      <c r="MVZ383" s="109"/>
      <c r="MWA383" s="109"/>
      <c r="MWB383" s="109"/>
      <c r="MWC383" s="109"/>
      <c r="MWD383" s="109"/>
      <c r="MWE383" s="109"/>
      <c r="MWF383" s="109"/>
      <c r="MWG383" s="109"/>
      <c r="MWH383" s="109"/>
      <c r="MWI383" s="109"/>
      <c r="MWJ383" s="109"/>
      <c r="MWK383" s="109"/>
      <c r="MWL383" s="109"/>
      <c r="MWM383" s="109"/>
      <c r="MWN383" s="109"/>
      <c r="MWO383" s="109"/>
      <c r="MWP383" s="109"/>
      <c r="MWQ383" s="109"/>
      <c r="MWR383" s="109"/>
      <c r="MWS383" s="109"/>
      <c r="MWT383" s="109"/>
      <c r="MWU383" s="109"/>
      <c r="MWV383" s="109"/>
      <c r="MWW383" s="109"/>
      <c r="MWX383" s="109"/>
      <c r="MWY383" s="109"/>
      <c r="MWZ383" s="109"/>
      <c r="MXA383" s="109"/>
      <c r="MXB383" s="109"/>
      <c r="MXC383" s="109"/>
      <c r="MXD383" s="109"/>
      <c r="MXE383" s="109"/>
      <c r="MXF383" s="109"/>
      <c r="MXG383" s="109"/>
      <c r="MXH383" s="109"/>
      <c r="MXI383" s="109"/>
      <c r="MXJ383" s="109"/>
      <c r="MXK383" s="109"/>
      <c r="MXL383" s="109"/>
      <c r="MXM383" s="109"/>
      <c r="MXN383" s="109"/>
      <c r="MXO383" s="109"/>
      <c r="MXP383" s="109"/>
      <c r="MXQ383" s="109"/>
      <c r="MXR383" s="109"/>
      <c r="MXS383" s="109"/>
      <c r="MXT383" s="109"/>
      <c r="MXU383" s="109"/>
      <c r="MXV383" s="109"/>
      <c r="MXW383" s="109"/>
      <c r="MXX383" s="109"/>
      <c r="MXY383" s="109"/>
      <c r="MXZ383" s="109"/>
      <c r="MYA383" s="109"/>
      <c r="MYB383" s="109"/>
      <c r="MYC383" s="109"/>
      <c r="MYD383" s="109"/>
      <c r="MYE383" s="109"/>
      <c r="MYF383" s="109"/>
      <c r="MYG383" s="109"/>
      <c r="MYH383" s="109"/>
      <c r="MYI383" s="109"/>
      <c r="MYJ383" s="109"/>
      <c r="MYK383" s="109"/>
      <c r="MYL383" s="109"/>
      <c r="MYM383" s="109"/>
      <c r="MYN383" s="109"/>
      <c r="MYO383" s="109"/>
      <c r="MYP383" s="109"/>
      <c r="MYQ383" s="109"/>
      <c r="MYR383" s="109"/>
      <c r="MYS383" s="109"/>
      <c r="MYT383" s="109"/>
      <c r="MYU383" s="109"/>
      <c r="MYV383" s="109"/>
      <c r="MYW383" s="109"/>
      <c r="MYX383" s="109"/>
      <c r="MYY383" s="109"/>
      <c r="MYZ383" s="109"/>
      <c r="MZA383" s="109"/>
      <c r="MZB383" s="109"/>
      <c r="MZC383" s="109"/>
      <c r="MZD383" s="109"/>
      <c r="MZE383" s="109"/>
      <c r="MZF383" s="109"/>
      <c r="MZG383" s="109"/>
      <c r="MZH383" s="109"/>
      <c r="MZI383" s="109"/>
      <c r="MZJ383" s="109"/>
      <c r="MZK383" s="109"/>
      <c r="MZL383" s="109"/>
      <c r="MZM383" s="109"/>
      <c r="MZN383" s="109"/>
      <c r="MZO383" s="109"/>
      <c r="MZP383" s="109"/>
      <c r="MZQ383" s="109"/>
      <c r="MZR383" s="109"/>
      <c r="MZS383" s="109"/>
      <c r="MZT383" s="109"/>
      <c r="MZU383" s="109"/>
      <c r="MZV383" s="109"/>
      <c r="MZW383" s="109"/>
      <c r="MZX383" s="109"/>
      <c r="MZY383" s="109"/>
      <c r="MZZ383" s="109"/>
      <c r="NAA383" s="109"/>
      <c r="NAB383" s="109"/>
      <c r="NAC383" s="109"/>
      <c r="NAD383" s="109"/>
      <c r="NAE383" s="109"/>
      <c r="NAF383" s="109"/>
      <c r="NAG383" s="109"/>
      <c r="NAH383" s="109"/>
      <c r="NAI383" s="109"/>
      <c r="NAJ383" s="109"/>
      <c r="NAK383" s="109"/>
      <c r="NAL383" s="109"/>
      <c r="NAM383" s="109"/>
      <c r="NAN383" s="109"/>
      <c r="NAO383" s="109"/>
      <c r="NAP383" s="109"/>
      <c r="NAQ383" s="109"/>
      <c r="NAR383" s="109"/>
      <c r="NAS383" s="109"/>
      <c r="NAT383" s="109"/>
      <c r="NAU383" s="109"/>
      <c r="NAV383" s="109"/>
      <c r="NAW383" s="109"/>
      <c r="NAX383" s="109"/>
      <c r="NAY383" s="109"/>
      <c r="NAZ383" s="109"/>
      <c r="NBA383" s="109"/>
      <c r="NBB383" s="109"/>
      <c r="NBC383" s="109"/>
      <c r="NBD383" s="109"/>
      <c r="NBE383" s="109"/>
      <c r="NBF383" s="109"/>
      <c r="NBG383" s="109"/>
      <c r="NBH383" s="109"/>
      <c r="NBI383" s="109"/>
      <c r="NBJ383" s="109"/>
      <c r="NBK383" s="109"/>
      <c r="NBL383" s="109"/>
      <c r="NBM383" s="109"/>
      <c r="NBN383" s="109"/>
      <c r="NBO383" s="109"/>
      <c r="NBP383" s="109"/>
      <c r="NBQ383" s="109"/>
      <c r="NBR383" s="109"/>
      <c r="NBS383" s="109"/>
      <c r="NBT383" s="109"/>
      <c r="NBU383" s="109"/>
      <c r="NBV383" s="109"/>
      <c r="NBW383" s="109"/>
      <c r="NBX383" s="109"/>
      <c r="NBY383" s="109"/>
      <c r="NBZ383" s="109"/>
      <c r="NCA383" s="109"/>
      <c r="NCB383" s="109"/>
      <c r="NCC383" s="109"/>
      <c r="NCD383" s="109"/>
      <c r="NCE383" s="109"/>
      <c r="NCF383" s="109"/>
      <c r="NCG383" s="109"/>
      <c r="NCH383" s="109"/>
      <c r="NCI383" s="109"/>
      <c r="NCJ383" s="109"/>
      <c r="NCK383" s="109"/>
      <c r="NCL383" s="109"/>
      <c r="NCM383" s="109"/>
      <c r="NCN383" s="109"/>
      <c r="NCO383" s="109"/>
      <c r="NCP383" s="109"/>
      <c r="NCQ383" s="109"/>
      <c r="NCR383" s="109"/>
      <c r="NCS383" s="109"/>
      <c r="NCT383" s="109"/>
      <c r="NCU383" s="109"/>
      <c r="NCV383" s="109"/>
      <c r="NCW383" s="109"/>
      <c r="NCX383" s="109"/>
      <c r="NCY383" s="109"/>
      <c r="NCZ383" s="109"/>
      <c r="NDA383" s="109"/>
      <c r="NDB383" s="109"/>
      <c r="NDC383" s="109"/>
      <c r="NDD383" s="109"/>
      <c r="NDE383" s="109"/>
      <c r="NDF383" s="109"/>
      <c r="NDG383" s="109"/>
      <c r="NDH383" s="109"/>
      <c r="NDI383" s="109"/>
      <c r="NDJ383" s="109"/>
      <c r="NDK383" s="109"/>
      <c r="NDL383" s="109"/>
      <c r="NDM383" s="109"/>
      <c r="NDN383" s="109"/>
      <c r="NDO383" s="109"/>
      <c r="NDP383" s="109"/>
      <c r="NDQ383" s="109"/>
      <c r="NDR383" s="109"/>
      <c r="NDS383" s="109"/>
      <c r="NDT383" s="109"/>
      <c r="NDU383" s="109"/>
      <c r="NDV383" s="109"/>
      <c r="NDW383" s="109"/>
      <c r="NDX383" s="109"/>
      <c r="NDY383" s="109"/>
      <c r="NDZ383" s="109"/>
      <c r="NEA383" s="109"/>
      <c r="NEB383" s="109"/>
      <c r="NEC383" s="109"/>
      <c r="NED383" s="109"/>
      <c r="NEE383" s="109"/>
      <c r="NEF383" s="109"/>
      <c r="NEG383" s="109"/>
      <c r="NEH383" s="109"/>
      <c r="NEI383" s="109"/>
      <c r="NEJ383" s="109"/>
      <c r="NEK383" s="109"/>
      <c r="NEL383" s="109"/>
      <c r="NEM383" s="109"/>
      <c r="NEN383" s="109"/>
      <c r="NEO383" s="109"/>
      <c r="NEP383" s="109"/>
      <c r="NEQ383" s="109"/>
      <c r="NER383" s="109"/>
      <c r="NES383" s="109"/>
      <c r="NET383" s="109"/>
      <c r="NEU383" s="109"/>
      <c r="NEV383" s="109"/>
      <c r="NEW383" s="109"/>
      <c r="NEX383" s="109"/>
      <c r="NEY383" s="109"/>
      <c r="NEZ383" s="109"/>
      <c r="NFA383" s="109"/>
      <c r="NFB383" s="109"/>
      <c r="NFC383" s="109"/>
      <c r="NFD383" s="109"/>
      <c r="NFE383" s="109"/>
      <c r="NFF383" s="109"/>
      <c r="NFG383" s="109"/>
      <c r="NFH383" s="109"/>
      <c r="NFI383" s="109"/>
      <c r="NFJ383" s="109"/>
      <c r="NFK383" s="109"/>
      <c r="NFL383" s="109"/>
      <c r="NFM383" s="109"/>
      <c r="NFN383" s="109"/>
      <c r="NFO383" s="109"/>
      <c r="NFP383" s="109"/>
      <c r="NFQ383" s="109"/>
      <c r="NFR383" s="109"/>
      <c r="NFS383" s="109"/>
      <c r="NFT383" s="109"/>
      <c r="NFU383" s="109"/>
      <c r="NFV383" s="109"/>
      <c r="NFW383" s="109"/>
      <c r="NFX383" s="109"/>
      <c r="NFY383" s="109"/>
      <c r="NFZ383" s="109"/>
      <c r="NGA383" s="109"/>
      <c r="NGB383" s="109"/>
      <c r="NGC383" s="109"/>
      <c r="NGD383" s="109"/>
      <c r="NGE383" s="109"/>
      <c r="NGF383" s="109"/>
      <c r="NGG383" s="109"/>
      <c r="NGH383" s="109"/>
      <c r="NGI383" s="109"/>
      <c r="NGJ383" s="109"/>
      <c r="NGK383" s="109"/>
      <c r="NGL383" s="109"/>
      <c r="NGM383" s="109"/>
      <c r="NGN383" s="109"/>
      <c r="NGO383" s="109"/>
      <c r="NGP383" s="109"/>
      <c r="NGQ383" s="109"/>
      <c r="NGR383" s="109"/>
      <c r="NGS383" s="109"/>
      <c r="NGT383" s="109"/>
      <c r="NGU383" s="109"/>
      <c r="NGV383" s="109"/>
      <c r="NGW383" s="109"/>
      <c r="NGX383" s="109"/>
      <c r="NGY383" s="109"/>
      <c r="NGZ383" s="109"/>
      <c r="NHA383" s="109"/>
      <c r="NHB383" s="109"/>
      <c r="NHC383" s="109"/>
      <c r="NHD383" s="109"/>
      <c r="NHE383" s="109"/>
      <c r="NHF383" s="109"/>
      <c r="NHG383" s="109"/>
      <c r="NHH383" s="109"/>
      <c r="NHI383" s="109"/>
      <c r="NHJ383" s="109"/>
      <c r="NHK383" s="109"/>
      <c r="NHL383" s="109"/>
      <c r="NHM383" s="109"/>
      <c r="NHN383" s="109"/>
      <c r="NHO383" s="109"/>
      <c r="NHP383" s="109"/>
      <c r="NHQ383" s="109"/>
      <c r="NHR383" s="109"/>
      <c r="NHS383" s="109"/>
      <c r="NHT383" s="109"/>
      <c r="NHU383" s="109"/>
      <c r="NHV383" s="109"/>
      <c r="NHW383" s="109"/>
      <c r="NHX383" s="109"/>
      <c r="NHY383" s="109"/>
      <c r="NHZ383" s="109"/>
      <c r="NIA383" s="109"/>
      <c r="NIB383" s="109"/>
      <c r="NIC383" s="109"/>
      <c r="NID383" s="109"/>
      <c r="NIE383" s="109"/>
      <c r="NIF383" s="109"/>
      <c r="NIG383" s="109"/>
      <c r="NIH383" s="109"/>
      <c r="NII383" s="109"/>
      <c r="NIJ383" s="109"/>
      <c r="NIK383" s="109"/>
      <c r="NIL383" s="109"/>
      <c r="NIM383" s="109"/>
      <c r="NIN383" s="109"/>
      <c r="NIO383" s="109"/>
      <c r="NIP383" s="109"/>
      <c r="NIQ383" s="109"/>
      <c r="NIR383" s="109"/>
      <c r="NIS383" s="109"/>
      <c r="NIT383" s="109"/>
      <c r="NIU383" s="109"/>
      <c r="NIV383" s="109"/>
      <c r="NIW383" s="109"/>
      <c r="NIX383" s="109"/>
      <c r="NIY383" s="109"/>
      <c r="NIZ383" s="109"/>
      <c r="NJA383" s="109"/>
      <c r="NJB383" s="109"/>
      <c r="NJC383" s="109"/>
      <c r="NJD383" s="109"/>
      <c r="NJE383" s="109"/>
      <c r="NJF383" s="109"/>
      <c r="NJG383" s="109"/>
      <c r="NJH383" s="109"/>
      <c r="NJI383" s="109"/>
      <c r="NJJ383" s="109"/>
      <c r="NJK383" s="109"/>
      <c r="NJL383" s="109"/>
      <c r="NJM383" s="109"/>
      <c r="NJN383" s="109"/>
      <c r="NJO383" s="109"/>
      <c r="NJP383" s="109"/>
      <c r="NJQ383" s="109"/>
      <c r="NJR383" s="109"/>
      <c r="NJS383" s="109"/>
      <c r="NJT383" s="109"/>
      <c r="NJU383" s="109"/>
      <c r="NJV383" s="109"/>
      <c r="NJW383" s="109"/>
      <c r="NJX383" s="109"/>
      <c r="NJY383" s="109"/>
      <c r="NJZ383" s="109"/>
      <c r="NKA383" s="109"/>
      <c r="NKB383" s="109"/>
      <c r="NKC383" s="109"/>
      <c r="NKD383" s="109"/>
      <c r="NKE383" s="109"/>
      <c r="NKF383" s="109"/>
      <c r="NKG383" s="109"/>
      <c r="NKH383" s="109"/>
      <c r="NKI383" s="109"/>
      <c r="NKJ383" s="109"/>
      <c r="NKK383" s="109"/>
      <c r="NKL383" s="109"/>
      <c r="NKM383" s="109"/>
      <c r="NKN383" s="109"/>
      <c r="NKO383" s="109"/>
      <c r="NKP383" s="109"/>
      <c r="NKQ383" s="109"/>
      <c r="NKR383" s="109"/>
      <c r="NKS383" s="109"/>
      <c r="NKT383" s="109"/>
      <c r="NKU383" s="109"/>
      <c r="NKV383" s="109"/>
      <c r="NKW383" s="109"/>
      <c r="NKX383" s="109"/>
      <c r="NKY383" s="109"/>
      <c r="NKZ383" s="109"/>
      <c r="NLA383" s="109"/>
      <c r="NLB383" s="109"/>
      <c r="NLC383" s="109"/>
      <c r="NLD383" s="109"/>
      <c r="NLE383" s="109"/>
      <c r="NLF383" s="109"/>
      <c r="NLG383" s="109"/>
      <c r="NLH383" s="109"/>
      <c r="NLI383" s="109"/>
      <c r="NLJ383" s="109"/>
      <c r="NLK383" s="109"/>
      <c r="NLL383" s="109"/>
      <c r="NLM383" s="109"/>
      <c r="NLN383" s="109"/>
      <c r="NLO383" s="109"/>
      <c r="NLP383" s="109"/>
      <c r="NLQ383" s="109"/>
      <c r="NLR383" s="109"/>
      <c r="NLS383" s="109"/>
      <c r="NLT383" s="109"/>
      <c r="NLU383" s="109"/>
      <c r="NLV383" s="109"/>
      <c r="NLW383" s="109"/>
      <c r="NLX383" s="109"/>
      <c r="NLY383" s="109"/>
      <c r="NLZ383" s="109"/>
      <c r="NMA383" s="109"/>
      <c r="NMB383" s="109"/>
      <c r="NMC383" s="109"/>
      <c r="NMD383" s="109"/>
      <c r="NME383" s="109"/>
      <c r="NMF383" s="109"/>
      <c r="NMG383" s="109"/>
      <c r="NMH383" s="109"/>
      <c r="NMI383" s="109"/>
      <c r="NMJ383" s="109"/>
      <c r="NMK383" s="109"/>
      <c r="NML383" s="109"/>
      <c r="NMM383" s="109"/>
      <c r="NMN383" s="109"/>
      <c r="NMO383" s="109"/>
      <c r="NMP383" s="109"/>
      <c r="NMQ383" s="109"/>
      <c r="NMR383" s="109"/>
      <c r="NMS383" s="109"/>
      <c r="NMT383" s="109"/>
      <c r="NMU383" s="109"/>
      <c r="NMV383" s="109"/>
      <c r="NMW383" s="109"/>
      <c r="NMX383" s="109"/>
      <c r="NMY383" s="109"/>
      <c r="NMZ383" s="109"/>
      <c r="NNA383" s="109"/>
      <c r="NNB383" s="109"/>
      <c r="NNC383" s="109"/>
      <c r="NND383" s="109"/>
      <c r="NNE383" s="109"/>
      <c r="NNF383" s="109"/>
      <c r="NNG383" s="109"/>
      <c r="NNH383" s="109"/>
      <c r="NNI383" s="109"/>
      <c r="NNJ383" s="109"/>
      <c r="NNK383" s="109"/>
      <c r="NNL383" s="109"/>
      <c r="NNM383" s="109"/>
      <c r="NNN383" s="109"/>
      <c r="NNO383" s="109"/>
      <c r="NNP383" s="109"/>
      <c r="NNQ383" s="109"/>
      <c r="NNR383" s="109"/>
      <c r="NNS383" s="109"/>
      <c r="NNT383" s="109"/>
      <c r="NNU383" s="109"/>
      <c r="NNV383" s="109"/>
      <c r="NNW383" s="109"/>
      <c r="NNX383" s="109"/>
      <c r="NNY383" s="109"/>
      <c r="NNZ383" s="109"/>
      <c r="NOA383" s="109"/>
      <c r="NOB383" s="109"/>
      <c r="NOC383" s="109"/>
      <c r="NOD383" s="109"/>
      <c r="NOE383" s="109"/>
      <c r="NOF383" s="109"/>
      <c r="NOG383" s="109"/>
      <c r="NOH383" s="109"/>
      <c r="NOI383" s="109"/>
      <c r="NOJ383" s="109"/>
      <c r="NOK383" s="109"/>
      <c r="NOL383" s="109"/>
      <c r="NOM383" s="109"/>
      <c r="NON383" s="109"/>
      <c r="NOO383" s="109"/>
      <c r="NOP383" s="109"/>
      <c r="NOQ383" s="109"/>
      <c r="NOR383" s="109"/>
      <c r="NOS383" s="109"/>
      <c r="NOT383" s="109"/>
      <c r="NOU383" s="109"/>
      <c r="NOV383" s="109"/>
      <c r="NOW383" s="109"/>
      <c r="NOX383" s="109"/>
      <c r="NOY383" s="109"/>
      <c r="NOZ383" s="109"/>
      <c r="NPA383" s="109"/>
      <c r="NPB383" s="109"/>
      <c r="NPC383" s="109"/>
      <c r="NPD383" s="109"/>
      <c r="NPE383" s="109"/>
      <c r="NPF383" s="109"/>
      <c r="NPG383" s="109"/>
      <c r="NPH383" s="109"/>
      <c r="NPI383" s="109"/>
      <c r="NPJ383" s="109"/>
      <c r="NPK383" s="109"/>
      <c r="NPL383" s="109"/>
      <c r="NPM383" s="109"/>
      <c r="NPN383" s="109"/>
      <c r="NPO383" s="109"/>
      <c r="NPP383" s="109"/>
      <c r="NPQ383" s="109"/>
      <c r="NPR383" s="109"/>
      <c r="NPS383" s="109"/>
      <c r="NPT383" s="109"/>
      <c r="NPU383" s="109"/>
      <c r="NPV383" s="109"/>
      <c r="NPW383" s="109"/>
      <c r="NPX383" s="109"/>
      <c r="NPY383" s="109"/>
      <c r="NPZ383" s="109"/>
      <c r="NQA383" s="109"/>
      <c r="NQB383" s="109"/>
      <c r="NQC383" s="109"/>
      <c r="NQD383" s="109"/>
      <c r="NQE383" s="109"/>
      <c r="NQF383" s="109"/>
      <c r="NQG383" s="109"/>
      <c r="NQH383" s="109"/>
      <c r="NQI383" s="109"/>
      <c r="NQJ383" s="109"/>
      <c r="NQK383" s="109"/>
      <c r="NQL383" s="109"/>
      <c r="NQM383" s="109"/>
      <c r="NQN383" s="109"/>
      <c r="NQO383" s="109"/>
      <c r="NQP383" s="109"/>
      <c r="NQQ383" s="109"/>
      <c r="NQR383" s="109"/>
      <c r="NQS383" s="109"/>
      <c r="NQT383" s="109"/>
      <c r="NQU383" s="109"/>
      <c r="NQV383" s="109"/>
      <c r="NQW383" s="109"/>
      <c r="NQX383" s="109"/>
      <c r="NQY383" s="109"/>
      <c r="NQZ383" s="109"/>
      <c r="NRA383" s="109"/>
      <c r="NRB383" s="109"/>
      <c r="NRC383" s="109"/>
      <c r="NRD383" s="109"/>
      <c r="NRE383" s="109"/>
      <c r="NRF383" s="109"/>
      <c r="NRG383" s="109"/>
      <c r="NRH383" s="109"/>
      <c r="NRI383" s="109"/>
      <c r="NRJ383" s="109"/>
      <c r="NRK383" s="109"/>
      <c r="NRL383" s="109"/>
      <c r="NRM383" s="109"/>
      <c r="NRN383" s="109"/>
      <c r="NRO383" s="109"/>
      <c r="NRP383" s="109"/>
      <c r="NRQ383" s="109"/>
      <c r="NRR383" s="109"/>
      <c r="NRS383" s="109"/>
      <c r="NRT383" s="109"/>
      <c r="NRU383" s="109"/>
      <c r="NRV383" s="109"/>
      <c r="NRW383" s="109"/>
      <c r="NRX383" s="109"/>
      <c r="NRY383" s="109"/>
      <c r="NRZ383" s="109"/>
      <c r="NSA383" s="109"/>
      <c r="NSB383" s="109"/>
      <c r="NSC383" s="109"/>
      <c r="NSD383" s="109"/>
      <c r="NSE383" s="109"/>
      <c r="NSF383" s="109"/>
      <c r="NSG383" s="109"/>
      <c r="NSH383" s="109"/>
      <c r="NSI383" s="109"/>
      <c r="NSJ383" s="109"/>
      <c r="NSK383" s="109"/>
      <c r="NSL383" s="109"/>
      <c r="NSM383" s="109"/>
      <c r="NSN383" s="109"/>
      <c r="NSO383" s="109"/>
      <c r="NSP383" s="109"/>
      <c r="NSQ383" s="109"/>
      <c r="NSR383" s="109"/>
      <c r="NSS383" s="109"/>
      <c r="NST383" s="109"/>
      <c r="NSU383" s="109"/>
      <c r="NSV383" s="109"/>
      <c r="NSW383" s="109"/>
      <c r="NSX383" s="109"/>
      <c r="NSY383" s="109"/>
      <c r="NSZ383" s="109"/>
      <c r="NTA383" s="109"/>
      <c r="NTB383" s="109"/>
      <c r="NTC383" s="109"/>
      <c r="NTD383" s="109"/>
      <c r="NTE383" s="109"/>
      <c r="NTF383" s="109"/>
      <c r="NTG383" s="109"/>
      <c r="NTH383" s="109"/>
      <c r="NTI383" s="109"/>
      <c r="NTJ383" s="109"/>
      <c r="NTK383" s="109"/>
      <c r="NTL383" s="109"/>
      <c r="NTM383" s="109"/>
      <c r="NTN383" s="109"/>
      <c r="NTO383" s="109"/>
      <c r="NTP383" s="109"/>
      <c r="NTQ383" s="109"/>
      <c r="NTR383" s="109"/>
      <c r="NTS383" s="109"/>
      <c r="NTT383" s="109"/>
      <c r="NTU383" s="109"/>
      <c r="NTV383" s="109"/>
      <c r="NTW383" s="109"/>
      <c r="NTX383" s="109"/>
      <c r="NTY383" s="109"/>
      <c r="NTZ383" s="109"/>
      <c r="NUA383" s="109"/>
      <c r="NUB383" s="109"/>
      <c r="NUC383" s="109"/>
      <c r="NUD383" s="109"/>
      <c r="NUE383" s="109"/>
      <c r="NUF383" s="109"/>
      <c r="NUG383" s="109"/>
      <c r="NUH383" s="109"/>
      <c r="NUI383" s="109"/>
      <c r="NUJ383" s="109"/>
      <c r="NUK383" s="109"/>
      <c r="NUL383" s="109"/>
      <c r="NUM383" s="109"/>
      <c r="NUN383" s="109"/>
      <c r="NUO383" s="109"/>
      <c r="NUP383" s="109"/>
      <c r="NUQ383" s="109"/>
      <c r="NUR383" s="109"/>
      <c r="NUS383" s="109"/>
      <c r="NUT383" s="109"/>
      <c r="NUU383" s="109"/>
      <c r="NUV383" s="109"/>
      <c r="NUW383" s="109"/>
      <c r="NUX383" s="109"/>
      <c r="NUY383" s="109"/>
      <c r="NUZ383" s="109"/>
      <c r="NVA383" s="109"/>
      <c r="NVB383" s="109"/>
      <c r="NVC383" s="109"/>
      <c r="NVD383" s="109"/>
      <c r="NVE383" s="109"/>
      <c r="NVF383" s="109"/>
      <c r="NVG383" s="109"/>
      <c r="NVH383" s="109"/>
      <c r="NVI383" s="109"/>
      <c r="NVJ383" s="109"/>
      <c r="NVK383" s="109"/>
      <c r="NVL383" s="109"/>
      <c r="NVM383" s="109"/>
      <c r="NVN383" s="109"/>
      <c r="NVO383" s="109"/>
      <c r="NVP383" s="109"/>
      <c r="NVQ383" s="109"/>
      <c r="NVR383" s="109"/>
      <c r="NVS383" s="109"/>
      <c r="NVT383" s="109"/>
      <c r="NVU383" s="109"/>
      <c r="NVV383" s="109"/>
      <c r="NVW383" s="109"/>
      <c r="NVX383" s="109"/>
      <c r="NVY383" s="109"/>
      <c r="NVZ383" s="109"/>
      <c r="NWA383" s="109"/>
      <c r="NWB383" s="109"/>
      <c r="NWC383" s="109"/>
      <c r="NWD383" s="109"/>
      <c r="NWE383" s="109"/>
      <c r="NWF383" s="109"/>
      <c r="NWG383" s="109"/>
      <c r="NWH383" s="109"/>
      <c r="NWI383" s="109"/>
      <c r="NWJ383" s="109"/>
      <c r="NWK383" s="109"/>
      <c r="NWL383" s="109"/>
      <c r="NWM383" s="109"/>
      <c r="NWN383" s="109"/>
      <c r="NWO383" s="109"/>
      <c r="NWP383" s="109"/>
      <c r="NWQ383" s="109"/>
      <c r="NWR383" s="109"/>
      <c r="NWS383" s="109"/>
      <c r="NWT383" s="109"/>
      <c r="NWU383" s="109"/>
      <c r="NWV383" s="109"/>
      <c r="NWW383" s="109"/>
      <c r="NWX383" s="109"/>
      <c r="NWY383" s="109"/>
      <c r="NWZ383" s="109"/>
      <c r="NXA383" s="109"/>
      <c r="NXB383" s="109"/>
      <c r="NXC383" s="109"/>
      <c r="NXD383" s="109"/>
      <c r="NXE383" s="109"/>
      <c r="NXF383" s="109"/>
      <c r="NXG383" s="109"/>
      <c r="NXH383" s="109"/>
      <c r="NXI383" s="109"/>
      <c r="NXJ383" s="109"/>
      <c r="NXK383" s="109"/>
      <c r="NXL383" s="109"/>
      <c r="NXM383" s="109"/>
      <c r="NXN383" s="109"/>
      <c r="NXO383" s="109"/>
      <c r="NXP383" s="109"/>
      <c r="NXQ383" s="109"/>
      <c r="NXR383" s="109"/>
      <c r="NXS383" s="109"/>
      <c r="NXT383" s="109"/>
      <c r="NXU383" s="109"/>
      <c r="NXV383" s="109"/>
      <c r="NXW383" s="109"/>
      <c r="NXX383" s="109"/>
      <c r="NXY383" s="109"/>
      <c r="NXZ383" s="109"/>
      <c r="NYA383" s="109"/>
      <c r="NYB383" s="109"/>
      <c r="NYC383" s="109"/>
      <c r="NYD383" s="109"/>
      <c r="NYE383" s="109"/>
      <c r="NYF383" s="109"/>
      <c r="NYG383" s="109"/>
      <c r="NYH383" s="109"/>
      <c r="NYI383" s="109"/>
      <c r="NYJ383" s="109"/>
      <c r="NYK383" s="109"/>
      <c r="NYL383" s="109"/>
      <c r="NYM383" s="109"/>
      <c r="NYN383" s="109"/>
      <c r="NYO383" s="109"/>
      <c r="NYP383" s="109"/>
      <c r="NYQ383" s="109"/>
      <c r="NYR383" s="109"/>
      <c r="NYS383" s="109"/>
      <c r="NYT383" s="109"/>
      <c r="NYU383" s="109"/>
      <c r="NYV383" s="109"/>
      <c r="NYW383" s="109"/>
      <c r="NYX383" s="109"/>
      <c r="NYY383" s="109"/>
      <c r="NYZ383" s="109"/>
      <c r="NZA383" s="109"/>
      <c r="NZB383" s="109"/>
      <c r="NZC383" s="109"/>
      <c r="NZD383" s="109"/>
      <c r="NZE383" s="109"/>
      <c r="NZF383" s="109"/>
      <c r="NZG383" s="109"/>
      <c r="NZH383" s="109"/>
      <c r="NZI383" s="109"/>
      <c r="NZJ383" s="109"/>
      <c r="NZK383" s="109"/>
      <c r="NZL383" s="109"/>
      <c r="NZM383" s="109"/>
      <c r="NZN383" s="109"/>
      <c r="NZO383" s="109"/>
      <c r="NZP383" s="109"/>
      <c r="NZQ383" s="109"/>
      <c r="NZR383" s="109"/>
      <c r="NZS383" s="109"/>
      <c r="NZT383" s="109"/>
      <c r="NZU383" s="109"/>
      <c r="NZV383" s="109"/>
      <c r="NZW383" s="109"/>
      <c r="NZX383" s="109"/>
      <c r="NZY383" s="109"/>
      <c r="NZZ383" s="109"/>
      <c r="OAA383" s="109"/>
      <c r="OAB383" s="109"/>
      <c r="OAC383" s="109"/>
      <c r="OAD383" s="109"/>
      <c r="OAE383" s="109"/>
      <c r="OAF383" s="109"/>
      <c r="OAG383" s="109"/>
      <c r="OAH383" s="109"/>
      <c r="OAI383" s="109"/>
      <c r="OAJ383" s="109"/>
      <c r="OAK383" s="109"/>
      <c r="OAL383" s="109"/>
      <c r="OAM383" s="109"/>
      <c r="OAN383" s="109"/>
      <c r="OAO383" s="109"/>
      <c r="OAP383" s="109"/>
      <c r="OAQ383" s="109"/>
      <c r="OAR383" s="109"/>
      <c r="OAS383" s="109"/>
      <c r="OAT383" s="109"/>
      <c r="OAU383" s="109"/>
      <c r="OAV383" s="109"/>
      <c r="OAW383" s="109"/>
      <c r="OAX383" s="109"/>
      <c r="OAY383" s="109"/>
      <c r="OAZ383" s="109"/>
      <c r="OBA383" s="109"/>
      <c r="OBB383" s="109"/>
      <c r="OBC383" s="109"/>
      <c r="OBD383" s="109"/>
      <c r="OBE383" s="109"/>
      <c r="OBF383" s="109"/>
      <c r="OBG383" s="109"/>
      <c r="OBH383" s="109"/>
      <c r="OBI383" s="109"/>
      <c r="OBJ383" s="109"/>
      <c r="OBK383" s="109"/>
      <c r="OBL383" s="109"/>
      <c r="OBM383" s="109"/>
      <c r="OBN383" s="109"/>
      <c r="OBO383" s="109"/>
      <c r="OBP383" s="109"/>
      <c r="OBQ383" s="109"/>
      <c r="OBR383" s="109"/>
      <c r="OBS383" s="109"/>
      <c r="OBT383" s="109"/>
      <c r="OBU383" s="109"/>
      <c r="OBV383" s="109"/>
      <c r="OBW383" s="109"/>
      <c r="OBX383" s="109"/>
      <c r="OBY383" s="109"/>
      <c r="OBZ383" s="109"/>
      <c r="OCA383" s="109"/>
      <c r="OCB383" s="109"/>
      <c r="OCC383" s="109"/>
      <c r="OCD383" s="109"/>
      <c r="OCE383" s="109"/>
      <c r="OCF383" s="109"/>
      <c r="OCG383" s="109"/>
      <c r="OCH383" s="109"/>
      <c r="OCI383" s="109"/>
      <c r="OCJ383" s="109"/>
      <c r="OCK383" s="109"/>
      <c r="OCL383" s="109"/>
      <c r="OCM383" s="109"/>
      <c r="OCN383" s="109"/>
      <c r="OCO383" s="109"/>
      <c r="OCP383" s="109"/>
      <c r="OCQ383" s="109"/>
      <c r="OCR383" s="109"/>
      <c r="OCS383" s="109"/>
      <c r="OCT383" s="109"/>
      <c r="OCU383" s="109"/>
      <c r="OCV383" s="109"/>
      <c r="OCW383" s="109"/>
      <c r="OCX383" s="109"/>
      <c r="OCY383" s="109"/>
      <c r="OCZ383" s="109"/>
      <c r="ODA383" s="109"/>
      <c r="ODB383" s="109"/>
      <c r="ODC383" s="109"/>
      <c r="ODD383" s="109"/>
      <c r="ODE383" s="109"/>
      <c r="ODF383" s="109"/>
      <c r="ODG383" s="109"/>
      <c r="ODH383" s="109"/>
      <c r="ODI383" s="109"/>
      <c r="ODJ383" s="109"/>
      <c r="ODK383" s="109"/>
      <c r="ODL383" s="109"/>
      <c r="ODM383" s="109"/>
      <c r="ODN383" s="109"/>
      <c r="ODO383" s="109"/>
      <c r="ODP383" s="109"/>
      <c r="ODQ383" s="109"/>
      <c r="ODR383" s="109"/>
      <c r="ODS383" s="109"/>
      <c r="ODT383" s="109"/>
      <c r="ODU383" s="109"/>
      <c r="ODV383" s="109"/>
      <c r="ODW383" s="109"/>
      <c r="ODX383" s="109"/>
      <c r="ODY383" s="109"/>
      <c r="ODZ383" s="109"/>
      <c r="OEA383" s="109"/>
      <c r="OEB383" s="109"/>
      <c r="OEC383" s="109"/>
      <c r="OED383" s="109"/>
      <c r="OEE383" s="109"/>
      <c r="OEF383" s="109"/>
      <c r="OEG383" s="109"/>
      <c r="OEH383" s="109"/>
      <c r="OEI383" s="109"/>
      <c r="OEJ383" s="109"/>
      <c r="OEK383" s="109"/>
      <c r="OEL383" s="109"/>
      <c r="OEM383" s="109"/>
      <c r="OEN383" s="109"/>
      <c r="OEO383" s="109"/>
      <c r="OEP383" s="109"/>
      <c r="OEQ383" s="109"/>
      <c r="OER383" s="109"/>
      <c r="OES383" s="109"/>
      <c r="OET383" s="109"/>
      <c r="OEU383" s="109"/>
      <c r="OEV383" s="109"/>
      <c r="OEW383" s="109"/>
      <c r="OEX383" s="109"/>
      <c r="OEY383" s="109"/>
      <c r="OEZ383" s="109"/>
      <c r="OFA383" s="109"/>
      <c r="OFB383" s="109"/>
      <c r="OFC383" s="109"/>
      <c r="OFD383" s="109"/>
      <c r="OFE383" s="109"/>
      <c r="OFF383" s="109"/>
      <c r="OFG383" s="109"/>
      <c r="OFH383" s="109"/>
      <c r="OFI383" s="109"/>
      <c r="OFJ383" s="109"/>
      <c r="OFK383" s="109"/>
      <c r="OFL383" s="109"/>
      <c r="OFM383" s="109"/>
      <c r="OFN383" s="109"/>
      <c r="OFO383" s="109"/>
      <c r="OFP383" s="109"/>
      <c r="OFQ383" s="109"/>
      <c r="OFR383" s="109"/>
      <c r="OFS383" s="109"/>
      <c r="OFT383" s="109"/>
      <c r="OFU383" s="109"/>
      <c r="OFV383" s="109"/>
      <c r="OFW383" s="109"/>
      <c r="OFX383" s="109"/>
      <c r="OFY383" s="109"/>
      <c r="OFZ383" s="109"/>
      <c r="OGA383" s="109"/>
      <c r="OGB383" s="109"/>
      <c r="OGC383" s="109"/>
      <c r="OGD383" s="109"/>
      <c r="OGE383" s="109"/>
      <c r="OGF383" s="109"/>
      <c r="OGG383" s="109"/>
      <c r="OGH383" s="109"/>
      <c r="OGI383" s="109"/>
      <c r="OGJ383" s="109"/>
      <c r="OGK383" s="109"/>
      <c r="OGL383" s="109"/>
      <c r="OGM383" s="109"/>
      <c r="OGN383" s="109"/>
      <c r="OGO383" s="109"/>
      <c r="OGP383" s="109"/>
      <c r="OGQ383" s="109"/>
      <c r="OGR383" s="109"/>
      <c r="OGS383" s="109"/>
      <c r="OGT383" s="109"/>
      <c r="OGU383" s="109"/>
      <c r="OGV383" s="109"/>
      <c r="OGW383" s="109"/>
      <c r="OGX383" s="109"/>
      <c r="OGY383" s="109"/>
      <c r="OGZ383" s="109"/>
      <c r="OHA383" s="109"/>
      <c r="OHB383" s="109"/>
      <c r="OHC383" s="109"/>
      <c r="OHD383" s="109"/>
      <c r="OHE383" s="109"/>
      <c r="OHF383" s="109"/>
      <c r="OHG383" s="109"/>
      <c r="OHH383" s="109"/>
      <c r="OHI383" s="109"/>
      <c r="OHJ383" s="109"/>
      <c r="OHK383" s="109"/>
      <c r="OHL383" s="109"/>
      <c r="OHM383" s="109"/>
      <c r="OHN383" s="109"/>
      <c r="OHO383" s="109"/>
      <c r="OHP383" s="109"/>
      <c r="OHQ383" s="109"/>
      <c r="OHR383" s="109"/>
      <c r="OHS383" s="109"/>
      <c r="OHT383" s="109"/>
      <c r="OHU383" s="109"/>
      <c r="OHV383" s="109"/>
      <c r="OHW383" s="109"/>
      <c r="OHX383" s="109"/>
      <c r="OHY383" s="109"/>
      <c r="OHZ383" s="109"/>
      <c r="OIA383" s="109"/>
      <c r="OIB383" s="109"/>
      <c r="OIC383" s="109"/>
      <c r="OID383" s="109"/>
      <c r="OIE383" s="109"/>
      <c r="OIF383" s="109"/>
      <c r="OIG383" s="109"/>
      <c r="OIH383" s="109"/>
      <c r="OII383" s="109"/>
      <c r="OIJ383" s="109"/>
      <c r="OIK383" s="109"/>
      <c r="OIL383" s="109"/>
      <c r="OIM383" s="109"/>
      <c r="OIN383" s="109"/>
      <c r="OIO383" s="109"/>
      <c r="OIP383" s="109"/>
      <c r="OIQ383" s="109"/>
      <c r="OIR383" s="109"/>
      <c r="OIS383" s="109"/>
      <c r="OIT383" s="109"/>
      <c r="OIU383" s="109"/>
      <c r="OIV383" s="109"/>
      <c r="OIW383" s="109"/>
      <c r="OIX383" s="109"/>
      <c r="OIY383" s="109"/>
      <c r="OIZ383" s="109"/>
      <c r="OJA383" s="109"/>
      <c r="OJB383" s="109"/>
      <c r="OJC383" s="109"/>
      <c r="OJD383" s="109"/>
      <c r="OJE383" s="109"/>
      <c r="OJF383" s="109"/>
      <c r="OJG383" s="109"/>
      <c r="OJH383" s="109"/>
      <c r="OJI383" s="109"/>
      <c r="OJJ383" s="109"/>
      <c r="OJK383" s="109"/>
      <c r="OJL383" s="109"/>
      <c r="OJM383" s="109"/>
      <c r="OJN383" s="109"/>
      <c r="OJO383" s="109"/>
      <c r="OJP383" s="109"/>
      <c r="OJQ383" s="109"/>
      <c r="OJR383" s="109"/>
      <c r="OJS383" s="109"/>
      <c r="OJT383" s="109"/>
      <c r="OJU383" s="109"/>
      <c r="OJV383" s="109"/>
      <c r="OJW383" s="109"/>
      <c r="OJX383" s="109"/>
      <c r="OJY383" s="109"/>
      <c r="OJZ383" s="109"/>
      <c r="OKA383" s="109"/>
      <c r="OKB383" s="109"/>
      <c r="OKC383" s="109"/>
      <c r="OKD383" s="109"/>
      <c r="OKE383" s="109"/>
      <c r="OKF383" s="109"/>
      <c r="OKG383" s="109"/>
      <c r="OKH383" s="109"/>
      <c r="OKI383" s="109"/>
      <c r="OKJ383" s="109"/>
      <c r="OKK383" s="109"/>
      <c r="OKL383" s="109"/>
      <c r="OKM383" s="109"/>
      <c r="OKN383" s="109"/>
      <c r="OKO383" s="109"/>
      <c r="OKP383" s="109"/>
      <c r="OKQ383" s="109"/>
      <c r="OKR383" s="109"/>
      <c r="OKS383" s="109"/>
      <c r="OKT383" s="109"/>
      <c r="OKU383" s="109"/>
      <c r="OKV383" s="109"/>
      <c r="OKW383" s="109"/>
      <c r="OKX383" s="109"/>
      <c r="OKY383" s="109"/>
      <c r="OKZ383" s="109"/>
      <c r="OLA383" s="109"/>
      <c r="OLB383" s="109"/>
      <c r="OLC383" s="109"/>
      <c r="OLD383" s="109"/>
      <c r="OLE383" s="109"/>
      <c r="OLF383" s="109"/>
      <c r="OLG383" s="109"/>
      <c r="OLH383" s="109"/>
      <c r="OLI383" s="109"/>
      <c r="OLJ383" s="109"/>
      <c r="OLK383" s="109"/>
      <c r="OLL383" s="109"/>
      <c r="OLM383" s="109"/>
      <c r="OLN383" s="109"/>
      <c r="OLO383" s="109"/>
      <c r="OLP383" s="109"/>
      <c r="OLQ383" s="109"/>
      <c r="OLR383" s="109"/>
      <c r="OLS383" s="109"/>
      <c r="OLT383" s="109"/>
      <c r="OLU383" s="109"/>
      <c r="OLV383" s="109"/>
      <c r="OLW383" s="109"/>
      <c r="OLX383" s="109"/>
      <c r="OLY383" s="109"/>
      <c r="OLZ383" s="109"/>
      <c r="OMA383" s="109"/>
      <c r="OMB383" s="109"/>
      <c r="OMC383" s="109"/>
      <c r="OMD383" s="109"/>
      <c r="OME383" s="109"/>
      <c r="OMF383" s="109"/>
      <c r="OMG383" s="109"/>
      <c r="OMH383" s="109"/>
      <c r="OMI383" s="109"/>
      <c r="OMJ383" s="109"/>
      <c r="OMK383" s="109"/>
      <c r="OML383" s="109"/>
      <c r="OMM383" s="109"/>
      <c r="OMN383" s="109"/>
      <c r="OMO383" s="109"/>
      <c r="OMP383" s="109"/>
      <c r="OMQ383" s="109"/>
      <c r="OMR383" s="109"/>
      <c r="OMS383" s="109"/>
      <c r="OMT383" s="109"/>
      <c r="OMU383" s="109"/>
      <c r="OMV383" s="109"/>
      <c r="OMW383" s="109"/>
      <c r="OMX383" s="109"/>
      <c r="OMY383" s="109"/>
      <c r="OMZ383" s="109"/>
      <c r="ONA383" s="109"/>
      <c r="ONB383" s="109"/>
      <c r="ONC383" s="109"/>
      <c r="OND383" s="109"/>
      <c r="ONE383" s="109"/>
      <c r="ONF383" s="109"/>
      <c r="ONG383" s="109"/>
      <c r="ONH383" s="109"/>
      <c r="ONI383" s="109"/>
      <c r="ONJ383" s="109"/>
      <c r="ONK383" s="109"/>
      <c r="ONL383" s="109"/>
      <c r="ONM383" s="109"/>
      <c r="ONN383" s="109"/>
      <c r="ONO383" s="109"/>
      <c r="ONP383" s="109"/>
      <c r="ONQ383" s="109"/>
      <c r="ONR383" s="109"/>
      <c r="ONS383" s="109"/>
      <c r="ONT383" s="109"/>
      <c r="ONU383" s="109"/>
      <c r="ONV383" s="109"/>
      <c r="ONW383" s="109"/>
      <c r="ONX383" s="109"/>
      <c r="ONY383" s="109"/>
      <c r="ONZ383" s="109"/>
      <c r="OOA383" s="109"/>
      <c r="OOB383" s="109"/>
      <c r="OOC383" s="109"/>
      <c r="OOD383" s="109"/>
      <c r="OOE383" s="109"/>
      <c r="OOF383" s="109"/>
      <c r="OOG383" s="109"/>
      <c r="OOH383" s="109"/>
      <c r="OOI383" s="109"/>
      <c r="OOJ383" s="109"/>
      <c r="OOK383" s="109"/>
      <c r="OOL383" s="109"/>
      <c r="OOM383" s="109"/>
      <c r="OON383" s="109"/>
      <c r="OOO383" s="109"/>
      <c r="OOP383" s="109"/>
      <c r="OOQ383" s="109"/>
      <c r="OOR383" s="109"/>
      <c r="OOS383" s="109"/>
      <c r="OOT383" s="109"/>
      <c r="OOU383" s="109"/>
      <c r="OOV383" s="109"/>
      <c r="OOW383" s="109"/>
      <c r="OOX383" s="109"/>
      <c r="OOY383" s="109"/>
      <c r="OOZ383" s="109"/>
      <c r="OPA383" s="109"/>
      <c r="OPB383" s="109"/>
      <c r="OPC383" s="109"/>
      <c r="OPD383" s="109"/>
      <c r="OPE383" s="109"/>
      <c r="OPF383" s="109"/>
      <c r="OPG383" s="109"/>
      <c r="OPH383" s="109"/>
      <c r="OPI383" s="109"/>
      <c r="OPJ383" s="109"/>
      <c r="OPK383" s="109"/>
      <c r="OPL383" s="109"/>
      <c r="OPM383" s="109"/>
      <c r="OPN383" s="109"/>
      <c r="OPO383" s="109"/>
      <c r="OPP383" s="109"/>
      <c r="OPQ383" s="109"/>
      <c r="OPR383" s="109"/>
      <c r="OPS383" s="109"/>
      <c r="OPT383" s="109"/>
      <c r="OPU383" s="109"/>
      <c r="OPV383" s="109"/>
      <c r="OPW383" s="109"/>
      <c r="OPX383" s="109"/>
      <c r="OPY383" s="109"/>
      <c r="OPZ383" s="109"/>
      <c r="OQA383" s="109"/>
      <c r="OQB383" s="109"/>
      <c r="OQC383" s="109"/>
      <c r="OQD383" s="109"/>
      <c r="OQE383" s="109"/>
      <c r="OQF383" s="109"/>
      <c r="OQG383" s="109"/>
      <c r="OQH383" s="109"/>
      <c r="OQI383" s="109"/>
      <c r="OQJ383" s="109"/>
      <c r="OQK383" s="109"/>
      <c r="OQL383" s="109"/>
      <c r="OQM383" s="109"/>
      <c r="OQN383" s="109"/>
      <c r="OQO383" s="109"/>
      <c r="OQP383" s="109"/>
      <c r="OQQ383" s="109"/>
      <c r="OQR383" s="109"/>
      <c r="OQS383" s="109"/>
      <c r="OQT383" s="109"/>
      <c r="OQU383" s="109"/>
      <c r="OQV383" s="109"/>
      <c r="OQW383" s="109"/>
      <c r="OQX383" s="109"/>
      <c r="OQY383" s="109"/>
      <c r="OQZ383" s="109"/>
      <c r="ORA383" s="109"/>
      <c r="ORB383" s="109"/>
      <c r="ORC383" s="109"/>
      <c r="ORD383" s="109"/>
      <c r="ORE383" s="109"/>
      <c r="ORF383" s="109"/>
      <c r="ORG383" s="109"/>
      <c r="ORH383" s="109"/>
      <c r="ORI383" s="109"/>
      <c r="ORJ383" s="109"/>
      <c r="ORK383" s="109"/>
      <c r="ORL383" s="109"/>
      <c r="ORM383" s="109"/>
      <c r="ORN383" s="109"/>
      <c r="ORO383" s="109"/>
      <c r="ORP383" s="109"/>
      <c r="ORQ383" s="109"/>
      <c r="ORR383" s="109"/>
      <c r="ORS383" s="109"/>
      <c r="ORT383" s="109"/>
      <c r="ORU383" s="109"/>
      <c r="ORV383" s="109"/>
      <c r="ORW383" s="109"/>
      <c r="ORX383" s="109"/>
      <c r="ORY383" s="109"/>
      <c r="ORZ383" s="109"/>
      <c r="OSA383" s="109"/>
      <c r="OSB383" s="109"/>
      <c r="OSC383" s="109"/>
      <c r="OSD383" s="109"/>
      <c r="OSE383" s="109"/>
      <c r="OSF383" s="109"/>
      <c r="OSG383" s="109"/>
      <c r="OSH383" s="109"/>
      <c r="OSI383" s="109"/>
      <c r="OSJ383" s="109"/>
      <c r="OSK383" s="109"/>
      <c r="OSL383" s="109"/>
      <c r="OSM383" s="109"/>
      <c r="OSN383" s="109"/>
      <c r="OSO383" s="109"/>
      <c r="OSP383" s="109"/>
      <c r="OSQ383" s="109"/>
      <c r="OSR383" s="109"/>
      <c r="OSS383" s="109"/>
      <c r="OST383" s="109"/>
      <c r="OSU383" s="109"/>
      <c r="OSV383" s="109"/>
      <c r="OSW383" s="109"/>
      <c r="OSX383" s="109"/>
      <c r="OSY383" s="109"/>
      <c r="OSZ383" s="109"/>
      <c r="OTA383" s="109"/>
      <c r="OTB383" s="109"/>
      <c r="OTC383" s="109"/>
      <c r="OTD383" s="109"/>
      <c r="OTE383" s="109"/>
      <c r="OTF383" s="109"/>
      <c r="OTG383" s="109"/>
      <c r="OTH383" s="109"/>
      <c r="OTI383" s="109"/>
      <c r="OTJ383" s="109"/>
      <c r="OTK383" s="109"/>
      <c r="OTL383" s="109"/>
      <c r="OTM383" s="109"/>
      <c r="OTN383" s="109"/>
      <c r="OTO383" s="109"/>
      <c r="OTP383" s="109"/>
      <c r="OTQ383" s="109"/>
      <c r="OTR383" s="109"/>
      <c r="OTS383" s="109"/>
      <c r="OTT383" s="109"/>
      <c r="OTU383" s="109"/>
      <c r="OTV383" s="109"/>
      <c r="OTW383" s="109"/>
      <c r="OTX383" s="109"/>
      <c r="OTY383" s="109"/>
      <c r="OTZ383" s="109"/>
      <c r="OUA383" s="109"/>
      <c r="OUB383" s="109"/>
      <c r="OUC383" s="109"/>
      <c r="OUD383" s="109"/>
      <c r="OUE383" s="109"/>
      <c r="OUF383" s="109"/>
      <c r="OUG383" s="109"/>
      <c r="OUH383" s="109"/>
      <c r="OUI383" s="109"/>
      <c r="OUJ383" s="109"/>
      <c r="OUK383" s="109"/>
      <c r="OUL383" s="109"/>
      <c r="OUM383" s="109"/>
      <c r="OUN383" s="109"/>
      <c r="OUO383" s="109"/>
      <c r="OUP383" s="109"/>
      <c r="OUQ383" s="109"/>
      <c r="OUR383" s="109"/>
      <c r="OUS383" s="109"/>
      <c r="OUT383" s="109"/>
      <c r="OUU383" s="109"/>
      <c r="OUV383" s="109"/>
      <c r="OUW383" s="109"/>
      <c r="OUX383" s="109"/>
      <c r="OUY383" s="109"/>
      <c r="OUZ383" s="109"/>
      <c r="OVA383" s="109"/>
      <c r="OVB383" s="109"/>
      <c r="OVC383" s="109"/>
      <c r="OVD383" s="109"/>
      <c r="OVE383" s="109"/>
      <c r="OVF383" s="109"/>
      <c r="OVG383" s="109"/>
      <c r="OVH383" s="109"/>
      <c r="OVI383" s="109"/>
      <c r="OVJ383" s="109"/>
      <c r="OVK383" s="109"/>
      <c r="OVL383" s="109"/>
      <c r="OVM383" s="109"/>
      <c r="OVN383" s="109"/>
      <c r="OVO383" s="109"/>
      <c r="OVP383" s="109"/>
      <c r="OVQ383" s="109"/>
      <c r="OVR383" s="109"/>
      <c r="OVS383" s="109"/>
      <c r="OVT383" s="109"/>
      <c r="OVU383" s="109"/>
      <c r="OVV383" s="109"/>
      <c r="OVW383" s="109"/>
      <c r="OVX383" s="109"/>
      <c r="OVY383" s="109"/>
      <c r="OVZ383" s="109"/>
      <c r="OWA383" s="109"/>
      <c r="OWB383" s="109"/>
      <c r="OWC383" s="109"/>
      <c r="OWD383" s="109"/>
      <c r="OWE383" s="109"/>
      <c r="OWF383" s="109"/>
      <c r="OWG383" s="109"/>
      <c r="OWH383" s="109"/>
      <c r="OWI383" s="109"/>
      <c r="OWJ383" s="109"/>
      <c r="OWK383" s="109"/>
      <c r="OWL383" s="109"/>
      <c r="OWM383" s="109"/>
      <c r="OWN383" s="109"/>
      <c r="OWO383" s="109"/>
      <c r="OWP383" s="109"/>
      <c r="OWQ383" s="109"/>
      <c r="OWR383" s="109"/>
      <c r="OWS383" s="109"/>
      <c r="OWT383" s="109"/>
      <c r="OWU383" s="109"/>
      <c r="OWV383" s="109"/>
      <c r="OWW383" s="109"/>
      <c r="OWX383" s="109"/>
      <c r="OWY383" s="109"/>
      <c r="OWZ383" s="109"/>
      <c r="OXA383" s="109"/>
      <c r="OXB383" s="109"/>
      <c r="OXC383" s="109"/>
      <c r="OXD383" s="109"/>
      <c r="OXE383" s="109"/>
      <c r="OXF383" s="109"/>
      <c r="OXG383" s="109"/>
      <c r="OXH383" s="109"/>
      <c r="OXI383" s="109"/>
      <c r="OXJ383" s="109"/>
      <c r="OXK383" s="109"/>
      <c r="OXL383" s="109"/>
      <c r="OXM383" s="109"/>
      <c r="OXN383" s="109"/>
      <c r="OXO383" s="109"/>
      <c r="OXP383" s="109"/>
      <c r="OXQ383" s="109"/>
      <c r="OXR383" s="109"/>
      <c r="OXS383" s="109"/>
      <c r="OXT383" s="109"/>
      <c r="OXU383" s="109"/>
      <c r="OXV383" s="109"/>
      <c r="OXW383" s="109"/>
      <c r="OXX383" s="109"/>
      <c r="OXY383" s="109"/>
      <c r="OXZ383" s="109"/>
      <c r="OYA383" s="109"/>
      <c r="OYB383" s="109"/>
      <c r="OYC383" s="109"/>
      <c r="OYD383" s="109"/>
      <c r="OYE383" s="109"/>
      <c r="OYF383" s="109"/>
      <c r="OYG383" s="109"/>
      <c r="OYH383" s="109"/>
      <c r="OYI383" s="109"/>
      <c r="OYJ383" s="109"/>
      <c r="OYK383" s="109"/>
      <c r="OYL383" s="109"/>
      <c r="OYM383" s="109"/>
      <c r="OYN383" s="109"/>
      <c r="OYO383" s="109"/>
      <c r="OYP383" s="109"/>
      <c r="OYQ383" s="109"/>
      <c r="OYR383" s="109"/>
      <c r="OYS383" s="109"/>
      <c r="OYT383" s="109"/>
      <c r="OYU383" s="109"/>
      <c r="OYV383" s="109"/>
      <c r="OYW383" s="109"/>
      <c r="OYX383" s="109"/>
      <c r="OYY383" s="109"/>
      <c r="OYZ383" s="109"/>
      <c r="OZA383" s="109"/>
      <c r="OZB383" s="109"/>
      <c r="OZC383" s="109"/>
      <c r="OZD383" s="109"/>
      <c r="OZE383" s="109"/>
      <c r="OZF383" s="109"/>
      <c r="OZG383" s="109"/>
      <c r="OZH383" s="109"/>
      <c r="OZI383" s="109"/>
      <c r="OZJ383" s="109"/>
      <c r="OZK383" s="109"/>
      <c r="OZL383" s="109"/>
      <c r="OZM383" s="109"/>
      <c r="OZN383" s="109"/>
      <c r="OZO383" s="109"/>
      <c r="OZP383" s="109"/>
      <c r="OZQ383" s="109"/>
      <c r="OZR383" s="109"/>
      <c r="OZS383" s="109"/>
      <c r="OZT383" s="109"/>
      <c r="OZU383" s="109"/>
      <c r="OZV383" s="109"/>
      <c r="OZW383" s="109"/>
      <c r="OZX383" s="109"/>
      <c r="OZY383" s="109"/>
      <c r="OZZ383" s="109"/>
      <c r="PAA383" s="109"/>
      <c r="PAB383" s="109"/>
      <c r="PAC383" s="109"/>
      <c r="PAD383" s="109"/>
      <c r="PAE383" s="109"/>
      <c r="PAF383" s="109"/>
      <c r="PAG383" s="109"/>
      <c r="PAH383" s="109"/>
      <c r="PAI383" s="109"/>
      <c r="PAJ383" s="109"/>
      <c r="PAK383" s="109"/>
      <c r="PAL383" s="109"/>
      <c r="PAM383" s="109"/>
      <c r="PAN383" s="109"/>
      <c r="PAO383" s="109"/>
      <c r="PAP383" s="109"/>
      <c r="PAQ383" s="109"/>
      <c r="PAR383" s="109"/>
      <c r="PAS383" s="109"/>
      <c r="PAT383" s="109"/>
      <c r="PAU383" s="109"/>
      <c r="PAV383" s="109"/>
      <c r="PAW383" s="109"/>
      <c r="PAX383" s="109"/>
      <c r="PAY383" s="109"/>
      <c r="PAZ383" s="109"/>
      <c r="PBA383" s="109"/>
      <c r="PBB383" s="109"/>
      <c r="PBC383" s="109"/>
      <c r="PBD383" s="109"/>
      <c r="PBE383" s="109"/>
      <c r="PBF383" s="109"/>
      <c r="PBG383" s="109"/>
      <c r="PBH383" s="109"/>
      <c r="PBI383" s="109"/>
      <c r="PBJ383" s="109"/>
      <c r="PBK383" s="109"/>
      <c r="PBL383" s="109"/>
      <c r="PBM383" s="109"/>
      <c r="PBN383" s="109"/>
      <c r="PBO383" s="109"/>
      <c r="PBP383" s="109"/>
      <c r="PBQ383" s="109"/>
      <c r="PBR383" s="109"/>
      <c r="PBS383" s="109"/>
      <c r="PBT383" s="109"/>
      <c r="PBU383" s="109"/>
      <c r="PBV383" s="109"/>
      <c r="PBW383" s="109"/>
      <c r="PBX383" s="109"/>
      <c r="PBY383" s="109"/>
      <c r="PBZ383" s="109"/>
      <c r="PCA383" s="109"/>
      <c r="PCB383" s="109"/>
      <c r="PCC383" s="109"/>
      <c r="PCD383" s="109"/>
      <c r="PCE383" s="109"/>
      <c r="PCF383" s="109"/>
      <c r="PCG383" s="109"/>
      <c r="PCH383" s="109"/>
      <c r="PCI383" s="109"/>
      <c r="PCJ383" s="109"/>
      <c r="PCK383" s="109"/>
      <c r="PCL383" s="109"/>
      <c r="PCM383" s="109"/>
      <c r="PCN383" s="109"/>
      <c r="PCO383" s="109"/>
      <c r="PCP383" s="109"/>
      <c r="PCQ383" s="109"/>
      <c r="PCR383" s="109"/>
      <c r="PCS383" s="109"/>
      <c r="PCT383" s="109"/>
      <c r="PCU383" s="109"/>
      <c r="PCV383" s="109"/>
      <c r="PCW383" s="109"/>
      <c r="PCX383" s="109"/>
      <c r="PCY383" s="109"/>
      <c r="PCZ383" s="109"/>
      <c r="PDA383" s="109"/>
      <c r="PDB383" s="109"/>
      <c r="PDC383" s="109"/>
      <c r="PDD383" s="109"/>
      <c r="PDE383" s="109"/>
      <c r="PDF383" s="109"/>
      <c r="PDG383" s="109"/>
      <c r="PDH383" s="109"/>
      <c r="PDI383" s="109"/>
      <c r="PDJ383" s="109"/>
      <c r="PDK383" s="109"/>
      <c r="PDL383" s="109"/>
      <c r="PDM383" s="109"/>
      <c r="PDN383" s="109"/>
      <c r="PDO383" s="109"/>
      <c r="PDP383" s="109"/>
      <c r="PDQ383" s="109"/>
      <c r="PDR383" s="109"/>
      <c r="PDS383" s="109"/>
      <c r="PDT383" s="109"/>
      <c r="PDU383" s="109"/>
      <c r="PDV383" s="109"/>
      <c r="PDW383" s="109"/>
      <c r="PDX383" s="109"/>
      <c r="PDY383" s="109"/>
      <c r="PDZ383" s="109"/>
      <c r="PEA383" s="109"/>
      <c r="PEB383" s="109"/>
      <c r="PEC383" s="109"/>
      <c r="PED383" s="109"/>
      <c r="PEE383" s="109"/>
      <c r="PEF383" s="109"/>
      <c r="PEG383" s="109"/>
      <c r="PEH383" s="109"/>
      <c r="PEI383" s="109"/>
      <c r="PEJ383" s="109"/>
      <c r="PEK383" s="109"/>
      <c r="PEL383" s="109"/>
      <c r="PEM383" s="109"/>
      <c r="PEN383" s="109"/>
      <c r="PEO383" s="109"/>
      <c r="PEP383" s="109"/>
      <c r="PEQ383" s="109"/>
      <c r="PER383" s="109"/>
      <c r="PES383" s="109"/>
      <c r="PET383" s="109"/>
      <c r="PEU383" s="109"/>
      <c r="PEV383" s="109"/>
      <c r="PEW383" s="109"/>
      <c r="PEX383" s="109"/>
      <c r="PEY383" s="109"/>
      <c r="PEZ383" s="109"/>
      <c r="PFA383" s="109"/>
      <c r="PFB383" s="109"/>
      <c r="PFC383" s="109"/>
      <c r="PFD383" s="109"/>
      <c r="PFE383" s="109"/>
      <c r="PFF383" s="109"/>
      <c r="PFG383" s="109"/>
      <c r="PFH383" s="109"/>
      <c r="PFI383" s="109"/>
      <c r="PFJ383" s="109"/>
      <c r="PFK383" s="109"/>
      <c r="PFL383" s="109"/>
      <c r="PFM383" s="109"/>
      <c r="PFN383" s="109"/>
      <c r="PFO383" s="109"/>
      <c r="PFP383" s="109"/>
      <c r="PFQ383" s="109"/>
      <c r="PFR383" s="109"/>
      <c r="PFS383" s="109"/>
      <c r="PFT383" s="109"/>
      <c r="PFU383" s="109"/>
      <c r="PFV383" s="109"/>
      <c r="PFW383" s="109"/>
      <c r="PFX383" s="109"/>
      <c r="PFY383" s="109"/>
      <c r="PFZ383" s="109"/>
      <c r="PGA383" s="109"/>
      <c r="PGB383" s="109"/>
      <c r="PGC383" s="109"/>
      <c r="PGD383" s="109"/>
      <c r="PGE383" s="109"/>
      <c r="PGF383" s="109"/>
      <c r="PGG383" s="109"/>
      <c r="PGH383" s="109"/>
      <c r="PGI383" s="109"/>
      <c r="PGJ383" s="109"/>
      <c r="PGK383" s="109"/>
      <c r="PGL383" s="109"/>
      <c r="PGM383" s="109"/>
      <c r="PGN383" s="109"/>
      <c r="PGO383" s="109"/>
      <c r="PGP383" s="109"/>
      <c r="PGQ383" s="109"/>
      <c r="PGR383" s="109"/>
      <c r="PGS383" s="109"/>
      <c r="PGT383" s="109"/>
      <c r="PGU383" s="109"/>
      <c r="PGV383" s="109"/>
      <c r="PGW383" s="109"/>
      <c r="PGX383" s="109"/>
      <c r="PGY383" s="109"/>
      <c r="PGZ383" s="109"/>
      <c r="PHA383" s="109"/>
      <c r="PHB383" s="109"/>
      <c r="PHC383" s="109"/>
      <c r="PHD383" s="109"/>
      <c r="PHE383" s="109"/>
      <c r="PHF383" s="109"/>
      <c r="PHG383" s="109"/>
      <c r="PHH383" s="109"/>
      <c r="PHI383" s="109"/>
      <c r="PHJ383" s="109"/>
      <c r="PHK383" s="109"/>
      <c r="PHL383" s="109"/>
      <c r="PHM383" s="109"/>
      <c r="PHN383" s="109"/>
      <c r="PHO383" s="109"/>
      <c r="PHP383" s="109"/>
      <c r="PHQ383" s="109"/>
      <c r="PHR383" s="109"/>
      <c r="PHS383" s="109"/>
      <c r="PHT383" s="109"/>
      <c r="PHU383" s="109"/>
      <c r="PHV383" s="109"/>
      <c r="PHW383" s="109"/>
      <c r="PHX383" s="109"/>
      <c r="PHY383" s="109"/>
      <c r="PHZ383" s="109"/>
      <c r="PIA383" s="109"/>
      <c r="PIB383" s="109"/>
      <c r="PIC383" s="109"/>
      <c r="PID383" s="109"/>
      <c r="PIE383" s="109"/>
      <c r="PIF383" s="109"/>
      <c r="PIG383" s="109"/>
      <c r="PIH383" s="109"/>
      <c r="PII383" s="109"/>
      <c r="PIJ383" s="109"/>
      <c r="PIK383" s="109"/>
      <c r="PIL383" s="109"/>
      <c r="PIM383" s="109"/>
      <c r="PIN383" s="109"/>
      <c r="PIO383" s="109"/>
      <c r="PIP383" s="109"/>
      <c r="PIQ383" s="109"/>
      <c r="PIR383" s="109"/>
      <c r="PIS383" s="109"/>
      <c r="PIT383" s="109"/>
      <c r="PIU383" s="109"/>
      <c r="PIV383" s="109"/>
      <c r="PIW383" s="109"/>
      <c r="PIX383" s="109"/>
      <c r="PIY383" s="109"/>
      <c r="PIZ383" s="109"/>
      <c r="PJA383" s="109"/>
      <c r="PJB383" s="109"/>
      <c r="PJC383" s="109"/>
      <c r="PJD383" s="109"/>
      <c r="PJE383" s="109"/>
      <c r="PJF383" s="109"/>
      <c r="PJG383" s="109"/>
      <c r="PJH383" s="109"/>
      <c r="PJI383" s="109"/>
      <c r="PJJ383" s="109"/>
      <c r="PJK383" s="109"/>
      <c r="PJL383" s="109"/>
      <c r="PJM383" s="109"/>
      <c r="PJN383" s="109"/>
      <c r="PJO383" s="109"/>
      <c r="PJP383" s="109"/>
      <c r="PJQ383" s="109"/>
      <c r="PJR383" s="109"/>
      <c r="PJS383" s="109"/>
      <c r="PJT383" s="109"/>
      <c r="PJU383" s="109"/>
      <c r="PJV383" s="109"/>
      <c r="PJW383" s="109"/>
      <c r="PJX383" s="109"/>
      <c r="PJY383" s="109"/>
      <c r="PJZ383" s="109"/>
      <c r="PKA383" s="109"/>
      <c r="PKB383" s="109"/>
      <c r="PKC383" s="109"/>
      <c r="PKD383" s="109"/>
      <c r="PKE383" s="109"/>
      <c r="PKF383" s="109"/>
      <c r="PKG383" s="109"/>
      <c r="PKH383" s="109"/>
      <c r="PKI383" s="109"/>
      <c r="PKJ383" s="109"/>
      <c r="PKK383" s="109"/>
      <c r="PKL383" s="109"/>
      <c r="PKM383" s="109"/>
      <c r="PKN383" s="109"/>
      <c r="PKO383" s="109"/>
      <c r="PKP383" s="109"/>
      <c r="PKQ383" s="109"/>
      <c r="PKR383" s="109"/>
      <c r="PKS383" s="109"/>
      <c r="PKT383" s="109"/>
      <c r="PKU383" s="109"/>
      <c r="PKV383" s="109"/>
      <c r="PKW383" s="109"/>
      <c r="PKX383" s="109"/>
      <c r="PKY383" s="109"/>
      <c r="PKZ383" s="109"/>
      <c r="PLA383" s="109"/>
      <c r="PLB383" s="109"/>
      <c r="PLC383" s="109"/>
      <c r="PLD383" s="109"/>
      <c r="PLE383" s="109"/>
      <c r="PLF383" s="109"/>
      <c r="PLG383" s="109"/>
      <c r="PLH383" s="109"/>
      <c r="PLI383" s="109"/>
      <c r="PLJ383" s="109"/>
      <c r="PLK383" s="109"/>
      <c r="PLL383" s="109"/>
      <c r="PLM383" s="109"/>
      <c r="PLN383" s="109"/>
      <c r="PLO383" s="109"/>
      <c r="PLP383" s="109"/>
      <c r="PLQ383" s="109"/>
      <c r="PLR383" s="109"/>
      <c r="PLS383" s="109"/>
      <c r="PLT383" s="109"/>
      <c r="PLU383" s="109"/>
      <c r="PLV383" s="109"/>
      <c r="PLW383" s="109"/>
      <c r="PLX383" s="109"/>
      <c r="PLY383" s="109"/>
      <c r="PLZ383" s="109"/>
      <c r="PMA383" s="109"/>
      <c r="PMB383" s="109"/>
      <c r="PMC383" s="109"/>
      <c r="PMD383" s="109"/>
      <c r="PME383" s="109"/>
      <c r="PMF383" s="109"/>
      <c r="PMG383" s="109"/>
      <c r="PMH383" s="109"/>
      <c r="PMI383" s="109"/>
      <c r="PMJ383" s="109"/>
      <c r="PMK383" s="109"/>
      <c r="PML383" s="109"/>
      <c r="PMM383" s="109"/>
      <c r="PMN383" s="109"/>
      <c r="PMO383" s="109"/>
      <c r="PMP383" s="109"/>
      <c r="PMQ383" s="109"/>
      <c r="PMR383" s="109"/>
      <c r="PMS383" s="109"/>
      <c r="PMT383" s="109"/>
      <c r="PMU383" s="109"/>
      <c r="PMV383" s="109"/>
      <c r="PMW383" s="109"/>
      <c r="PMX383" s="109"/>
      <c r="PMY383" s="109"/>
      <c r="PMZ383" s="109"/>
      <c r="PNA383" s="109"/>
      <c r="PNB383" s="109"/>
      <c r="PNC383" s="109"/>
      <c r="PND383" s="109"/>
      <c r="PNE383" s="109"/>
      <c r="PNF383" s="109"/>
      <c r="PNG383" s="109"/>
      <c r="PNH383" s="109"/>
      <c r="PNI383" s="109"/>
      <c r="PNJ383" s="109"/>
      <c r="PNK383" s="109"/>
      <c r="PNL383" s="109"/>
      <c r="PNM383" s="109"/>
      <c r="PNN383" s="109"/>
      <c r="PNO383" s="109"/>
      <c r="PNP383" s="109"/>
      <c r="PNQ383" s="109"/>
      <c r="PNR383" s="109"/>
      <c r="PNS383" s="109"/>
      <c r="PNT383" s="109"/>
      <c r="PNU383" s="109"/>
      <c r="PNV383" s="109"/>
      <c r="PNW383" s="109"/>
      <c r="PNX383" s="109"/>
      <c r="PNY383" s="109"/>
      <c r="PNZ383" s="109"/>
      <c r="POA383" s="109"/>
      <c r="POB383" s="109"/>
      <c r="POC383" s="109"/>
      <c r="POD383" s="109"/>
      <c r="POE383" s="109"/>
      <c r="POF383" s="109"/>
      <c r="POG383" s="109"/>
      <c r="POH383" s="109"/>
      <c r="POI383" s="109"/>
      <c r="POJ383" s="109"/>
      <c r="POK383" s="109"/>
      <c r="POL383" s="109"/>
      <c r="POM383" s="109"/>
      <c r="PON383" s="109"/>
      <c r="POO383" s="109"/>
      <c r="POP383" s="109"/>
      <c r="POQ383" s="109"/>
      <c r="POR383" s="109"/>
      <c r="POS383" s="109"/>
      <c r="POT383" s="109"/>
      <c r="POU383" s="109"/>
      <c r="POV383" s="109"/>
      <c r="POW383" s="109"/>
      <c r="POX383" s="109"/>
      <c r="POY383" s="109"/>
      <c r="POZ383" s="109"/>
      <c r="PPA383" s="109"/>
      <c r="PPB383" s="109"/>
      <c r="PPC383" s="109"/>
      <c r="PPD383" s="109"/>
      <c r="PPE383" s="109"/>
      <c r="PPF383" s="109"/>
      <c r="PPG383" s="109"/>
      <c r="PPH383" s="109"/>
      <c r="PPI383" s="109"/>
      <c r="PPJ383" s="109"/>
      <c r="PPK383" s="109"/>
      <c r="PPL383" s="109"/>
      <c r="PPM383" s="109"/>
      <c r="PPN383" s="109"/>
      <c r="PPO383" s="109"/>
      <c r="PPP383" s="109"/>
      <c r="PPQ383" s="109"/>
      <c r="PPR383" s="109"/>
      <c r="PPS383" s="109"/>
      <c r="PPT383" s="109"/>
      <c r="PPU383" s="109"/>
      <c r="PPV383" s="109"/>
      <c r="PPW383" s="109"/>
      <c r="PPX383" s="109"/>
      <c r="PPY383" s="109"/>
      <c r="PPZ383" s="109"/>
      <c r="PQA383" s="109"/>
      <c r="PQB383" s="109"/>
      <c r="PQC383" s="109"/>
      <c r="PQD383" s="109"/>
      <c r="PQE383" s="109"/>
      <c r="PQF383" s="109"/>
      <c r="PQG383" s="109"/>
      <c r="PQH383" s="109"/>
      <c r="PQI383" s="109"/>
      <c r="PQJ383" s="109"/>
      <c r="PQK383" s="109"/>
      <c r="PQL383" s="109"/>
      <c r="PQM383" s="109"/>
      <c r="PQN383" s="109"/>
      <c r="PQO383" s="109"/>
      <c r="PQP383" s="109"/>
      <c r="PQQ383" s="109"/>
      <c r="PQR383" s="109"/>
      <c r="PQS383" s="109"/>
      <c r="PQT383" s="109"/>
      <c r="PQU383" s="109"/>
      <c r="PQV383" s="109"/>
      <c r="PQW383" s="109"/>
      <c r="PQX383" s="109"/>
      <c r="PQY383" s="109"/>
      <c r="PQZ383" s="109"/>
      <c r="PRA383" s="109"/>
      <c r="PRB383" s="109"/>
      <c r="PRC383" s="109"/>
      <c r="PRD383" s="109"/>
      <c r="PRE383" s="109"/>
      <c r="PRF383" s="109"/>
      <c r="PRG383" s="109"/>
      <c r="PRH383" s="109"/>
      <c r="PRI383" s="109"/>
      <c r="PRJ383" s="109"/>
      <c r="PRK383" s="109"/>
      <c r="PRL383" s="109"/>
      <c r="PRM383" s="109"/>
      <c r="PRN383" s="109"/>
      <c r="PRO383" s="109"/>
      <c r="PRP383" s="109"/>
      <c r="PRQ383" s="109"/>
      <c r="PRR383" s="109"/>
      <c r="PRS383" s="109"/>
      <c r="PRT383" s="109"/>
      <c r="PRU383" s="109"/>
      <c r="PRV383" s="109"/>
      <c r="PRW383" s="109"/>
      <c r="PRX383" s="109"/>
      <c r="PRY383" s="109"/>
      <c r="PRZ383" s="109"/>
      <c r="PSA383" s="109"/>
      <c r="PSB383" s="109"/>
      <c r="PSC383" s="109"/>
      <c r="PSD383" s="109"/>
      <c r="PSE383" s="109"/>
      <c r="PSF383" s="109"/>
      <c r="PSG383" s="109"/>
      <c r="PSH383" s="109"/>
      <c r="PSI383" s="109"/>
      <c r="PSJ383" s="109"/>
      <c r="PSK383" s="109"/>
      <c r="PSL383" s="109"/>
      <c r="PSM383" s="109"/>
      <c r="PSN383" s="109"/>
      <c r="PSO383" s="109"/>
      <c r="PSP383" s="109"/>
      <c r="PSQ383" s="109"/>
      <c r="PSR383" s="109"/>
      <c r="PSS383" s="109"/>
      <c r="PST383" s="109"/>
      <c r="PSU383" s="109"/>
      <c r="PSV383" s="109"/>
      <c r="PSW383" s="109"/>
      <c r="PSX383" s="109"/>
      <c r="PSY383" s="109"/>
      <c r="PSZ383" s="109"/>
      <c r="PTA383" s="109"/>
      <c r="PTB383" s="109"/>
      <c r="PTC383" s="109"/>
      <c r="PTD383" s="109"/>
      <c r="PTE383" s="109"/>
      <c r="PTF383" s="109"/>
      <c r="PTG383" s="109"/>
      <c r="PTH383" s="109"/>
      <c r="PTI383" s="109"/>
      <c r="PTJ383" s="109"/>
      <c r="PTK383" s="109"/>
      <c r="PTL383" s="109"/>
      <c r="PTM383" s="109"/>
      <c r="PTN383" s="109"/>
      <c r="PTO383" s="109"/>
      <c r="PTP383" s="109"/>
      <c r="PTQ383" s="109"/>
      <c r="PTR383" s="109"/>
      <c r="PTS383" s="109"/>
      <c r="PTT383" s="109"/>
      <c r="PTU383" s="109"/>
      <c r="PTV383" s="109"/>
      <c r="PTW383" s="109"/>
      <c r="PTX383" s="109"/>
      <c r="PTY383" s="109"/>
      <c r="PTZ383" s="109"/>
      <c r="PUA383" s="109"/>
      <c r="PUB383" s="109"/>
      <c r="PUC383" s="109"/>
      <c r="PUD383" s="109"/>
      <c r="PUE383" s="109"/>
      <c r="PUF383" s="109"/>
      <c r="PUG383" s="109"/>
      <c r="PUH383" s="109"/>
      <c r="PUI383" s="109"/>
      <c r="PUJ383" s="109"/>
      <c r="PUK383" s="109"/>
      <c r="PUL383" s="109"/>
      <c r="PUM383" s="109"/>
      <c r="PUN383" s="109"/>
      <c r="PUO383" s="109"/>
      <c r="PUP383" s="109"/>
      <c r="PUQ383" s="109"/>
      <c r="PUR383" s="109"/>
      <c r="PUS383" s="109"/>
      <c r="PUT383" s="109"/>
      <c r="PUU383" s="109"/>
      <c r="PUV383" s="109"/>
      <c r="PUW383" s="109"/>
      <c r="PUX383" s="109"/>
      <c r="PUY383" s="109"/>
      <c r="PUZ383" s="109"/>
      <c r="PVA383" s="109"/>
      <c r="PVB383" s="109"/>
      <c r="PVC383" s="109"/>
      <c r="PVD383" s="109"/>
      <c r="PVE383" s="109"/>
      <c r="PVF383" s="109"/>
      <c r="PVG383" s="109"/>
      <c r="PVH383" s="109"/>
      <c r="PVI383" s="109"/>
      <c r="PVJ383" s="109"/>
      <c r="PVK383" s="109"/>
      <c r="PVL383" s="109"/>
      <c r="PVM383" s="109"/>
      <c r="PVN383" s="109"/>
      <c r="PVO383" s="109"/>
      <c r="PVP383" s="109"/>
      <c r="PVQ383" s="109"/>
      <c r="PVR383" s="109"/>
      <c r="PVS383" s="109"/>
      <c r="PVT383" s="109"/>
      <c r="PVU383" s="109"/>
      <c r="PVV383" s="109"/>
      <c r="PVW383" s="109"/>
      <c r="PVX383" s="109"/>
      <c r="PVY383" s="109"/>
      <c r="PVZ383" s="109"/>
      <c r="PWA383" s="109"/>
      <c r="PWB383" s="109"/>
      <c r="PWC383" s="109"/>
      <c r="PWD383" s="109"/>
      <c r="PWE383" s="109"/>
      <c r="PWF383" s="109"/>
      <c r="PWG383" s="109"/>
      <c r="PWH383" s="109"/>
      <c r="PWI383" s="109"/>
      <c r="PWJ383" s="109"/>
      <c r="PWK383" s="109"/>
      <c r="PWL383" s="109"/>
      <c r="PWM383" s="109"/>
      <c r="PWN383" s="109"/>
      <c r="PWO383" s="109"/>
      <c r="PWP383" s="109"/>
      <c r="PWQ383" s="109"/>
      <c r="PWR383" s="109"/>
      <c r="PWS383" s="109"/>
      <c r="PWT383" s="109"/>
      <c r="PWU383" s="109"/>
      <c r="PWV383" s="109"/>
      <c r="PWW383" s="109"/>
      <c r="PWX383" s="109"/>
      <c r="PWY383" s="109"/>
      <c r="PWZ383" s="109"/>
      <c r="PXA383" s="109"/>
      <c r="PXB383" s="109"/>
      <c r="PXC383" s="109"/>
      <c r="PXD383" s="109"/>
      <c r="PXE383" s="109"/>
      <c r="PXF383" s="109"/>
      <c r="PXG383" s="109"/>
      <c r="PXH383" s="109"/>
      <c r="PXI383" s="109"/>
      <c r="PXJ383" s="109"/>
      <c r="PXK383" s="109"/>
      <c r="PXL383" s="109"/>
      <c r="PXM383" s="109"/>
      <c r="PXN383" s="109"/>
      <c r="PXO383" s="109"/>
      <c r="PXP383" s="109"/>
      <c r="PXQ383" s="109"/>
      <c r="PXR383" s="109"/>
      <c r="PXS383" s="109"/>
      <c r="PXT383" s="109"/>
      <c r="PXU383" s="109"/>
      <c r="PXV383" s="109"/>
      <c r="PXW383" s="109"/>
      <c r="PXX383" s="109"/>
      <c r="PXY383" s="109"/>
      <c r="PXZ383" s="109"/>
      <c r="PYA383" s="109"/>
      <c r="PYB383" s="109"/>
      <c r="PYC383" s="109"/>
      <c r="PYD383" s="109"/>
      <c r="PYE383" s="109"/>
      <c r="PYF383" s="109"/>
      <c r="PYG383" s="109"/>
      <c r="PYH383" s="109"/>
      <c r="PYI383" s="109"/>
      <c r="PYJ383" s="109"/>
      <c r="PYK383" s="109"/>
      <c r="PYL383" s="109"/>
      <c r="PYM383" s="109"/>
      <c r="PYN383" s="109"/>
      <c r="PYO383" s="109"/>
      <c r="PYP383" s="109"/>
      <c r="PYQ383" s="109"/>
      <c r="PYR383" s="109"/>
      <c r="PYS383" s="109"/>
      <c r="PYT383" s="109"/>
      <c r="PYU383" s="109"/>
      <c r="PYV383" s="109"/>
      <c r="PYW383" s="109"/>
      <c r="PYX383" s="109"/>
      <c r="PYY383" s="109"/>
      <c r="PYZ383" s="109"/>
      <c r="PZA383" s="109"/>
      <c r="PZB383" s="109"/>
      <c r="PZC383" s="109"/>
      <c r="PZD383" s="109"/>
      <c r="PZE383" s="109"/>
      <c r="PZF383" s="109"/>
      <c r="PZG383" s="109"/>
      <c r="PZH383" s="109"/>
      <c r="PZI383" s="109"/>
      <c r="PZJ383" s="109"/>
      <c r="PZK383" s="109"/>
      <c r="PZL383" s="109"/>
      <c r="PZM383" s="109"/>
      <c r="PZN383" s="109"/>
      <c r="PZO383" s="109"/>
      <c r="PZP383" s="109"/>
      <c r="PZQ383" s="109"/>
      <c r="PZR383" s="109"/>
      <c r="PZS383" s="109"/>
      <c r="PZT383" s="109"/>
      <c r="PZU383" s="109"/>
      <c r="PZV383" s="109"/>
      <c r="PZW383" s="109"/>
      <c r="PZX383" s="109"/>
      <c r="PZY383" s="109"/>
      <c r="PZZ383" s="109"/>
      <c r="QAA383" s="109"/>
      <c r="QAB383" s="109"/>
      <c r="QAC383" s="109"/>
      <c r="QAD383" s="109"/>
      <c r="QAE383" s="109"/>
      <c r="QAF383" s="109"/>
      <c r="QAG383" s="109"/>
      <c r="QAH383" s="109"/>
      <c r="QAI383" s="109"/>
      <c r="QAJ383" s="109"/>
      <c r="QAK383" s="109"/>
      <c r="QAL383" s="109"/>
      <c r="QAM383" s="109"/>
      <c r="QAN383" s="109"/>
      <c r="QAO383" s="109"/>
      <c r="QAP383" s="109"/>
      <c r="QAQ383" s="109"/>
      <c r="QAR383" s="109"/>
      <c r="QAS383" s="109"/>
      <c r="QAT383" s="109"/>
      <c r="QAU383" s="109"/>
      <c r="QAV383" s="109"/>
      <c r="QAW383" s="109"/>
      <c r="QAX383" s="109"/>
      <c r="QAY383" s="109"/>
      <c r="QAZ383" s="109"/>
      <c r="QBA383" s="109"/>
      <c r="QBB383" s="109"/>
      <c r="QBC383" s="109"/>
      <c r="QBD383" s="109"/>
      <c r="QBE383" s="109"/>
      <c r="QBF383" s="109"/>
      <c r="QBG383" s="109"/>
      <c r="QBH383" s="109"/>
      <c r="QBI383" s="109"/>
      <c r="QBJ383" s="109"/>
      <c r="QBK383" s="109"/>
      <c r="QBL383" s="109"/>
      <c r="QBM383" s="109"/>
      <c r="QBN383" s="109"/>
      <c r="QBO383" s="109"/>
      <c r="QBP383" s="109"/>
      <c r="QBQ383" s="109"/>
      <c r="QBR383" s="109"/>
      <c r="QBS383" s="109"/>
      <c r="QBT383" s="109"/>
      <c r="QBU383" s="109"/>
      <c r="QBV383" s="109"/>
      <c r="QBW383" s="109"/>
      <c r="QBX383" s="109"/>
      <c r="QBY383" s="109"/>
      <c r="QBZ383" s="109"/>
      <c r="QCA383" s="109"/>
      <c r="QCB383" s="109"/>
      <c r="QCC383" s="109"/>
      <c r="QCD383" s="109"/>
      <c r="QCE383" s="109"/>
      <c r="QCF383" s="109"/>
      <c r="QCG383" s="109"/>
      <c r="QCH383" s="109"/>
      <c r="QCI383" s="109"/>
      <c r="QCJ383" s="109"/>
      <c r="QCK383" s="109"/>
      <c r="QCL383" s="109"/>
      <c r="QCM383" s="109"/>
      <c r="QCN383" s="109"/>
      <c r="QCO383" s="109"/>
      <c r="QCP383" s="109"/>
      <c r="QCQ383" s="109"/>
      <c r="QCR383" s="109"/>
      <c r="QCS383" s="109"/>
      <c r="QCT383" s="109"/>
      <c r="QCU383" s="109"/>
      <c r="QCV383" s="109"/>
      <c r="QCW383" s="109"/>
      <c r="QCX383" s="109"/>
      <c r="QCY383" s="109"/>
      <c r="QCZ383" s="109"/>
      <c r="QDA383" s="109"/>
      <c r="QDB383" s="109"/>
      <c r="QDC383" s="109"/>
      <c r="QDD383" s="109"/>
      <c r="QDE383" s="109"/>
      <c r="QDF383" s="109"/>
      <c r="QDG383" s="109"/>
      <c r="QDH383" s="109"/>
      <c r="QDI383" s="109"/>
      <c r="QDJ383" s="109"/>
      <c r="QDK383" s="109"/>
      <c r="QDL383" s="109"/>
      <c r="QDM383" s="109"/>
      <c r="QDN383" s="109"/>
      <c r="QDO383" s="109"/>
      <c r="QDP383" s="109"/>
      <c r="QDQ383" s="109"/>
      <c r="QDR383" s="109"/>
      <c r="QDS383" s="109"/>
      <c r="QDT383" s="109"/>
      <c r="QDU383" s="109"/>
      <c r="QDV383" s="109"/>
      <c r="QDW383" s="109"/>
      <c r="QDX383" s="109"/>
      <c r="QDY383" s="109"/>
      <c r="QDZ383" s="109"/>
      <c r="QEA383" s="109"/>
      <c r="QEB383" s="109"/>
      <c r="QEC383" s="109"/>
      <c r="QED383" s="109"/>
      <c r="QEE383" s="109"/>
      <c r="QEF383" s="109"/>
      <c r="QEG383" s="109"/>
      <c r="QEH383" s="109"/>
      <c r="QEI383" s="109"/>
      <c r="QEJ383" s="109"/>
      <c r="QEK383" s="109"/>
      <c r="QEL383" s="109"/>
      <c r="QEM383" s="109"/>
      <c r="QEN383" s="109"/>
      <c r="QEO383" s="109"/>
      <c r="QEP383" s="109"/>
      <c r="QEQ383" s="109"/>
      <c r="QER383" s="109"/>
      <c r="QES383" s="109"/>
      <c r="QET383" s="109"/>
      <c r="QEU383" s="109"/>
      <c r="QEV383" s="109"/>
      <c r="QEW383" s="109"/>
      <c r="QEX383" s="109"/>
      <c r="QEY383" s="109"/>
      <c r="QEZ383" s="109"/>
      <c r="QFA383" s="109"/>
      <c r="QFB383" s="109"/>
      <c r="QFC383" s="109"/>
      <c r="QFD383" s="109"/>
      <c r="QFE383" s="109"/>
      <c r="QFF383" s="109"/>
      <c r="QFG383" s="109"/>
      <c r="QFH383" s="109"/>
      <c r="QFI383" s="109"/>
      <c r="QFJ383" s="109"/>
      <c r="QFK383" s="109"/>
      <c r="QFL383" s="109"/>
      <c r="QFM383" s="109"/>
      <c r="QFN383" s="109"/>
      <c r="QFO383" s="109"/>
      <c r="QFP383" s="109"/>
      <c r="QFQ383" s="109"/>
      <c r="QFR383" s="109"/>
      <c r="QFS383" s="109"/>
      <c r="QFT383" s="109"/>
      <c r="QFU383" s="109"/>
      <c r="QFV383" s="109"/>
      <c r="QFW383" s="109"/>
      <c r="QFX383" s="109"/>
      <c r="QFY383" s="109"/>
      <c r="QFZ383" s="109"/>
      <c r="QGA383" s="109"/>
      <c r="QGB383" s="109"/>
      <c r="QGC383" s="109"/>
      <c r="QGD383" s="109"/>
      <c r="QGE383" s="109"/>
      <c r="QGF383" s="109"/>
      <c r="QGG383" s="109"/>
      <c r="QGH383" s="109"/>
      <c r="QGI383" s="109"/>
      <c r="QGJ383" s="109"/>
      <c r="QGK383" s="109"/>
      <c r="QGL383" s="109"/>
      <c r="QGM383" s="109"/>
      <c r="QGN383" s="109"/>
      <c r="QGO383" s="109"/>
      <c r="QGP383" s="109"/>
      <c r="QGQ383" s="109"/>
      <c r="QGR383" s="109"/>
      <c r="QGS383" s="109"/>
      <c r="QGT383" s="109"/>
      <c r="QGU383" s="109"/>
      <c r="QGV383" s="109"/>
      <c r="QGW383" s="109"/>
      <c r="QGX383" s="109"/>
      <c r="QGY383" s="109"/>
      <c r="QGZ383" s="109"/>
      <c r="QHA383" s="109"/>
      <c r="QHB383" s="109"/>
      <c r="QHC383" s="109"/>
      <c r="QHD383" s="109"/>
      <c r="QHE383" s="109"/>
      <c r="QHF383" s="109"/>
      <c r="QHG383" s="109"/>
      <c r="QHH383" s="109"/>
      <c r="QHI383" s="109"/>
      <c r="QHJ383" s="109"/>
      <c r="QHK383" s="109"/>
      <c r="QHL383" s="109"/>
      <c r="QHM383" s="109"/>
      <c r="QHN383" s="109"/>
      <c r="QHO383" s="109"/>
      <c r="QHP383" s="109"/>
      <c r="QHQ383" s="109"/>
      <c r="QHR383" s="109"/>
      <c r="QHS383" s="109"/>
      <c r="QHT383" s="109"/>
      <c r="QHU383" s="109"/>
      <c r="QHV383" s="109"/>
      <c r="QHW383" s="109"/>
      <c r="QHX383" s="109"/>
      <c r="QHY383" s="109"/>
      <c r="QHZ383" s="109"/>
      <c r="QIA383" s="109"/>
      <c r="QIB383" s="109"/>
      <c r="QIC383" s="109"/>
      <c r="QID383" s="109"/>
      <c r="QIE383" s="109"/>
      <c r="QIF383" s="109"/>
      <c r="QIG383" s="109"/>
      <c r="QIH383" s="109"/>
      <c r="QII383" s="109"/>
      <c r="QIJ383" s="109"/>
      <c r="QIK383" s="109"/>
      <c r="QIL383" s="109"/>
      <c r="QIM383" s="109"/>
      <c r="QIN383" s="109"/>
      <c r="QIO383" s="109"/>
      <c r="QIP383" s="109"/>
      <c r="QIQ383" s="109"/>
      <c r="QIR383" s="109"/>
      <c r="QIS383" s="109"/>
      <c r="QIT383" s="109"/>
      <c r="QIU383" s="109"/>
      <c r="QIV383" s="109"/>
      <c r="QIW383" s="109"/>
      <c r="QIX383" s="109"/>
      <c r="QIY383" s="109"/>
      <c r="QIZ383" s="109"/>
      <c r="QJA383" s="109"/>
      <c r="QJB383" s="109"/>
      <c r="QJC383" s="109"/>
      <c r="QJD383" s="109"/>
      <c r="QJE383" s="109"/>
      <c r="QJF383" s="109"/>
      <c r="QJG383" s="109"/>
      <c r="QJH383" s="109"/>
      <c r="QJI383" s="109"/>
      <c r="QJJ383" s="109"/>
      <c r="QJK383" s="109"/>
      <c r="QJL383" s="109"/>
      <c r="QJM383" s="109"/>
      <c r="QJN383" s="109"/>
      <c r="QJO383" s="109"/>
      <c r="QJP383" s="109"/>
      <c r="QJQ383" s="109"/>
      <c r="QJR383" s="109"/>
      <c r="QJS383" s="109"/>
      <c r="QJT383" s="109"/>
      <c r="QJU383" s="109"/>
      <c r="QJV383" s="109"/>
      <c r="QJW383" s="109"/>
      <c r="QJX383" s="109"/>
      <c r="QJY383" s="109"/>
      <c r="QJZ383" s="109"/>
      <c r="QKA383" s="109"/>
      <c r="QKB383" s="109"/>
      <c r="QKC383" s="109"/>
      <c r="QKD383" s="109"/>
      <c r="QKE383" s="109"/>
      <c r="QKF383" s="109"/>
      <c r="QKG383" s="109"/>
      <c r="QKH383" s="109"/>
      <c r="QKI383" s="109"/>
      <c r="QKJ383" s="109"/>
      <c r="QKK383" s="109"/>
      <c r="QKL383" s="109"/>
      <c r="QKM383" s="109"/>
      <c r="QKN383" s="109"/>
      <c r="QKO383" s="109"/>
      <c r="QKP383" s="109"/>
      <c r="QKQ383" s="109"/>
      <c r="QKR383" s="109"/>
      <c r="QKS383" s="109"/>
      <c r="QKT383" s="109"/>
      <c r="QKU383" s="109"/>
      <c r="QKV383" s="109"/>
      <c r="QKW383" s="109"/>
      <c r="QKX383" s="109"/>
      <c r="QKY383" s="109"/>
      <c r="QKZ383" s="109"/>
      <c r="QLA383" s="109"/>
      <c r="QLB383" s="109"/>
      <c r="QLC383" s="109"/>
      <c r="QLD383" s="109"/>
      <c r="QLE383" s="109"/>
      <c r="QLF383" s="109"/>
      <c r="QLG383" s="109"/>
      <c r="QLH383" s="109"/>
      <c r="QLI383" s="109"/>
      <c r="QLJ383" s="109"/>
      <c r="QLK383" s="109"/>
      <c r="QLL383" s="109"/>
      <c r="QLM383" s="109"/>
      <c r="QLN383" s="109"/>
      <c r="QLO383" s="109"/>
      <c r="QLP383" s="109"/>
      <c r="QLQ383" s="109"/>
      <c r="QLR383" s="109"/>
      <c r="QLS383" s="109"/>
      <c r="QLT383" s="109"/>
      <c r="QLU383" s="109"/>
      <c r="QLV383" s="109"/>
      <c r="QLW383" s="109"/>
      <c r="QLX383" s="109"/>
      <c r="QLY383" s="109"/>
      <c r="QLZ383" s="109"/>
      <c r="QMA383" s="109"/>
      <c r="QMB383" s="109"/>
      <c r="QMC383" s="109"/>
      <c r="QMD383" s="109"/>
      <c r="QME383" s="109"/>
      <c r="QMF383" s="109"/>
      <c r="QMG383" s="109"/>
      <c r="QMH383" s="109"/>
      <c r="QMI383" s="109"/>
      <c r="QMJ383" s="109"/>
      <c r="QMK383" s="109"/>
      <c r="QML383" s="109"/>
      <c r="QMM383" s="109"/>
      <c r="QMN383" s="109"/>
      <c r="QMO383" s="109"/>
      <c r="QMP383" s="109"/>
      <c r="QMQ383" s="109"/>
      <c r="QMR383" s="109"/>
      <c r="QMS383" s="109"/>
      <c r="QMT383" s="109"/>
      <c r="QMU383" s="109"/>
      <c r="QMV383" s="109"/>
      <c r="QMW383" s="109"/>
      <c r="QMX383" s="109"/>
      <c r="QMY383" s="109"/>
      <c r="QMZ383" s="109"/>
      <c r="QNA383" s="109"/>
      <c r="QNB383" s="109"/>
      <c r="QNC383" s="109"/>
      <c r="QND383" s="109"/>
      <c r="QNE383" s="109"/>
      <c r="QNF383" s="109"/>
      <c r="QNG383" s="109"/>
      <c r="QNH383" s="109"/>
      <c r="QNI383" s="109"/>
      <c r="QNJ383" s="109"/>
      <c r="QNK383" s="109"/>
      <c r="QNL383" s="109"/>
      <c r="QNM383" s="109"/>
      <c r="QNN383" s="109"/>
      <c r="QNO383" s="109"/>
      <c r="QNP383" s="109"/>
      <c r="QNQ383" s="109"/>
      <c r="QNR383" s="109"/>
      <c r="QNS383" s="109"/>
      <c r="QNT383" s="109"/>
      <c r="QNU383" s="109"/>
      <c r="QNV383" s="109"/>
      <c r="QNW383" s="109"/>
      <c r="QNX383" s="109"/>
      <c r="QNY383" s="109"/>
      <c r="QNZ383" s="109"/>
      <c r="QOA383" s="109"/>
      <c r="QOB383" s="109"/>
      <c r="QOC383" s="109"/>
      <c r="QOD383" s="109"/>
      <c r="QOE383" s="109"/>
      <c r="QOF383" s="109"/>
      <c r="QOG383" s="109"/>
      <c r="QOH383" s="109"/>
      <c r="QOI383" s="109"/>
      <c r="QOJ383" s="109"/>
      <c r="QOK383" s="109"/>
      <c r="QOL383" s="109"/>
      <c r="QOM383" s="109"/>
      <c r="QON383" s="109"/>
      <c r="QOO383" s="109"/>
      <c r="QOP383" s="109"/>
      <c r="QOQ383" s="109"/>
      <c r="QOR383" s="109"/>
      <c r="QOS383" s="109"/>
      <c r="QOT383" s="109"/>
      <c r="QOU383" s="109"/>
      <c r="QOV383" s="109"/>
      <c r="QOW383" s="109"/>
      <c r="QOX383" s="109"/>
      <c r="QOY383" s="109"/>
      <c r="QOZ383" s="109"/>
      <c r="QPA383" s="109"/>
      <c r="QPB383" s="109"/>
      <c r="QPC383" s="109"/>
      <c r="QPD383" s="109"/>
      <c r="QPE383" s="109"/>
      <c r="QPF383" s="109"/>
      <c r="QPG383" s="109"/>
      <c r="QPH383" s="109"/>
      <c r="QPI383" s="109"/>
      <c r="QPJ383" s="109"/>
      <c r="QPK383" s="109"/>
      <c r="QPL383" s="109"/>
      <c r="QPM383" s="109"/>
      <c r="QPN383" s="109"/>
      <c r="QPO383" s="109"/>
      <c r="QPP383" s="109"/>
      <c r="QPQ383" s="109"/>
      <c r="QPR383" s="109"/>
      <c r="QPS383" s="109"/>
      <c r="QPT383" s="109"/>
      <c r="QPU383" s="109"/>
      <c r="QPV383" s="109"/>
      <c r="QPW383" s="109"/>
      <c r="QPX383" s="109"/>
      <c r="QPY383" s="109"/>
      <c r="QPZ383" s="109"/>
      <c r="QQA383" s="109"/>
      <c r="QQB383" s="109"/>
      <c r="QQC383" s="109"/>
      <c r="QQD383" s="109"/>
      <c r="QQE383" s="109"/>
      <c r="QQF383" s="109"/>
      <c r="QQG383" s="109"/>
      <c r="QQH383" s="109"/>
      <c r="QQI383" s="109"/>
      <c r="QQJ383" s="109"/>
      <c r="QQK383" s="109"/>
      <c r="QQL383" s="109"/>
      <c r="QQM383" s="109"/>
      <c r="QQN383" s="109"/>
      <c r="QQO383" s="109"/>
      <c r="QQP383" s="109"/>
      <c r="QQQ383" s="109"/>
      <c r="QQR383" s="109"/>
      <c r="QQS383" s="109"/>
      <c r="QQT383" s="109"/>
      <c r="QQU383" s="109"/>
      <c r="QQV383" s="109"/>
      <c r="QQW383" s="109"/>
      <c r="QQX383" s="109"/>
      <c r="QQY383" s="109"/>
      <c r="QQZ383" s="109"/>
      <c r="QRA383" s="109"/>
      <c r="QRB383" s="109"/>
      <c r="QRC383" s="109"/>
      <c r="QRD383" s="109"/>
      <c r="QRE383" s="109"/>
      <c r="QRF383" s="109"/>
      <c r="QRG383" s="109"/>
      <c r="QRH383" s="109"/>
      <c r="QRI383" s="109"/>
      <c r="QRJ383" s="109"/>
      <c r="QRK383" s="109"/>
      <c r="QRL383" s="109"/>
      <c r="QRM383" s="109"/>
      <c r="QRN383" s="109"/>
      <c r="QRO383" s="109"/>
      <c r="QRP383" s="109"/>
      <c r="QRQ383" s="109"/>
      <c r="QRR383" s="109"/>
      <c r="QRS383" s="109"/>
      <c r="QRT383" s="109"/>
      <c r="QRU383" s="109"/>
      <c r="QRV383" s="109"/>
      <c r="QRW383" s="109"/>
      <c r="QRX383" s="109"/>
      <c r="QRY383" s="109"/>
      <c r="QRZ383" s="109"/>
      <c r="QSA383" s="109"/>
      <c r="QSB383" s="109"/>
      <c r="QSC383" s="109"/>
      <c r="QSD383" s="109"/>
      <c r="QSE383" s="109"/>
      <c r="QSF383" s="109"/>
      <c r="QSG383" s="109"/>
      <c r="QSH383" s="109"/>
      <c r="QSI383" s="109"/>
      <c r="QSJ383" s="109"/>
      <c r="QSK383" s="109"/>
      <c r="QSL383" s="109"/>
      <c r="QSM383" s="109"/>
      <c r="QSN383" s="109"/>
      <c r="QSO383" s="109"/>
      <c r="QSP383" s="109"/>
      <c r="QSQ383" s="109"/>
      <c r="QSR383" s="109"/>
      <c r="QSS383" s="109"/>
      <c r="QST383" s="109"/>
      <c r="QSU383" s="109"/>
      <c r="QSV383" s="109"/>
      <c r="QSW383" s="109"/>
      <c r="QSX383" s="109"/>
      <c r="QSY383" s="109"/>
      <c r="QSZ383" s="109"/>
      <c r="QTA383" s="109"/>
      <c r="QTB383" s="109"/>
      <c r="QTC383" s="109"/>
      <c r="QTD383" s="109"/>
      <c r="QTE383" s="109"/>
      <c r="QTF383" s="109"/>
      <c r="QTG383" s="109"/>
      <c r="QTH383" s="109"/>
      <c r="QTI383" s="109"/>
      <c r="QTJ383" s="109"/>
      <c r="QTK383" s="109"/>
      <c r="QTL383" s="109"/>
      <c r="QTM383" s="109"/>
      <c r="QTN383" s="109"/>
      <c r="QTO383" s="109"/>
      <c r="QTP383" s="109"/>
      <c r="QTQ383" s="109"/>
      <c r="QTR383" s="109"/>
      <c r="QTS383" s="109"/>
      <c r="QTT383" s="109"/>
      <c r="QTU383" s="109"/>
      <c r="QTV383" s="109"/>
      <c r="QTW383" s="109"/>
      <c r="QTX383" s="109"/>
      <c r="QTY383" s="109"/>
      <c r="QTZ383" s="109"/>
      <c r="QUA383" s="109"/>
      <c r="QUB383" s="109"/>
      <c r="QUC383" s="109"/>
      <c r="QUD383" s="109"/>
      <c r="QUE383" s="109"/>
      <c r="QUF383" s="109"/>
      <c r="QUG383" s="109"/>
      <c r="QUH383" s="109"/>
      <c r="QUI383" s="109"/>
      <c r="QUJ383" s="109"/>
      <c r="QUK383" s="109"/>
      <c r="QUL383" s="109"/>
      <c r="QUM383" s="109"/>
      <c r="QUN383" s="109"/>
      <c r="QUO383" s="109"/>
      <c r="QUP383" s="109"/>
      <c r="QUQ383" s="109"/>
      <c r="QUR383" s="109"/>
      <c r="QUS383" s="109"/>
      <c r="QUT383" s="109"/>
      <c r="QUU383" s="109"/>
      <c r="QUV383" s="109"/>
      <c r="QUW383" s="109"/>
      <c r="QUX383" s="109"/>
      <c r="QUY383" s="109"/>
      <c r="QUZ383" s="109"/>
      <c r="QVA383" s="109"/>
      <c r="QVB383" s="109"/>
      <c r="QVC383" s="109"/>
      <c r="QVD383" s="109"/>
      <c r="QVE383" s="109"/>
      <c r="QVF383" s="109"/>
      <c r="QVG383" s="109"/>
      <c r="QVH383" s="109"/>
      <c r="QVI383" s="109"/>
      <c r="QVJ383" s="109"/>
      <c r="QVK383" s="109"/>
      <c r="QVL383" s="109"/>
      <c r="QVM383" s="109"/>
      <c r="QVN383" s="109"/>
      <c r="QVO383" s="109"/>
      <c r="QVP383" s="109"/>
      <c r="QVQ383" s="109"/>
      <c r="QVR383" s="109"/>
      <c r="QVS383" s="109"/>
      <c r="QVT383" s="109"/>
      <c r="QVU383" s="109"/>
      <c r="QVV383" s="109"/>
      <c r="QVW383" s="109"/>
      <c r="QVX383" s="109"/>
      <c r="QVY383" s="109"/>
      <c r="QVZ383" s="109"/>
      <c r="QWA383" s="109"/>
      <c r="QWB383" s="109"/>
      <c r="QWC383" s="109"/>
      <c r="QWD383" s="109"/>
      <c r="QWE383" s="109"/>
      <c r="QWF383" s="109"/>
      <c r="QWG383" s="109"/>
      <c r="QWH383" s="109"/>
      <c r="QWI383" s="109"/>
      <c r="QWJ383" s="109"/>
      <c r="QWK383" s="109"/>
      <c r="QWL383" s="109"/>
      <c r="QWM383" s="109"/>
      <c r="QWN383" s="109"/>
      <c r="QWO383" s="109"/>
      <c r="QWP383" s="109"/>
      <c r="QWQ383" s="109"/>
      <c r="QWR383" s="109"/>
      <c r="QWS383" s="109"/>
      <c r="QWT383" s="109"/>
      <c r="QWU383" s="109"/>
      <c r="QWV383" s="109"/>
      <c r="QWW383" s="109"/>
      <c r="QWX383" s="109"/>
      <c r="QWY383" s="109"/>
      <c r="QWZ383" s="109"/>
      <c r="QXA383" s="109"/>
      <c r="QXB383" s="109"/>
      <c r="QXC383" s="109"/>
      <c r="QXD383" s="109"/>
      <c r="QXE383" s="109"/>
      <c r="QXF383" s="109"/>
      <c r="QXG383" s="109"/>
      <c r="QXH383" s="109"/>
      <c r="QXI383" s="109"/>
      <c r="QXJ383" s="109"/>
      <c r="QXK383" s="109"/>
      <c r="QXL383" s="109"/>
      <c r="QXM383" s="109"/>
      <c r="QXN383" s="109"/>
      <c r="QXO383" s="109"/>
      <c r="QXP383" s="109"/>
      <c r="QXQ383" s="109"/>
      <c r="QXR383" s="109"/>
      <c r="QXS383" s="109"/>
      <c r="QXT383" s="109"/>
      <c r="QXU383" s="109"/>
      <c r="QXV383" s="109"/>
      <c r="QXW383" s="109"/>
      <c r="QXX383" s="109"/>
      <c r="QXY383" s="109"/>
      <c r="QXZ383" s="109"/>
      <c r="QYA383" s="109"/>
      <c r="QYB383" s="109"/>
      <c r="QYC383" s="109"/>
      <c r="QYD383" s="109"/>
      <c r="QYE383" s="109"/>
      <c r="QYF383" s="109"/>
      <c r="QYG383" s="109"/>
      <c r="QYH383" s="109"/>
      <c r="QYI383" s="109"/>
      <c r="QYJ383" s="109"/>
      <c r="QYK383" s="109"/>
      <c r="QYL383" s="109"/>
      <c r="QYM383" s="109"/>
      <c r="QYN383" s="109"/>
      <c r="QYO383" s="109"/>
      <c r="QYP383" s="109"/>
      <c r="QYQ383" s="109"/>
      <c r="QYR383" s="109"/>
      <c r="QYS383" s="109"/>
      <c r="QYT383" s="109"/>
      <c r="QYU383" s="109"/>
      <c r="QYV383" s="109"/>
      <c r="QYW383" s="109"/>
      <c r="QYX383" s="109"/>
      <c r="QYY383" s="109"/>
      <c r="QYZ383" s="109"/>
      <c r="QZA383" s="109"/>
      <c r="QZB383" s="109"/>
      <c r="QZC383" s="109"/>
      <c r="QZD383" s="109"/>
      <c r="QZE383" s="109"/>
      <c r="QZF383" s="109"/>
      <c r="QZG383" s="109"/>
      <c r="QZH383" s="109"/>
      <c r="QZI383" s="109"/>
      <c r="QZJ383" s="109"/>
      <c r="QZK383" s="109"/>
      <c r="QZL383" s="109"/>
      <c r="QZM383" s="109"/>
      <c r="QZN383" s="109"/>
      <c r="QZO383" s="109"/>
      <c r="QZP383" s="109"/>
      <c r="QZQ383" s="109"/>
      <c r="QZR383" s="109"/>
      <c r="QZS383" s="109"/>
      <c r="QZT383" s="109"/>
      <c r="QZU383" s="109"/>
      <c r="QZV383" s="109"/>
      <c r="QZW383" s="109"/>
      <c r="QZX383" s="109"/>
      <c r="QZY383" s="109"/>
      <c r="QZZ383" s="109"/>
      <c r="RAA383" s="109"/>
      <c r="RAB383" s="109"/>
      <c r="RAC383" s="109"/>
      <c r="RAD383" s="109"/>
      <c r="RAE383" s="109"/>
      <c r="RAF383" s="109"/>
      <c r="RAG383" s="109"/>
      <c r="RAH383" s="109"/>
      <c r="RAI383" s="109"/>
      <c r="RAJ383" s="109"/>
      <c r="RAK383" s="109"/>
      <c r="RAL383" s="109"/>
      <c r="RAM383" s="109"/>
      <c r="RAN383" s="109"/>
      <c r="RAO383" s="109"/>
      <c r="RAP383" s="109"/>
      <c r="RAQ383" s="109"/>
      <c r="RAR383" s="109"/>
      <c r="RAS383" s="109"/>
      <c r="RAT383" s="109"/>
      <c r="RAU383" s="109"/>
      <c r="RAV383" s="109"/>
      <c r="RAW383" s="109"/>
      <c r="RAX383" s="109"/>
      <c r="RAY383" s="109"/>
      <c r="RAZ383" s="109"/>
      <c r="RBA383" s="109"/>
      <c r="RBB383" s="109"/>
      <c r="RBC383" s="109"/>
      <c r="RBD383" s="109"/>
      <c r="RBE383" s="109"/>
      <c r="RBF383" s="109"/>
      <c r="RBG383" s="109"/>
      <c r="RBH383" s="109"/>
      <c r="RBI383" s="109"/>
      <c r="RBJ383" s="109"/>
      <c r="RBK383" s="109"/>
      <c r="RBL383" s="109"/>
      <c r="RBM383" s="109"/>
      <c r="RBN383" s="109"/>
      <c r="RBO383" s="109"/>
      <c r="RBP383" s="109"/>
      <c r="RBQ383" s="109"/>
      <c r="RBR383" s="109"/>
      <c r="RBS383" s="109"/>
      <c r="RBT383" s="109"/>
      <c r="RBU383" s="109"/>
      <c r="RBV383" s="109"/>
      <c r="RBW383" s="109"/>
      <c r="RBX383" s="109"/>
      <c r="RBY383" s="109"/>
      <c r="RBZ383" s="109"/>
      <c r="RCA383" s="109"/>
      <c r="RCB383" s="109"/>
      <c r="RCC383" s="109"/>
      <c r="RCD383" s="109"/>
      <c r="RCE383" s="109"/>
      <c r="RCF383" s="109"/>
      <c r="RCG383" s="109"/>
      <c r="RCH383" s="109"/>
      <c r="RCI383" s="109"/>
      <c r="RCJ383" s="109"/>
      <c r="RCK383" s="109"/>
      <c r="RCL383" s="109"/>
      <c r="RCM383" s="109"/>
      <c r="RCN383" s="109"/>
      <c r="RCO383" s="109"/>
      <c r="RCP383" s="109"/>
      <c r="RCQ383" s="109"/>
      <c r="RCR383" s="109"/>
      <c r="RCS383" s="109"/>
      <c r="RCT383" s="109"/>
      <c r="RCU383" s="109"/>
      <c r="RCV383" s="109"/>
      <c r="RCW383" s="109"/>
      <c r="RCX383" s="109"/>
      <c r="RCY383" s="109"/>
      <c r="RCZ383" s="109"/>
      <c r="RDA383" s="109"/>
      <c r="RDB383" s="109"/>
      <c r="RDC383" s="109"/>
      <c r="RDD383" s="109"/>
      <c r="RDE383" s="109"/>
      <c r="RDF383" s="109"/>
      <c r="RDG383" s="109"/>
      <c r="RDH383" s="109"/>
      <c r="RDI383" s="109"/>
      <c r="RDJ383" s="109"/>
      <c r="RDK383" s="109"/>
      <c r="RDL383" s="109"/>
      <c r="RDM383" s="109"/>
      <c r="RDN383" s="109"/>
      <c r="RDO383" s="109"/>
      <c r="RDP383" s="109"/>
      <c r="RDQ383" s="109"/>
      <c r="RDR383" s="109"/>
      <c r="RDS383" s="109"/>
      <c r="RDT383" s="109"/>
      <c r="RDU383" s="109"/>
      <c r="RDV383" s="109"/>
      <c r="RDW383" s="109"/>
      <c r="RDX383" s="109"/>
      <c r="RDY383" s="109"/>
      <c r="RDZ383" s="109"/>
      <c r="REA383" s="109"/>
      <c r="REB383" s="109"/>
      <c r="REC383" s="109"/>
      <c r="RED383" s="109"/>
      <c r="REE383" s="109"/>
      <c r="REF383" s="109"/>
      <c r="REG383" s="109"/>
      <c r="REH383" s="109"/>
      <c r="REI383" s="109"/>
      <c r="REJ383" s="109"/>
      <c r="REK383" s="109"/>
      <c r="REL383" s="109"/>
      <c r="REM383" s="109"/>
      <c r="REN383" s="109"/>
      <c r="REO383" s="109"/>
      <c r="REP383" s="109"/>
      <c r="REQ383" s="109"/>
      <c r="RER383" s="109"/>
      <c r="RES383" s="109"/>
      <c r="RET383" s="109"/>
      <c r="REU383" s="109"/>
      <c r="REV383" s="109"/>
      <c r="REW383" s="109"/>
      <c r="REX383" s="109"/>
      <c r="REY383" s="109"/>
      <c r="REZ383" s="109"/>
      <c r="RFA383" s="109"/>
      <c r="RFB383" s="109"/>
      <c r="RFC383" s="109"/>
      <c r="RFD383" s="109"/>
      <c r="RFE383" s="109"/>
      <c r="RFF383" s="109"/>
      <c r="RFG383" s="109"/>
      <c r="RFH383" s="109"/>
      <c r="RFI383" s="109"/>
      <c r="RFJ383" s="109"/>
      <c r="RFK383" s="109"/>
      <c r="RFL383" s="109"/>
      <c r="RFM383" s="109"/>
      <c r="RFN383" s="109"/>
      <c r="RFO383" s="109"/>
      <c r="RFP383" s="109"/>
      <c r="RFQ383" s="109"/>
      <c r="RFR383" s="109"/>
      <c r="RFS383" s="109"/>
      <c r="RFT383" s="109"/>
      <c r="RFU383" s="109"/>
      <c r="RFV383" s="109"/>
      <c r="RFW383" s="109"/>
      <c r="RFX383" s="109"/>
      <c r="RFY383" s="109"/>
      <c r="RFZ383" s="109"/>
      <c r="RGA383" s="109"/>
      <c r="RGB383" s="109"/>
      <c r="RGC383" s="109"/>
      <c r="RGD383" s="109"/>
      <c r="RGE383" s="109"/>
      <c r="RGF383" s="109"/>
      <c r="RGG383" s="109"/>
      <c r="RGH383" s="109"/>
      <c r="RGI383" s="109"/>
      <c r="RGJ383" s="109"/>
      <c r="RGK383" s="109"/>
      <c r="RGL383" s="109"/>
      <c r="RGM383" s="109"/>
      <c r="RGN383" s="109"/>
      <c r="RGO383" s="109"/>
      <c r="RGP383" s="109"/>
      <c r="RGQ383" s="109"/>
      <c r="RGR383" s="109"/>
      <c r="RGS383" s="109"/>
      <c r="RGT383" s="109"/>
      <c r="RGU383" s="109"/>
      <c r="RGV383" s="109"/>
      <c r="RGW383" s="109"/>
      <c r="RGX383" s="109"/>
      <c r="RGY383" s="109"/>
      <c r="RGZ383" s="109"/>
      <c r="RHA383" s="109"/>
      <c r="RHB383" s="109"/>
      <c r="RHC383" s="109"/>
      <c r="RHD383" s="109"/>
      <c r="RHE383" s="109"/>
      <c r="RHF383" s="109"/>
      <c r="RHG383" s="109"/>
      <c r="RHH383" s="109"/>
      <c r="RHI383" s="109"/>
      <c r="RHJ383" s="109"/>
      <c r="RHK383" s="109"/>
      <c r="RHL383" s="109"/>
      <c r="RHM383" s="109"/>
      <c r="RHN383" s="109"/>
      <c r="RHO383" s="109"/>
      <c r="RHP383" s="109"/>
      <c r="RHQ383" s="109"/>
      <c r="RHR383" s="109"/>
      <c r="RHS383" s="109"/>
      <c r="RHT383" s="109"/>
      <c r="RHU383" s="109"/>
      <c r="RHV383" s="109"/>
      <c r="RHW383" s="109"/>
      <c r="RHX383" s="109"/>
      <c r="RHY383" s="109"/>
      <c r="RHZ383" s="109"/>
      <c r="RIA383" s="109"/>
      <c r="RIB383" s="109"/>
      <c r="RIC383" s="109"/>
      <c r="RID383" s="109"/>
      <c r="RIE383" s="109"/>
      <c r="RIF383" s="109"/>
      <c r="RIG383" s="109"/>
      <c r="RIH383" s="109"/>
      <c r="RII383" s="109"/>
      <c r="RIJ383" s="109"/>
      <c r="RIK383" s="109"/>
      <c r="RIL383" s="109"/>
      <c r="RIM383" s="109"/>
      <c r="RIN383" s="109"/>
      <c r="RIO383" s="109"/>
      <c r="RIP383" s="109"/>
      <c r="RIQ383" s="109"/>
      <c r="RIR383" s="109"/>
      <c r="RIS383" s="109"/>
      <c r="RIT383" s="109"/>
      <c r="RIU383" s="109"/>
      <c r="RIV383" s="109"/>
      <c r="RIW383" s="109"/>
      <c r="RIX383" s="109"/>
      <c r="RIY383" s="109"/>
      <c r="RIZ383" s="109"/>
      <c r="RJA383" s="109"/>
      <c r="RJB383" s="109"/>
      <c r="RJC383" s="109"/>
      <c r="RJD383" s="109"/>
      <c r="RJE383" s="109"/>
      <c r="RJF383" s="109"/>
      <c r="RJG383" s="109"/>
      <c r="RJH383" s="109"/>
      <c r="RJI383" s="109"/>
      <c r="RJJ383" s="109"/>
      <c r="RJK383" s="109"/>
      <c r="RJL383" s="109"/>
      <c r="RJM383" s="109"/>
      <c r="RJN383" s="109"/>
      <c r="RJO383" s="109"/>
      <c r="RJP383" s="109"/>
      <c r="RJQ383" s="109"/>
      <c r="RJR383" s="109"/>
      <c r="RJS383" s="109"/>
      <c r="RJT383" s="109"/>
      <c r="RJU383" s="109"/>
      <c r="RJV383" s="109"/>
      <c r="RJW383" s="109"/>
      <c r="RJX383" s="109"/>
      <c r="RJY383" s="109"/>
      <c r="RJZ383" s="109"/>
      <c r="RKA383" s="109"/>
      <c r="RKB383" s="109"/>
      <c r="RKC383" s="109"/>
      <c r="RKD383" s="109"/>
      <c r="RKE383" s="109"/>
      <c r="RKF383" s="109"/>
      <c r="RKG383" s="109"/>
      <c r="RKH383" s="109"/>
      <c r="RKI383" s="109"/>
      <c r="RKJ383" s="109"/>
      <c r="RKK383" s="109"/>
      <c r="RKL383" s="109"/>
      <c r="RKM383" s="109"/>
      <c r="RKN383" s="109"/>
      <c r="RKO383" s="109"/>
      <c r="RKP383" s="109"/>
      <c r="RKQ383" s="109"/>
      <c r="RKR383" s="109"/>
      <c r="RKS383" s="109"/>
      <c r="RKT383" s="109"/>
      <c r="RKU383" s="109"/>
      <c r="RKV383" s="109"/>
      <c r="RKW383" s="109"/>
      <c r="RKX383" s="109"/>
      <c r="RKY383" s="109"/>
      <c r="RKZ383" s="109"/>
      <c r="RLA383" s="109"/>
      <c r="RLB383" s="109"/>
      <c r="RLC383" s="109"/>
      <c r="RLD383" s="109"/>
      <c r="RLE383" s="109"/>
      <c r="RLF383" s="109"/>
      <c r="RLG383" s="109"/>
      <c r="RLH383" s="109"/>
      <c r="RLI383" s="109"/>
      <c r="RLJ383" s="109"/>
      <c r="RLK383" s="109"/>
      <c r="RLL383" s="109"/>
      <c r="RLM383" s="109"/>
      <c r="RLN383" s="109"/>
      <c r="RLO383" s="109"/>
      <c r="RLP383" s="109"/>
      <c r="RLQ383" s="109"/>
      <c r="RLR383" s="109"/>
      <c r="RLS383" s="109"/>
      <c r="RLT383" s="109"/>
      <c r="RLU383" s="109"/>
      <c r="RLV383" s="109"/>
      <c r="RLW383" s="109"/>
      <c r="RLX383" s="109"/>
      <c r="RLY383" s="109"/>
      <c r="RLZ383" s="109"/>
      <c r="RMA383" s="109"/>
      <c r="RMB383" s="109"/>
      <c r="RMC383" s="109"/>
      <c r="RMD383" s="109"/>
      <c r="RME383" s="109"/>
      <c r="RMF383" s="109"/>
      <c r="RMG383" s="109"/>
      <c r="RMH383" s="109"/>
      <c r="RMI383" s="109"/>
      <c r="RMJ383" s="109"/>
      <c r="RMK383" s="109"/>
      <c r="RML383" s="109"/>
      <c r="RMM383" s="109"/>
      <c r="RMN383" s="109"/>
      <c r="RMO383" s="109"/>
      <c r="RMP383" s="109"/>
      <c r="RMQ383" s="109"/>
      <c r="RMR383" s="109"/>
      <c r="RMS383" s="109"/>
      <c r="RMT383" s="109"/>
      <c r="RMU383" s="109"/>
      <c r="RMV383" s="109"/>
      <c r="RMW383" s="109"/>
      <c r="RMX383" s="109"/>
      <c r="RMY383" s="109"/>
      <c r="RMZ383" s="109"/>
      <c r="RNA383" s="109"/>
      <c r="RNB383" s="109"/>
      <c r="RNC383" s="109"/>
      <c r="RND383" s="109"/>
      <c r="RNE383" s="109"/>
      <c r="RNF383" s="109"/>
      <c r="RNG383" s="109"/>
      <c r="RNH383" s="109"/>
      <c r="RNI383" s="109"/>
      <c r="RNJ383" s="109"/>
      <c r="RNK383" s="109"/>
      <c r="RNL383" s="109"/>
      <c r="RNM383" s="109"/>
      <c r="RNN383" s="109"/>
      <c r="RNO383" s="109"/>
      <c r="RNP383" s="109"/>
      <c r="RNQ383" s="109"/>
      <c r="RNR383" s="109"/>
      <c r="RNS383" s="109"/>
      <c r="RNT383" s="109"/>
      <c r="RNU383" s="109"/>
      <c r="RNV383" s="109"/>
      <c r="RNW383" s="109"/>
      <c r="RNX383" s="109"/>
      <c r="RNY383" s="109"/>
      <c r="RNZ383" s="109"/>
      <c r="ROA383" s="109"/>
      <c r="ROB383" s="109"/>
      <c r="ROC383" s="109"/>
      <c r="ROD383" s="109"/>
      <c r="ROE383" s="109"/>
      <c r="ROF383" s="109"/>
      <c r="ROG383" s="109"/>
      <c r="ROH383" s="109"/>
      <c r="ROI383" s="109"/>
      <c r="ROJ383" s="109"/>
      <c r="ROK383" s="109"/>
      <c r="ROL383" s="109"/>
      <c r="ROM383" s="109"/>
      <c r="RON383" s="109"/>
      <c r="ROO383" s="109"/>
      <c r="ROP383" s="109"/>
      <c r="ROQ383" s="109"/>
      <c r="ROR383" s="109"/>
      <c r="ROS383" s="109"/>
      <c r="ROT383" s="109"/>
      <c r="ROU383" s="109"/>
      <c r="ROV383" s="109"/>
      <c r="ROW383" s="109"/>
      <c r="ROX383" s="109"/>
      <c r="ROY383" s="109"/>
      <c r="ROZ383" s="109"/>
      <c r="RPA383" s="109"/>
      <c r="RPB383" s="109"/>
      <c r="RPC383" s="109"/>
      <c r="RPD383" s="109"/>
      <c r="RPE383" s="109"/>
      <c r="RPF383" s="109"/>
      <c r="RPG383" s="109"/>
      <c r="RPH383" s="109"/>
      <c r="RPI383" s="109"/>
      <c r="RPJ383" s="109"/>
      <c r="RPK383" s="109"/>
      <c r="RPL383" s="109"/>
      <c r="RPM383" s="109"/>
      <c r="RPN383" s="109"/>
      <c r="RPO383" s="109"/>
      <c r="RPP383" s="109"/>
      <c r="RPQ383" s="109"/>
      <c r="RPR383" s="109"/>
      <c r="RPS383" s="109"/>
      <c r="RPT383" s="109"/>
      <c r="RPU383" s="109"/>
      <c r="RPV383" s="109"/>
      <c r="RPW383" s="109"/>
      <c r="RPX383" s="109"/>
      <c r="RPY383" s="109"/>
      <c r="RPZ383" s="109"/>
      <c r="RQA383" s="109"/>
      <c r="RQB383" s="109"/>
      <c r="RQC383" s="109"/>
      <c r="RQD383" s="109"/>
      <c r="RQE383" s="109"/>
      <c r="RQF383" s="109"/>
      <c r="RQG383" s="109"/>
      <c r="RQH383" s="109"/>
      <c r="RQI383" s="109"/>
      <c r="RQJ383" s="109"/>
      <c r="RQK383" s="109"/>
      <c r="RQL383" s="109"/>
      <c r="RQM383" s="109"/>
      <c r="RQN383" s="109"/>
      <c r="RQO383" s="109"/>
      <c r="RQP383" s="109"/>
      <c r="RQQ383" s="109"/>
      <c r="RQR383" s="109"/>
      <c r="RQS383" s="109"/>
      <c r="RQT383" s="109"/>
      <c r="RQU383" s="109"/>
      <c r="RQV383" s="109"/>
      <c r="RQW383" s="109"/>
      <c r="RQX383" s="109"/>
      <c r="RQY383" s="109"/>
      <c r="RQZ383" s="109"/>
      <c r="RRA383" s="109"/>
      <c r="RRB383" s="109"/>
      <c r="RRC383" s="109"/>
      <c r="RRD383" s="109"/>
      <c r="RRE383" s="109"/>
      <c r="RRF383" s="109"/>
      <c r="RRG383" s="109"/>
      <c r="RRH383" s="109"/>
      <c r="RRI383" s="109"/>
      <c r="RRJ383" s="109"/>
      <c r="RRK383" s="109"/>
      <c r="RRL383" s="109"/>
      <c r="RRM383" s="109"/>
      <c r="RRN383" s="109"/>
      <c r="RRO383" s="109"/>
      <c r="RRP383" s="109"/>
      <c r="RRQ383" s="109"/>
      <c r="RRR383" s="109"/>
      <c r="RRS383" s="109"/>
      <c r="RRT383" s="109"/>
      <c r="RRU383" s="109"/>
      <c r="RRV383" s="109"/>
      <c r="RRW383" s="109"/>
      <c r="RRX383" s="109"/>
      <c r="RRY383" s="109"/>
      <c r="RRZ383" s="109"/>
      <c r="RSA383" s="109"/>
      <c r="RSB383" s="109"/>
      <c r="RSC383" s="109"/>
      <c r="RSD383" s="109"/>
      <c r="RSE383" s="109"/>
      <c r="RSF383" s="109"/>
      <c r="RSG383" s="109"/>
      <c r="RSH383" s="109"/>
      <c r="RSI383" s="109"/>
      <c r="RSJ383" s="109"/>
      <c r="RSK383" s="109"/>
      <c r="RSL383" s="109"/>
      <c r="RSM383" s="109"/>
      <c r="RSN383" s="109"/>
      <c r="RSO383" s="109"/>
      <c r="RSP383" s="109"/>
      <c r="RSQ383" s="109"/>
      <c r="RSR383" s="109"/>
      <c r="RSS383" s="109"/>
      <c r="RST383" s="109"/>
      <c r="RSU383" s="109"/>
      <c r="RSV383" s="109"/>
      <c r="RSW383" s="109"/>
      <c r="RSX383" s="109"/>
      <c r="RSY383" s="109"/>
      <c r="RSZ383" s="109"/>
      <c r="RTA383" s="109"/>
      <c r="RTB383" s="109"/>
      <c r="RTC383" s="109"/>
      <c r="RTD383" s="109"/>
      <c r="RTE383" s="109"/>
      <c r="RTF383" s="109"/>
      <c r="RTG383" s="109"/>
      <c r="RTH383" s="109"/>
      <c r="RTI383" s="109"/>
      <c r="RTJ383" s="109"/>
      <c r="RTK383" s="109"/>
      <c r="RTL383" s="109"/>
      <c r="RTM383" s="109"/>
      <c r="RTN383" s="109"/>
      <c r="RTO383" s="109"/>
      <c r="RTP383" s="109"/>
      <c r="RTQ383" s="109"/>
      <c r="RTR383" s="109"/>
      <c r="RTS383" s="109"/>
      <c r="RTT383" s="109"/>
      <c r="RTU383" s="109"/>
      <c r="RTV383" s="109"/>
      <c r="RTW383" s="109"/>
      <c r="RTX383" s="109"/>
      <c r="RTY383" s="109"/>
      <c r="RTZ383" s="109"/>
      <c r="RUA383" s="109"/>
      <c r="RUB383" s="109"/>
      <c r="RUC383" s="109"/>
      <c r="RUD383" s="109"/>
      <c r="RUE383" s="109"/>
      <c r="RUF383" s="109"/>
      <c r="RUG383" s="109"/>
      <c r="RUH383" s="109"/>
      <c r="RUI383" s="109"/>
      <c r="RUJ383" s="109"/>
      <c r="RUK383" s="109"/>
      <c r="RUL383" s="109"/>
      <c r="RUM383" s="109"/>
      <c r="RUN383" s="109"/>
      <c r="RUO383" s="109"/>
      <c r="RUP383" s="109"/>
      <c r="RUQ383" s="109"/>
      <c r="RUR383" s="109"/>
      <c r="RUS383" s="109"/>
      <c r="RUT383" s="109"/>
      <c r="RUU383" s="109"/>
      <c r="RUV383" s="109"/>
      <c r="RUW383" s="109"/>
      <c r="RUX383" s="109"/>
      <c r="RUY383" s="109"/>
      <c r="RUZ383" s="109"/>
      <c r="RVA383" s="109"/>
      <c r="RVB383" s="109"/>
      <c r="RVC383" s="109"/>
      <c r="RVD383" s="109"/>
      <c r="RVE383" s="109"/>
      <c r="RVF383" s="109"/>
      <c r="RVG383" s="109"/>
      <c r="RVH383" s="109"/>
      <c r="RVI383" s="109"/>
      <c r="RVJ383" s="109"/>
      <c r="RVK383" s="109"/>
      <c r="RVL383" s="109"/>
      <c r="RVM383" s="109"/>
      <c r="RVN383" s="109"/>
      <c r="RVO383" s="109"/>
      <c r="RVP383" s="109"/>
      <c r="RVQ383" s="109"/>
      <c r="RVR383" s="109"/>
      <c r="RVS383" s="109"/>
      <c r="RVT383" s="109"/>
      <c r="RVU383" s="109"/>
      <c r="RVV383" s="109"/>
      <c r="RVW383" s="109"/>
      <c r="RVX383" s="109"/>
      <c r="RVY383" s="109"/>
      <c r="RVZ383" s="109"/>
      <c r="RWA383" s="109"/>
      <c r="RWB383" s="109"/>
      <c r="RWC383" s="109"/>
      <c r="RWD383" s="109"/>
      <c r="RWE383" s="109"/>
      <c r="RWF383" s="109"/>
      <c r="RWG383" s="109"/>
      <c r="RWH383" s="109"/>
      <c r="RWI383" s="109"/>
      <c r="RWJ383" s="109"/>
      <c r="RWK383" s="109"/>
      <c r="RWL383" s="109"/>
      <c r="RWM383" s="109"/>
      <c r="RWN383" s="109"/>
      <c r="RWO383" s="109"/>
      <c r="RWP383" s="109"/>
      <c r="RWQ383" s="109"/>
      <c r="RWR383" s="109"/>
      <c r="RWS383" s="109"/>
      <c r="RWT383" s="109"/>
      <c r="RWU383" s="109"/>
      <c r="RWV383" s="109"/>
      <c r="RWW383" s="109"/>
      <c r="RWX383" s="109"/>
      <c r="RWY383" s="109"/>
      <c r="RWZ383" s="109"/>
      <c r="RXA383" s="109"/>
      <c r="RXB383" s="109"/>
      <c r="RXC383" s="109"/>
      <c r="RXD383" s="109"/>
      <c r="RXE383" s="109"/>
      <c r="RXF383" s="109"/>
      <c r="RXG383" s="109"/>
      <c r="RXH383" s="109"/>
      <c r="RXI383" s="109"/>
      <c r="RXJ383" s="109"/>
      <c r="RXK383" s="109"/>
      <c r="RXL383" s="109"/>
      <c r="RXM383" s="109"/>
      <c r="RXN383" s="109"/>
      <c r="RXO383" s="109"/>
      <c r="RXP383" s="109"/>
      <c r="RXQ383" s="109"/>
      <c r="RXR383" s="109"/>
      <c r="RXS383" s="109"/>
      <c r="RXT383" s="109"/>
      <c r="RXU383" s="109"/>
      <c r="RXV383" s="109"/>
      <c r="RXW383" s="109"/>
      <c r="RXX383" s="109"/>
      <c r="RXY383" s="109"/>
      <c r="RXZ383" s="109"/>
      <c r="RYA383" s="109"/>
      <c r="RYB383" s="109"/>
      <c r="RYC383" s="109"/>
      <c r="RYD383" s="109"/>
      <c r="RYE383" s="109"/>
      <c r="RYF383" s="109"/>
      <c r="RYG383" s="109"/>
      <c r="RYH383" s="109"/>
      <c r="RYI383" s="109"/>
      <c r="RYJ383" s="109"/>
      <c r="RYK383" s="109"/>
      <c r="RYL383" s="109"/>
      <c r="RYM383" s="109"/>
      <c r="RYN383" s="109"/>
      <c r="RYO383" s="109"/>
      <c r="RYP383" s="109"/>
      <c r="RYQ383" s="109"/>
      <c r="RYR383" s="109"/>
      <c r="RYS383" s="109"/>
      <c r="RYT383" s="109"/>
      <c r="RYU383" s="109"/>
      <c r="RYV383" s="109"/>
      <c r="RYW383" s="109"/>
      <c r="RYX383" s="109"/>
      <c r="RYY383" s="109"/>
      <c r="RYZ383" s="109"/>
      <c r="RZA383" s="109"/>
      <c r="RZB383" s="109"/>
      <c r="RZC383" s="109"/>
      <c r="RZD383" s="109"/>
      <c r="RZE383" s="109"/>
      <c r="RZF383" s="109"/>
      <c r="RZG383" s="109"/>
      <c r="RZH383" s="109"/>
      <c r="RZI383" s="109"/>
      <c r="RZJ383" s="109"/>
      <c r="RZK383" s="109"/>
      <c r="RZL383" s="109"/>
      <c r="RZM383" s="109"/>
      <c r="RZN383" s="109"/>
      <c r="RZO383" s="109"/>
      <c r="RZP383" s="109"/>
      <c r="RZQ383" s="109"/>
      <c r="RZR383" s="109"/>
      <c r="RZS383" s="109"/>
      <c r="RZT383" s="109"/>
      <c r="RZU383" s="109"/>
      <c r="RZV383" s="109"/>
      <c r="RZW383" s="109"/>
      <c r="RZX383" s="109"/>
      <c r="RZY383" s="109"/>
      <c r="RZZ383" s="109"/>
      <c r="SAA383" s="109"/>
      <c r="SAB383" s="109"/>
      <c r="SAC383" s="109"/>
      <c r="SAD383" s="109"/>
      <c r="SAE383" s="109"/>
      <c r="SAF383" s="109"/>
      <c r="SAG383" s="109"/>
      <c r="SAH383" s="109"/>
      <c r="SAI383" s="109"/>
      <c r="SAJ383" s="109"/>
      <c r="SAK383" s="109"/>
      <c r="SAL383" s="109"/>
      <c r="SAM383" s="109"/>
      <c r="SAN383" s="109"/>
      <c r="SAO383" s="109"/>
      <c r="SAP383" s="109"/>
      <c r="SAQ383" s="109"/>
      <c r="SAR383" s="109"/>
      <c r="SAS383" s="109"/>
      <c r="SAT383" s="109"/>
      <c r="SAU383" s="109"/>
      <c r="SAV383" s="109"/>
      <c r="SAW383" s="109"/>
      <c r="SAX383" s="109"/>
      <c r="SAY383" s="109"/>
      <c r="SAZ383" s="109"/>
      <c r="SBA383" s="109"/>
      <c r="SBB383" s="109"/>
      <c r="SBC383" s="109"/>
      <c r="SBD383" s="109"/>
      <c r="SBE383" s="109"/>
      <c r="SBF383" s="109"/>
      <c r="SBG383" s="109"/>
      <c r="SBH383" s="109"/>
      <c r="SBI383" s="109"/>
      <c r="SBJ383" s="109"/>
      <c r="SBK383" s="109"/>
      <c r="SBL383" s="109"/>
      <c r="SBM383" s="109"/>
      <c r="SBN383" s="109"/>
      <c r="SBO383" s="109"/>
      <c r="SBP383" s="109"/>
      <c r="SBQ383" s="109"/>
      <c r="SBR383" s="109"/>
      <c r="SBS383" s="109"/>
      <c r="SBT383" s="109"/>
      <c r="SBU383" s="109"/>
      <c r="SBV383" s="109"/>
      <c r="SBW383" s="109"/>
      <c r="SBX383" s="109"/>
      <c r="SBY383" s="109"/>
      <c r="SBZ383" s="109"/>
      <c r="SCA383" s="109"/>
      <c r="SCB383" s="109"/>
      <c r="SCC383" s="109"/>
      <c r="SCD383" s="109"/>
      <c r="SCE383" s="109"/>
      <c r="SCF383" s="109"/>
      <c r="SCG383" s="109"/>
      <c r="SCH383" s="109"/>
      <c r="SCI383" s="109"/>
      <c r="SCJ383" s="109"/>
      <c r="SCK383" s="109"/>
      <c r="SCL383" s="109"/>
      <c r="SCM383" s="109"/>
      <c r="SCN383" s="109"/>
      <c r="SCO383" s="109"/>
      <c r="SCP383" s="109"/>
      <c r="SCQ383" s="109"/>
      <c r="SCR383" s="109"/>
      <c r="SCS383" s="109"/>
      <c r="SCT383" s="109"/>
      <c r="SCU383" s="109"/>
      <c r="SCV383" s="109"/>
      <c r="SCW383" s="109"/>
      <c r="SCX383" s="109"/>
      <c r="SCY383" s="109"/>
      <c r="SCZ383" s="109"/>
      <c r="SDA383" s="109"/>
      <c r="SDB383" s="109"/>
      <c r="SDC383" s="109"/>
      <c r="SDD383" s="109"/>
      <c r="SDE383" s="109"/>
      <c r="SDF383" s="109"/>
      <c r="SDG383" s="109"/>
      <c r="SDH383" s="109"/>
      <c r="SDI383" s="109"/>
      <c r="SDJ383" s="109"/>
      <c r="SDK383" s="109"/>
      <c r="SDL383" s="109"/>
      <c r="SDM383" s="109"/>
      <c r="SDN383" s="109"/>
      <c r="SDO383" s="109"/>
      <c r="SDP383" s="109"/>
      <c r="SDQ383" s="109"/>
      <c r="SDR383" s="109"/>
      <c r="SDS383" s="109"/>
      <c r="SDT383" s="109"/>
      <c r="SDU383" s="109"/>
      <c r="SDV383" s="109"/>
      <c r="SDW383" s="109"/>
      <c r="SDX383" s="109"/>
      <c r="SDY383" s="109"/>
      <c r="SDZ383" s="109"/>
      <c r="SEA383" s="109"/>
      <c r="SEB383" s="109"/>
      <c r="SEC383" s="109"/>
      <c r="SED383" s="109"/>
      <c r="SEE383" s="109"/>
      <c r="SEF383" s="109"/>
      <c r="SEG383" s="109"/>
      <c r="SEH383" s="109"/>
      <c r="SEI383" s="109"/>
      <c r="SEJ383" s="109"/>
      <c r="SEK383" s="109"/>
      <c r="SEL383" s="109"/>
      <c r="SEM383" s="109"/>
      <c r="SEN383" s="109"/>
      <c r="SEO383" s="109"/>
      <c r="SEP383" s="109"/>
      <c r="SEQ383" s="109"/>
      <c r="SER383" s="109"/>
      <c r="SES383" s="109"/>
      <c r="SET383" s="109"/>
      <c r="SEU383" s="109"/>
      <c r="SEV383" s="109"/>
      <c r="SEW383" s="109"/>
      <c r="SEX383" s="109"/>
      <c r="SEY383" s="109"/>
      <c r="SEZ383" s="109"/>
      <c r="SFA383" s="109"/>
      <c r="SFB383" s="109"/>
      <c r="SFC383" s="109"/>
      <c r="SFD383" s="109"/>
      <c r="SFE383" s="109"/>
      <c r="SFF383" s="109"/>
      <c r="SFG383" s="109"/>
      <c r="SFH383" s="109"/>
      <c r="SFI383" s="109"/>
      <c r="SFJ383" s="109"/>
      <c r="SFK383" s="109"/>
      <c r="SFL383" s="109"/>
      <c r="SFM383" s="109"/>
      <c r="SFN383" s="109"/>
      <c r="SFO383" s="109"/>
      <c r="SFP383" s="109"/>
      <c r="SFQ383" s="109"/>
      <c r="SFR383" s="109"/>
      <c r="SFS383" s="109"/>
      <c r="SFT383" s="109"/>
      <c r="SFU383" s="109"/>
      <c r="SFV383" s="109"/>
      <c r="SFW383" s="109"/>
      <c r="SFX383" s="109"/>
      <c r="SFY383" s="109"/>
      <c r="SFZ383" s="109"/>
      <c r="SGA383" s="109"/>
      <c r="SGB383" s="109"/>
      <c r="SGC383" s="109"/>
      <c r="SGD383" s="109"/>
      <c r="SGE383" s="109"/>
      <c r="SGF383" s="109"/>
      <c r="SGG383" s="109"/>
      <c r="SGH383" s="109"/>
      <c r="SGI383" s="109"/>
      <c r="SGJ383" s="109"/>
      <c r="SGK383" s="109"/>
      <c r="SGL383" s="109"/>
      <c r="SGM383" s="109"/>
      <c r="SGN383" s="109"/>
      <c r="SGO383" s="109"/>
      <c r="SGP383" s="109"/>
      <c r="SGQ383" s="109"/>
      <c r="SGR383" s="109"/>
      <c r="SGS383" s="109"/>
      <c r="SGT383" s="109"/>
      <c r="SGU383" s="109"/>
      <c r="SGV383" s="109"/>
      <c r="SGW383" s="109"/>
      <c r="SGX383" s="109"/>
      <c r="SGY383" s="109"/>
      <c r="SGZ383" s="109"/>
      <c r="SHA383" s="109"/>
      <c r="SHB383" s="109"/>
      <c r="SHC383" s="109"/>
      <c r="SHD383" s="109"/>
      <c r="SHE383" s="109"/>
      <c r="SHF383" s="109"/>
      <c r="SHG383" s="109"/>
      <c r="SHH383" s="109"/>
      <c r="SHI383" s="109"/>
      <c r="SHJ383" s="109"/>
      <c r="SHK383" s="109"/>
      <c r="SHL383" s="109"/>
      <c r="SHM383" s="109"/>
      <c r="SHN383" s="109"/>
      <c r="SHO383" s="109"/>
      <c r="SHP383" s="109"/>
      <c r="SHQ383" s="109"/>
      <c r="SHR383" s="109"/>
      <c r="SHS383" s="109"/>
      <c r="SHT383" s="109"/>
      <c r="SHU383" s="109"/>
      <c r="SHV383" s="109"/>
      <c r="SHW383" s="109"/>
      <c r="SHX383" s="109"/>
      <c r="SHY383" s="109"/>
      <c r="SHZ383" s="109"/>
      <c r="SIA383" s="109"/>
      <c r="SIB383" s="109"/>
      <c r="SIC383" s="109"/>
      <c r="SID383" s="109"/>
      <c r="SIE383" s="109"/>
      <c r="SIF383" s="109"/>
      <c r="SIG383" s="109"/>
      <c r="SIH383" s="109"/>
      <c r="SII383" s="109"/>
      <c r="SIJ383" s="109"/>
      <c r="SIK383" s="109"/>
      <c r="SIL383" s="109"/>
      <c r="SIM383" s="109"/>
      <c r="SIN383" s="109"/>
      <c r="SIO383" s="109"/>
      <c r="SIP383" s="109"/>
      <c r="SIQ383" s="109"/>
      <c r="SIR383" s="109"/>
      <c r="SIS383" s="109"/>
      <c r="SIT383" s="109"/>
      <c r="SIU383" s="109"/>
      <c r="SIV383" s="109"/>
      <c r="SIW383" s="109"/>
      <c r="SIX383" s="109"/>
      <c r="SIY383" s="109"/>
      <c r="SIZ383" s="109"/>
      <c r="SJA383" s="109"/>
      <c r="SJB383" s="109"/>
      <c r="SJC383" s="109"/>
      <c r="SJD383" s="109"/>
      <c r="SJE383" s="109"/>
      <c r="SJF383" s="109"/>
      <c r="SJG383" s="109"/>
      <c r="SJH383" s="109"/>
      <c r="SJI383" s="109"/>
      <c r="SJJ383" s="109"/>
      <c r="SJK383" s="109"/>
      <c r="SJL383" s="109"/>
      <c r="SJM383" s="109"/>
      <c r="SJN383" s="109"/>
      <c r="SJO383" s="109"/>
      <c r="SJP383" s="109"/>
      <c r="SJQ383" s="109"/>
      <c r="SJR383" s="109"/>
      <c r="SJS383" s="109"/>
      <c r="SJT383" s="109"/>
      <c r="SJU383" s="109"/>
      <c r="SJV383" s="109"/>
      <c r="SJW383" s="109"/>
      <c r="SJX383" s="109"/>
      <c r="SJY383" s="109"/>
      <c r="SJZ383" s="109"/>
      <c r="SKA383" s="109"/>
      <c r="SKB383" s="109"/>
      <c r="SKC383" s="109"/>
      <c r="SKD383" s="109"/>
      <c r="SKE383" s="109"/>
      <c r="SKF383" s="109"/>
      <c r="SKG383" s="109"/>
      <c r="SKH383" s="109"/>
      <c r="SKI383" s="109"/>
      <c r="SKJ383" s="109"/>
      <c r="SKK383" s="109"/>
      <c r="SKL383" s="109"/>
      <c r="SKM383" s="109"/>
      <c r="SKN383" s="109"/>
      <c r="SKO383" s="109"/>
      <c r="SKP383" s="109"/>
      <c r="SKQ383" s="109"/>
      <c r="SKR383" s="109"/>
      <c r="SKS383" s="109"/>
      <c r="SKT383" s="109"/>
      <c r="SKU383" s="109"/>
      <c r="SKV383" s="109"/>
      <c r="SKW383" s="109"/>
      <c r="SKX383" s="109"/>
      <c r="SKY383" s="109"/>
      <c r="SKZ383" s="109"/>
      <c r="SLA383" s="109"/>
      <c r="SLB383" s="109"/>
      <c r="SLC383" s="109"/>
      <c r="SLD383" s="109"/>
      <c r="SLE383" s="109"/>
      <c r="SLF383" s="109"/>
      <c r="SLG383" s="109"/>
      <c r="SLH383" s="109"/>
      <c r="SLI383" s="109"/>
      <c r="SLJ383" s="109"/>
      <c r="SLK383" s="109"/>
      <c r="SLL383" s="109"/>
      <c r="SLM383" s="109"/>
      <c r="SLN383" s="109"/>
      <c r="SLO383" s="109"/>
      <c r="SLP383" s="109"/>
      <c r="SLQ383" s="109"/>
      <c r="SLR383" s="109"/>
      <c r="SLS383" s="109"/>
      <c r="SLT383" s="109"/>
      <c r="SLU383" s="109"/>
      <c r="SLV383" s="109"/>
      <c r="SLW383" s="109"/>
      <c r="SLX383" s="109"/>
      <c r="SLY383" s="109"/>
      <c r="SLZ383" s="109"/>
      <c r="SMA383" s="109"/>
      <c r="SMB383" s="109"/>
      <c r="SMC383" s="109"/>
      <c r="SMD383" s="109"/>
      <c r="SME383" s="109"/>
      <c r="SMF383" s="109"/>
      <c r="SMG383" s="109"/>
      <c r="SMH383" s="109"/>
      <c r="SMI383" s="109"/>
      <c r="SMJ383" s="109"/>
      <c r="SMK383" s="109"/>
      <c r="SML383" s="109"/>
      <c r="SMM383" s="109"/>
      <c r="SMN383" s="109"/>
      <c r="SMO383" s="109"/>
      <c r="SMP383" s="109"/>
      <c r="SMQ383" s="109"/>
      <c r="SMR383" s="109"/>
      <c r="SMS383" s="109"/>
      <c r="SMT383" s="109"/>
      <c r="SMU383" s="109"/>
      <c r="SMV383" s="109"/>
      <c r="SMW383" s="109"/>
      <c r="SMX383" s="109"/>
      <c r="SMY383" s="109"/>
      <c r="SMZ383" s="109"/>
      <c r="SNA383" s="109"/>
      <c r="SNB383" s="109"/>
      <c r="SNC383" s="109"/>
      <c r="SND383" s="109"/>
      <c r="SNE383" s="109"/>
      <c r="SNF383" s="109"/>
      <c r="SNG383" s="109"/>
      <c r="SNH383" s="109"/>
      <c r="SNI383" s="109"/>
      <c r="SNJ383" s="109"/>
      <c r="SNK383" s="109"/>
      <c r="SNL383" s="109"/>
      <c r="SNM383" s="109"/>
      <c r="SNN383" s="109"/>
      <c r="SNO383" s="109"/>
      <c r="SNP383" s="109"/>
      <c r="SNQ383" s="109"/>
      <c r="SNR383" s="109"/>
      <c r="SNS383" s="109"/>
      <c r="SNT383" s="109"/>
      <c r="SNU383" s="109"/>
      <c r="SNV383" s="109"/>
      <c r="SNW383" s="109"/>
      <c r="SNX383" s="109"/>
      <c r="SNY383" s="109"/>
      <c r="SNZ383" s="109"/>
      <c r="SOA383" s="109"/>
      <c r="SOB383" s="109"/>
      <c r="SOC383" s="109"/>
      <c r="SOD383" s="109"/>
      <c r="SOE383" s="109"/>
      <c r="SOF383" s="109"/>
      <c r="SOG383" s="109"/>
      <c r="SOH383" s="109"/>
      <c r="SOI383" s="109"/>
      <c r="SOJ383" s="109"/>
      <c r="SOK383" s="109"/>
      <c r="SOL383" s="109"/>
      <c r="SOM383" s="109"/>
      <c r="SON383" s="109"/>
      <c r="SOO383" s="109"/>
      <c r="SOP383" s="109"/>
      <c r="SOQ383" s="109"/>
      <c r="SOR383" s="109"/>
      <c r="SOS383" s="109"/>
      <c r="SOT383" s="109"/>
      <c r="SOU383" s="109"/>
      <c r="SOV383" s="109"/>
      <c r="SOW383" s="109"/>
      <c r="SOX383" s="109"/>
      <c r="SOY383" s="109"/>
      <c r="SOZ383" s="109"/>
      <c r="SPA383" s="109"/>
      <c r="SPB383" s="109"/>
      <c r="SPC383" s="109"/>
      <c r="SPD383" s="109"/>
      <c r="SPE383" s="109"/>
      <c r="SPF383" s="109"/>
      <c r="SPG383" s="109"/>
      <c r="SPH383" s="109"/>
      <c r="SPI383" s="109"/>
      <c r="SPJ383" s="109"/>
      <c r="SPK383" s="109"/>
      <c r="SPL383" s="109"/>
      <c r="SPM383" s="109"/>
      <c r="SPN383" s="109"/>
      <c r="SPO383" s="109"/>
      <c r="SPP383" s="109"/>
      <c r="SPQ383" s="109"/>
      <c r="SPR383" s="109"/>
      <c r="SPS383" s="109"/>
      <c r="SPT383" s="109"/>
      <c r="SPU383" s="109"/>
      <c r="SPV383" s="109"/>
      <c r="SPW383" s="109"/>
      <c r="SPX383" s="109"/>
      <c r="SPY383" s="109"/>
      <c r="SPZ383" s="109"/>
      <c r="SQA383" s="109"/>
      <c r="SQB383" s="109"/>
      <c r="SQC383" s="109"/>
      <c r="SQD383" s="109"/>
      <c r="SQE383" s="109"/>
      <c r="SQF383" s="109"/>
      <c r="SQG383" s="109"/>
      <c r="SQH383" s="109"/>
      <c r="SQI383" s="109"/>
      <c r="SQJ383" s="109"/>
      <c r="SQK383" s="109"/>
      <c r="SQL383" s="109"/>
      <c r="SQM383" s="109"/>
      <c r="SQN383" s="109"/>
      <c r="SQO383" s="109"/>
      <c r="SQP383" s="109"/>
      <c r="SQQ383" s="109"/>
      <c r="SQR383" s="109"/>
      <c r="SQS383" s="109"/>
      <c r="SQT383" s="109"/>
      <c r="SQU383" s="109"/>
      <c r="SQV383" s="109"/>
      <c r="SQW383" s="109"/>
      <c r="SQX383" s="109"/>
      <c r="SQY383" s="109"/>
      <c r="SQZ383" s="109"/>
      <c r="SRA383" s="109"/>
      <c r="SRB383" s="109"/>
      <c r="SRC383" s="109"/>
      <c r="SRD383" s="109"/>
      <c r="SRE383" s="109"/>
      <c r="SRF383" s="109"/>
      <c r="SRG383" s="109"/>
      <c r="SRH383" s="109"/>
      <c r="SRI383" s="109"/>
      <c r="SRJ383" s="109"/>
      <c r="SRK383" s="109"/>
      <c r="SRL383" s="109"/>
      <c r="SRM383" s="109"/>
      <c r="SRN383" s="109"/>
      <c r="SRO383" s="109"/>
      <c r="SRP383" s="109"/>
      <c r="SRQ383" s="109"/>
      <c r="SRR383" s="109"/>
      <c r="SRS383" s="109"/>
      <c r="SRT383" s="109"/>
      <c r="SRU383" s="109"/>
      <c r="SRV383" s="109"/>
      <c r="SRW383" s="109"/>
      <c r="SRX383" s="109"/>
      <c r="SRY383" s="109"/>
      <c r="SRZ383" s="109"/>
      <c r="SSA383" s="109"/>
      <c r="SSB383" s="109"/>
      <c r="SSC383" s="109"/>
      <c r="SSD383" s="109"/>
      <c r="SSE383" s="109"/>
      <c r="SSF383" s="109"/>
      <c r="SSG383" s="109"/>
      <c r="SSH383" s="109"/>
      <c r="SSI383" s="109"/>
      <c r="SSJ383" s="109"/>
      <c r="SSK383" s="109"/>
      <c r="SSL383" s="109"/>
      <c r="SSM383" s="109"/>
      <c r="SSN383" s="109"/>
      <c r="SSO383" s="109"/>
      <c r="SSP383" s="109"/>
      <c r="SSQ383" s="109"/>
      <c r="SSR383" s="109"/>
      <c r="SSS383" s="109"/>
      <c r="SST383" s="109"/>
      <c r="SSU383" s="109"/>
      <c r="SSV383" s="109"/>
      <c r="SSW383" s="109"/>
      <c r="SSX383" s="109"/>
      <c r="SSY383" s="109"/>
      <c r="SSZ383" s="109"/>
      <c r="STA383" s="109"/>
      <c r="STB383" s="109"/>
      <c r="STC383" s="109"/>
      <c r="STD383" s="109"/>
      <c r="STE383" s="109"/>
      <c r="STF383" s="109"/>
      <c r="STG383" s="109"/>
      <c r="STH383" s="109"/>
      <c r="STI383" s="109"/>
      <c r="STJ383" s="109"/>
      <c r="STK383" s="109"/>
      <c r="STL383" s="109"/>
      <c r="STM383" s="109"/>
      <c r="STN383" s="109"/>
      <c r="STO383" s="109"/>
      <c r="STP383" s="109"/>
      <c r="STQ383" s="109"/>
      <c r="STR383" s="109"/>
      <c r="STS383" s="109"/>
      <c r="STT383" s="109"/>
      <c r="STU383" s="109"/>
      <c r="STV383" s="109"/>
      <c r="STW383" s="109"/>
      <c r="STX383" s="109"/>
      <c r="STY383" s="109"/>
      <c r="STZ383" s="109"/>
      <c r="SUA383" s="109"/>
      <c r="SUB383" s="109"/>
      <c r="SUC383" s="109"/>
      <c r="SUD383" s="109"/>
      <c r="SUE383" s="109"/>
      <c r="SUF383" s="109"/>
      <c r="SUG383" s="109"/>
      <c r="SUH383" s="109"/>
      <c r="SUI383" s="109"/>
      <c r="SUJ383" s="109"/>
      <c r="SUK383" s="109"/>
      <c r="SUL383" s="109"/>
      <c r="SUM383" s="109"/>
      <c r="SUN383" s="109"/>
      <c r="SUO383" s="109"/>
      <c r="SUP383" s="109"/>
      <c r="SUQ383" s="109"/>
      <c r="SUR383" s="109"/>
      <c r="SUS383" s="109"/>
      <c r="SUT383" s="109"/>
      <c r="SUU383" s="109"/>
      <c r="SUV383" s="109"/>
      <c r="SUW383" s="109"/>
      <c r="SUX383" s="109"/>
      <c r="SUY383" s="109"/>
      <c r="SUZ383" s="109"/>
      <c r="SVA383" s="109"/>
      <c r="SVB383" s="109"/>
      <c r="SVC383" s="109"/>
      <c r="SVD383" s="109"/>
      <c r="SVE383" s="109"/>
      <c r="SVF383" s="109"/>
      <c r="SVG383" s="109"/>
      <c r="SVH383" s="109"/>
      <c r="SVI383" s="109"/>
      <c r="SVJ383" s="109"/>
      <c r="SVK383" s="109"/>
      <c r="SVL383" s="109"/>
      <c r="SVM383" s="109"/>
      <c r="SVN383" s="109"/>
      <c r="SVO383" s="109"/>
      <c r="SVP383" s="109"/>
      <c r="SVQ383" s="109"/>
      <c r="SVR383" s="109"/>
      <c r="SVS383" s="109"/>
      <c r="SVT383" s="109"/>
      <c r="SVU383" s="109"/>
      <c r="SVV383" s="109"/>
      <c r="SVW383" s="109"/>
      <c r="SVX383" s="109"/>
      <c r="SVY383" s="109"/>
      <c r="SVZ383" s="109"/>
      <c r="SWA383" s="109"/>
      <c r="SWB383" s="109"/>
      <c r="SWC383" s="109"/>
      <c r="SWD383" s="109"/>
      <c r="SWE383" s="109"/>
      <c r="SWF383" s="109"/>
      <c r="SWG383" s="109"/>
      <c r="SWH383" s="109"/>
      <c r="SWI383" s="109"/>
      <c r="SWJ383" s="109"/>
      <c r="SWK383" s="109"/>
      <c r="SWL383" s="109"/>
      <c r="SWM383" s="109"/>
      <c r="SWN383" s="109"/>
      <c r="SWO383" s="109"/>
      <c r="SWP383" s="109"/>
      <c r="SWQ383" s="109"/>
      <c r="SWR383" s="109"/>
      <c r="SWS383" s="109"/>
      <c r="SWT383" s="109"/>
      <c r="SWU383" s="109"/>
      <c r="SWV383" s="109"/>
      <c r="SWW383" s="109"/>
      <c r="SWX383" s="109"/>
      <c r="SWY383" s="109"/>
      <c r="SWZ383" s="109"/>
      <c r="SXA383" s="109"/>
      <c r="SXB383" s="109"/>
      <c r="SXC383" s="109"/>
      <c r="SXD383" s="109"/>
      <c r="SXE383" s="109"/>
      <c r="SXF383" s="109"/>
      <c r="SXG383" s="109"/>
      <c r="SXH383" s="109"/>
      <c r="SXI383" s="109"/>
      <c r="SXJ383" s="109"/>
      <c r="SXK383" s="109"/>
      <c r="SXL383" s="109"/>
      <c r="SXM383" s="109"/>
      <c r="SXN383" s="109"/>
      <c r="SXO383" s="109"/>
      <c r="SXP383" s="109"/>
      <c r="SXQ383" s="109"/>
      <c r="SXR383" s="109"/>
      <c r="SXS383" s="109"/>
      <c r="SXT383" s="109"/>
      <c r="SXU383" s="109"/>
      <c r="SXV383" s="109"/>
      <c r="SXW383" s="109"/>
      <c r="SXX383" s="109"/>
      <c r="SXY383" s="109"/>
      <c r="SXZ383" s="109"/>
      <c r="SYA383" s="109"/>
      <c r="SYB383" s="109"/>
      <c r="SYC383" s="109"/>
      <c r="SYD383" s="109"/>
      <c r="SYE383" s="109"/>
      <c r="SYF383" s="109"/>
      <c r="SYG383" s="109"/>
      <c r="SYH383" s="109"/>
      <c r="SYI383" s="109"/>
      <c r="SYJ383" s="109"/>
      <c r="SYK383" s="109"/>
      <c r="SYL383" s="109"/>
      <c r="SYM383" s="109"/>
      <c r="SYN383" s="109"/>
      <c r="SYO383" s="109"/>
      <c r="SYP383" s="109"/>
      <c r="SYQ383" s="109"/>
      <c r="SYR383" s="109"/>
      <c r="SYS383" s="109"/>
      <c r="SYT383" s="109"/>
      <c r="SYU383" s="109"/>
      <c r="SYV383" s="109"/>
      <c r="SYW383" s="109"/>
      <c r="SYX383" s="109"/>
      <c r="SYY383" s="109"/>
      <c r="SYZ383" s="109"/>
      <c r="SZA383" s="109"/>
      <c r="SZB383" s="109"/>
      <c r="SZC383" s="109"/>
      <c r="SZD383" s="109"/>
      <c r="SZE383" s="109"/>
      <c r="SZF383" s="109"/>
      <c r="SZG383" s="109"/>
      <c r="SZH383" s="109"/>
      <c r="SZI383" s="109"/>
      <c r="SZJ383" s="109"/>
      <c r="SZK383" s="109"/>
      <c r="SZL383" s="109"/>
      <c r="SZM383" s="109"/>
      <c r="SZN383" s="109"/>
      <c r="SZO383" s="109"/>
      <c r="SZP383" s="109"/>
      <c r="SZQ383" s="109"/>
      <c r="SZR383" s="109"/>
      <c r="SZS383" s="109"/>
      <c r="SZT383" s="109"/>
      <c r="SZU383" s="109"/>
      <c r="SZV383" s="109"/>
      <c r="SZW383" s="109"/>
      <c r="SZX383" s="109"/>
      <c r="SZY383" s="109"/>
      <c r="SZZ383" s="109"/>
      <c r="TAA383" s="109"/>
      <c r="TAB383" s="109"/>
      <c r="TAC383" s="109"/>
      <c r="TAD383" s="109"/>
      <c r="TAE383" s="109"/>
      <c r="TAF383" s="109"/>
      <c r="TAG383" s="109"/>
      <c r="TAH383" s="109"/>
      <c r="TAI383" s="109"/>
      <c r="TAJ383" s="109"/>
      <c r="TAK383" s="109"/>
      <c r="TAL383" s="109"/>
      <c r="TAM383" s="109"/>
      <c r="TAN383" s="109"/>
      <c r="TAO383" s="109"/>
      <c r="TAP383" s="109"/>
      <c r="TAQ383" s="109"/>
      <c r="TAR383" s="109"/>
      <c r="TAS383" s="109"/>
      <c r="TAT383" s="109"/>
      <c r="TAU383" s="109"/>
      <c r="TAV383" s="109"/>
      <c r="TAW383" s="109"/>
      <c r="TAX383" s="109"/>
      <c r="TAY383" s="109"/>
      <c r="TAZ383" s="109"/>
      <c r="TBA383" s="109"/>
      <c r="TBB383" s="109"/>
      <c r="TBC383" s="109"/>
      <c r="TBD383" s="109"/>
      <c r="TBE383" s="109"/>
      <c r="TBF383" s="109"/>
      <c r="TBG383" s="109"/>
      <c r="TBH383" s="109"/>
      <c r="TBI383" s="109"/>
      <c r="TBJ383" s="109"/>
      <c r="TBK383" s="109"/>
      <c r="TBL383" s="109"/>
      <c r="TBM383" s="109"/>
      <c r="TBN383" s="109"/>
      <c r="TBO383" s="109"/>
      <c r="TBP383" s="109"/>
      <c r="TBQ383" s="109"/>
      <c r="TBR383" s="109"/>
      <c r="TBS383" s="109"/>
      <c r="TBT383" s="109"/>
      <c r="TBU383" s="109"/>
      <c r="TBV383" s="109"/>
      <c r="TBW383" s="109"/>
      <c r="TBX383" s="109"/>
      <c r="TBY383" s="109"/>
      <c r="TBZ383" s="109"/>
      <c r="TCA383" s="109"/>
      <c r="TCB383" s="109"/>
      <c r="TCC383" s="109"/>
      <c r="TCD383" s="109"/>
      <c r="TCE383" s="109"/>
      <c r="TCF383" s="109"/>
      <c r="TCG383" s="109"/>
      <c r="TCH383" s="109"/>
      <c r="TCI383" s="109"/>
      <c r="TCJ383" s="109"/>
      <c r="TCK383" s="109"/>
      <c r="TCL383" s="109"/>
      <c r="TCM383" s="109"/>
      <c r="TCN383" s="109"/>
      <c r="TCO383" s="109"/>
      <c r="TCP383" s="109"/>
      <c r="TCQ383" s="109"/>
      <c r="TCR383" s="109"/>
      <c r="TCS383" s="109"/>
      <c r="TCT383" s="109"/>
      <c r="TCU383" s="109"/>
      <c r="TCV383" s="109"/>
      <c r="TCW383" s="109"/>
      <c r="TCX383" s="109"/>
      <c r="TCY383" s="109"/>
      <c r="TCZ383" s="109"/>
      <c r="TDA383" s="109"/>
      <c r="TDB383" s="109"/>
      <c r="TDC383" s="109"/>
      <c r="TDD383" s="109"/>
      <c r="TDE383" s="109"/>
      <c r="TDF383" s="109"/>
      <c r="TDG383" s="109"/>
      <c r="TDH383" s="109"/>
      <c r="TDI383" s="109"/>
      <c r="TDJ383" s="109"/>
      <c r="TDK383" s="109"/>
      <c r="TDL383" s="109"/>
      <c r="TDM383" s="109"/>
      <c r="TDN383" s="109"/>
      <c r="TDO383" s="109"/>
      <c r="TDP383" s="109"/>
      <c r="TDQ383" s="109"/>
      <c r="TDR383" s="109"/>
      <c r="TDS383" s="109"/>
      <c r="TDT383" s="109"/>
      <c r="TDU383" s="109"/>
      <c r="TDV383" s="109"/>
      <c r="TDW383" s="109"/>
      <c r="TDX383" s="109"/>
      <c r="TDY383" s="109"/>
      <c r="TDZ383" s="109"/>
      <c r="TEA383" s="109"/>
      <c r="TEB383" s="109"/>
      <c r="TEC383" s="109"/>
      <c r="TED383" s="109"/>
      <c r="TEE383" s="109"/>
      <c r="TEF383" s="109"/>
      <c r="TEG383" s="109"/>
      <c r="TEH383" s="109"/>
      <c r="TEI383" s="109"/>
      <c r="TEJ383" s="109"/>
      <c r="TEK383" s="109"/>
      <c r="TEL383" s="109"/>
      <c r="TEM383" s="109"/>
      <c r="TEN383" s="109"/>
      <c r="TEO383" s="109"/>
      <c r="TEP383" s="109"/>
      <c r="TEQ383" s="109"/>
      <c r="TER383" s="109"/>
      <c r="TES383" s="109"/>
      <c r="TET383" s="109"/>
      <c r="TEU383" s="109"/>
      <c r="TEV383" s="109"/>
      <c r="TEW383" s="109"/>
      <c r="TEX383" s="109"/>
      <c r="TEY383" s="109"/>
      <c r="TEZ383" s="109"/>
      <c r="TFA383" s="109"/>
      <c r="TFB383" s="109"/>
      <c r="TFC383" s="109"/>
      <c r="TFD383" s="109"/>
      <c r="TFE383" s="109"/>
      <c r="TFF383" s="109"/>
      <c r="TFG383" s="109"/>
      <c r="TFH383" s="109"/>
      <c r="TFI383" s="109"/>
      <c r="TFJ383" s="109"/>
      <c r="TFK383" s="109"/>
      <c r="TFL383" s="109"/>
      <c r="TFM383" s="109"/>
      <c r="TFN383" s="109"/>
      <c r="TFO383" s="109"/>
      <c r="TFP383" s="109"/>
      <c r="TFQ383" s="109"/>
      <c r="TFR383" s="109"/>
      <c r="TFS383" s="109"/>
      <c r="TFT383" s="109"/>
      <c r="TFU383" s="109"/>
      <c r="TFV383" s="109"/>
      <c r="TFW383" s="109"/>
      <c r="TFX383" s="109"/>
      <c r="TFY383" s="109"/>
      <c r="TFZ383" s="109"/>
      <c r="TGA383" s="109"/>
      <c r="TGB383" s="109"/>
      <c r="TGC383" s="109"/>
      <c r="TGD383" s="109"/>
      <c r="TGE383" s="109"/>
      <c r="TGF383" s="109"/>
      <c r="TGG383" s="109"/>
      <c r="TGH383" s="109"/>
      <c r="TGI383" s="109"/>
      <c r="TGJ383" s="109"/>
      <c r="TGK383" s="109"/>
      <c r="TGL383" s="109"/>
      <c r="TGM383" s="109"/>
      <c r="TGN383" s="109"/>
      <c r="TGO383" s="109"/>
      <c r="TGP383" s="109"/>
      <c r="TGQ383" s="109"/>
      <c r="TGR383" s="109"/>
      <c r="TGS383" s="109"/>
      <c r="TGT383" s="109"/>
      <c r="TGU383" s="109"/>
      <c r="TGV383" s="109"/>
      <c r="TGW383" s="109"/>
      <c r="TGX383" s="109"/>
      <c r="TGY383" s="109"/>
      <c r="TGZ383" s="109"/>
      <c r="THA383" s="109"/>
      <c r="THB383" s="109"/>
      <c r="THC383" s="109"/>
      <c r="THD383" s="109"/>
      <c r="THE383" s="109"/>
      <c r="THF383" s="109"/>
      <c r="THG383" s="109"/>
      <c r="THH383" s="109"/>
      <c r="THI383" s="109"/>
      <c r="THJ383" s="109"/>
      <c r="THK383" s="109"/>
      <c r="THL383" s="109"/>
      <c r="THM383" s="109"/>
      <c r="THN383" s="109"/>
      <c r="THO383" s="109"/>
      <c r="THP383" s="109"/>
      <c r="THQ383" s="109"/>
      <c r="THR383" s="109"/>
      <c r="THS383" s="109"/>
      <c r="THT383" s="109"/>
      <c r="THU383" s="109"/>
      <c r="THV383" s="109"/>
      <c r="THW383" s="109"/>
      <c r="THX383" s="109"/>
      <c r="THY383" s="109"/>
      <c r="THZ383" s="109"/>
      <c r="TIA383" s="109"/>
      <c r="TIB383" s="109"/>
      <c r="TIC383" s="109"/>
      <c r="TID383" s="109"/>
      <c r="TIE383" s="109"/>
      <c r="TIF383" s="109"/>
      <c r="TIG383" s="109"/>
      <c r="TIH383" s="109"/>
      <c r="TII383" s="109"/>
      <c r="TIJ383" s="109"/>
      <c r="TIK383" s="109"/>
      <c r="TIL383" s="109"/>
      <c r="TIM383" s="109"/>
      <c r="TIN383" s="109"/>
      <c r="TIO383" s="109"/>
      <c r="TIP383" s="109"/>
      <c r="TIQ383" s="109"/>
      <c r="TIR383" s="109"/>
      <c r="TIS383" s="109"/>
      <c r="TIT383" s="109"/>
      <c r="TIU383" s="109"/>
      <c r="TIV383" s="109"/>
      <c r="TIW383" s="109"/>
      <c r="TIX383" s="109"/>
      <c r="TIY383" s="109"/>
      <c r="TIZ383" s="109"/>
      <c r="TJA383" s="109"/>
      <c r="TJB383" s="109"/>
      <c r="TJC383" s="109"/>
      <c r="TJD383" s="109"/>
      <c r="TJE383" s="109"/>
      <c r="TJF383" s="109"/>
      <c r="TJG383" s="109"/>
      <c r="TJH383" s="109"/>
      <c r="TJI383" s="109"/>
      <c r="TJJ383" s="109"/>
      <c r="TJK383" s="109"/>
      <c r="TJL383" s="109"/>
      <c r="TJM383" s="109"/>
      <c r="TJN383" s="109"/>
      <c r="TJO383" s="109"/>
      <c r="TJP383" s="109"/>
      <c r="TJQ383" s="109"/>
      <c r="TJR383" s="109"/>
      <c r="TJS383" s="109"/>
      <c r="TJT383" s="109"/>
      <c r="TJU383" s="109"/>
      <c r="TJV383" s="109"/>
      <c r="TJW383" s="109"/>
      <c r="TJX383" s="109"/>
      <c r="TJY383" s="109"/>
      <c r="TJZ383" s="109"/>
      <c r="TKA383" s="109"/>
      <c r="TKB383" s="109"/>
      <c r="TKC383" s="109"/>
      <c r="TKD383" s="109"/>
      <c r="TKE383" s="109"/>
      <c r="TKF383" s="109"/>
      <c r="TKG383" s="109"/>
      <c r="TKH383" s="109"/>
      <c r="TKI383" s="109"/>
      <c r="TKJ383" s="109"/>
      <c r="TKK383" s="109"/>
      <c r="TKL383" s="109"/>
      <c r="TKM383" s="109"/>
      <c r="TKN383" s="109"/>
      <c r="TKO383" s="109"/>
      <c r="TKP383" s="109"/>
      <c r="TKQ383" s="109"/>
      <c r="TKR383" s="109"/>
      <c r="TKS383" s="109"/>
      <c r="TKT383" s="109"/>
      <c r="TKU383" s="109"/>
      <c r="TKV383" s="109"/>
      <c r="TKW383" s="109"/>
      <c r="TKX383" s="109"/>
      <c r="TKY383" s="109"/>
      <c r="TKZ383" s="109"/>
      <c r="TLA383" s="109"/>
      <c r="TLB383" s="109"/>
      <c r="TLC383" s="109"/>
      <c r="TLD383" s="109"/>
      <c r="TLE383" s="109"/>
      <c r="TLF383" s="109"/>
      <c r="TLG383" s="109"/>
      <c r="TLH383" s="109"/>
      <c r="TLI383" s="109"/>
      <c r="TLJ383" s="109"/>
      <c r="TLK383" s="109"/>
      <c r="TLL383" s="109"/>
      <c r="TLM383" s="109"/>
      <c r="TLN383" s="109"/>
      <c r="TLO383" s="109"/>
      <c r="TLP383" s="109"/>
      <c r="TLQ383" s="109"/>
      <c r="TLR383" s="109"/>
      <c r="TLS383" s="109"/>
      <c r="TLT383" s="109"/>
      <c r="TLU383" s="109"/>
      <c r="TLV383" s="109"/>
      <c r="TLW383" s="109"/>
      <c r="TLX383" s="109"/>
      <c r="TLY383" s="109"/>
      <c r="TLZ383" s="109"/>
      <c r="TMA383" s="109"/>
      <c r="TMB383" s="109"/>
      <c r="TMC383" s="109"/>
      <c r="TMD383" s="109"/>
      <c r="TME383" s="109"/>
      <c r="TMF383" s="109"/>
      <c r="TMG383" s="109"/>
      <c r="TMH383" s="109"/>
      <c r="TMI383" s="109"/>
      <c r="TMJ383" s="109"/>
      <c r="TMK383" s="109"/>
      <c r="TML383" s="109"/>
      <c r="TMM383" s="109"/>
      <c r="TMN383" s="109"/>
      <c r="TMO383" s="109"/>
      <c r="TMP383" s="109"/>
      <c r="TMQ383" s="109"/>
      <c r="TMR383" s="109"/>
      <c r="TMS383" s="109"/>
      <c r="TMT383" s="109"/>
      <c r="TMU383" s="109"/>
      <c r="TMV383" s="109"/>
      <c r="TMW383" s="109"/>
      <c r="TMX383" s="109"/>
      <c r="TMY383" s="109"/>
      <c r="TMZ383" s="109"/>
      <c r="TNA383" s="109"/>
      <c r="TNB383" s="109"/>
      <c r="TNC383" s="109"/>
      <c r="TND383" s="109"/>
      <c r="TNE383" s="109"/>
      <c r="TNF383" s="109"/>
      <c r="TNG383" s="109"/>
      <c r="TNH383" s="109"/>
      <c r="TNI383" s="109"/>
      <c r="TNJ383" s="109"/>
      <c r="TNK383" s="109"/>
      <c r="TNL383" s="109"/>
      <c r="TNM383" s="109"/>
      <c r="TNN383" s="109"/>
      <c r="TNO383" s="109"/>
      <c r="TNP383" s="109"/>
      <c r="TNQ383" s="109"/>
      <c r="TNR383" s="109"/>
      <c r="TNS383" s="109"/>
      <c r="TNT383" s="109"/>
      <c r="TNU383" s="109"/>
      <c r="TNV383" s="109"/>
      <c r="TNW383" s="109"/>
      <c r="TNX383" s="109"/>
      <c r="TNY383" s="109"/>
      <c r="TNZ383" s="109"/>
      <c r="TOA383" s="109"/>
      <c r="TOB383" s="109"/>
      <c r="TOC383" s="109"/>
      <c r="TOD383" s="109"/>
      <c r="TOE383" s="109"/>
      <c r="TOF383" s="109"/>
      <c r="TOG383" s="109"/>
      <c r="TOH383" s="109"/>
      <c r="TOI383" s="109"/>
      <c r="TOJ383" s="109"/>
      <c r="TOK383" s="109"/>
      <c r="TOL383" s="109"/>
      <c r="TOM383" s="109"/>
      <c r="TON383" s="109"/>
      <c r="TOO383" s="109"/>
      <c r="TOP383" s="109"/>
      <c r="TOQ383" s="109"/>
      <c r="TOR383" s="109"/>
      <c r="TOS383" s="109"/>
      <c r="TOT383" s="109"/>
      <c r="TOU383" s="109"/>
      <c r="TOV383" s="109"/>
      <c r="TOW383" s="109"/>
      <c r="TOX383" s="109"/>
      <c r="TOY383" s="109"/>
      <c r="TOZ383" s="109"/>
      <c r="TPA383" s="109"/>
      <c r="TPB383" s="109"/>
      <c r="TPC383" s="109"/>
      <c r="TPD383" s="109"/>
      <c r="TPE383" s="109"/>
      <c r="TPF383" s="109"/>
      <c r="TPG383" s="109"/>
      <c r="TPH383" s="109"/>
      <c r="TPI383" s="109"/>
      <c r="TPJ383" s="109"/>
      <c r="TPK383" s="109"/>
      <c r="TPL383" s="109"/>
      <c r="TPM383" s="109"/>
      <c r="TPN383" s="109"/>
      <c r="TPO383" s="109"/>
      <c r="TPP383" s="109"/>
      <c r="TPQ383" s="109"/>
      <c r="TPR383" s="109"/>
      <c r="TPS383" s="109"/>
      <c r="TPT383" s="109"/>
      <c r="TPU383" s="109"/>
      <c r="TPV383" s="109"/>
      <c r="TPW383" s="109"/>
      <c r="TPX383" s="109"/>
      <c r="TPY383" s="109"/>
      <c r="TPZ383" s="109"/>
      <c r="TQA383" s="109"/>
      <c r="TQB383" s="109"/>
      <c r="TQC383" s="109"/>
      <c r="TQD383" s="109"/>
      <c r="TQE383" s="109"/>
      <c r="TQF383" s="109"/>
      <c r="TQG383" s="109"/>
      <c r="TQH383" s="109"/>
      <c r="TQI383" s="109"/>
      <c r="TQJ383" s="109"/>
      <c r="TQK383" s="109"/>
      <c r="TQL383" s="109"/>
      <c r="TQM383" s="109"/>
      <c r="TQN383" s="109"/>
      <c r="TQO383" s="109"/>
      <c r="TQP383" s="109"/>
      <c r="TQQ383" s="109"/>
      <c r="TQR383" s="109"/>
      <c r="TQS383" s="109"/>
      <c r="TQT383" s="109"/>
      <c r="TQU383" s="109"/>
      <c r="TQV383" s="109"/>
      <c r="TQW383" s="109"/>
      <c r="TQX383" s="109"/>
      <c r="TQY383" s="109"/>
      <c r="TQZ383" s="109"/>
      <c r="TRA383" s="109"/>
      <c r="TRB383" s="109"/>
      <c r="TRC383" s="109"/>
      <c r="TRD383" s="109"/>
      <c r="TRE383" s="109"/>
      <c r="TRF383" s="109"/>
      <c r="TRG383" s="109"/>
      <c r="TRH383" s="109"/>
      <c r="TRI383" s="109"/>
      <c r="TRJ383" s="109"/>
      <c r="TRK383" s="109"/>
      <c r="TRL383" s="109"/>
      <c r="TRM383" s="109"/>
      <c r="TRN383" s="109"/>
      <c r="TRO383" s="109"/>
      <c r="TRP383" s="109"/>
      <c r="TRQ383" s="109"/>
      <c r="TRR383" s="109"/>
      <c r="TRS383" s="109"/>
      <c r="TRT383" s="109"/>
      <c r="TRU383" s="109"/>
      <c r="TRV383" s="109"/>
      <c r="TRW383" s="109"/>
      <c r="TRX383" s="109"/>
      <c r="TRY383" s="109"/>
      <c r="TRZ383" s="109"/>
      <c r="TSA383" s="109"/>
      <c r="TSB383" s="109"/>
      <c r="TSC383" s="109"/>
      <c r="TSD383" s="109"/>
      <c r="TSE383" s="109"/>
      <c r="TSF383" s="109"/>
      <c r="TSG383" s="109"/>
      <c r="TSH383" s="109"/>
      <c r="TSI383" s="109"/>
      <c r="TSJ383" s="109"/>
      <c r="TSK383" s="109"/>
      <c r="TSL383" s="109"/>
      <c r="TSM383" s="109"/>
      <c r="TSN383" s="109"/>
      <c r="TSO383" s="109"/>
      <c r="TSP383" s="109"/>
      <c r="TSQ383" s="109"/>
      <c r="TSR383" s="109"/>
      <c r="TSS383" s="109"/>
      <c r="TST383" s="109"/>
      <c r="TSU383" s="109"/>
      <c r="TSV383" s="109"/>
      <c r="TSW383" s="109"/>
      <c r="TSX383" s="109"/>
      <c r="TSY383" s="109"/>
      <c r="TSZ383" s="109"/>
      <c r="TTA383" s="109"/>
      <c r="TTB383" s="109"/>
      <c r="TTC383" s="109"/>
      <c r="TTD383" s="109"/>
      <c r="TTE383" s="109"/>
      <c r="TTF383" s="109"/>
      <c r="TTG383" s="109"/>
      <c r="TTH383" s="109"/>
      <c r="TTI383" s="109"/>
      <c r="TTJ383" s="109"/>
      <c r="TTK383" s="109"/>
      <c r="TTL383" s="109"/>
      <c r="TTM383" s="109"/>
      <c r="TTN383" s="109"/>
      <c r="TTO383" s="109"/>
      <c r="TTP383" s="109"/>
      <c r="TTQ383" s="109"/>
      <c r="TTR383" s="109"/>
      <c r="TTS383" s="109"/>
      <c r="TTT383" s="109"/>
      <c r="TTU383" s="109"/>
      <c r="TTV383" s="109"/>
      <c r="TTW383" s="109"/>
      <c r="TTX383" s="109"/>
      <c r="TTY383" s="109"/>
      <c r="TTZ383" s="109"/>
      <c r="TUA383" s="109"/>
      <c r="TUB383" s="109"/>
      <c r="TUC383" s="109"/>
      <c r="TUD383" s="109"/>
      <c r="TUE383" s="109"/>
      <c r="TUF383" s="109"/>
      <c r="TUG383" s="109"/>
      <c r="TUH383" s="109"/>
      <c r="TUI383" s="109"/>
      <c r="TUJ383" s="109"/>
      <c r="TUK383" s="109"/>
      <c r="TUL383" s="109"/>
      <c r="TUM383" s="109"/>
      <c r="TUN383" s="109"/>
      <c r="TUO383" s="109"/>
      <c r="TUP383" s="109"/>
      <c r="TUQ383" s="109"/>
      <c r="TUR383" s="109"/>
      <c r="TUS383" s="109"/>
      <c r="TUT383" s="109"/>
      <c r="TUU383" s="109"/>
      <c r="TUV383" s="109"/>
      <c r="TUW383" s="109"/>
      <c r="TUX383" s="109"/>
      <c r="TUY383" s="109"/>
      <c r="TUZ383" s="109"/>
      <c r="TVA383" s="109"/>
      <c r="TVB383" s="109"/>
      <c r="TVC383" s="109"/>
      <c r="TVD383" s="109"/>
      <c r="TVE383" s="109"/>
      <c r="TVF383" s="109"/>
      <c r="TVG383" s="109"/>
      <c r="TVH383" s="109"/>
      <c r="TVI383" s="109"/>
      <c r="TVJ383" s="109"/>
      <c r="TVK383" s="109"/>
      <c r="TVL383" s="109"/>
      <c r="TVM383" s="109"/>
      <c r="TVN383" s="109"/>
      <c r="TVO383" s="109"/>
      <c r="TVP383" s="109"/>
      <c r="TVQ383" s="109"/>
      <c r="TVR383" s="109"/>
      <c r="TVS383" s="109"/>
      <c r="TVT383" s="109"/>
      <c r="TVU383" s="109"/>
      <c r="TVV383" s="109"/>
      <c r="TVW383" s="109"/>
      <c r="TVX383" s="109"/>
      <c r="TVY383" s="109"/>
      <c r="TVZ383" s="109"/>
      <c r="TWA383" s="109"/>
      <c r="TWB383" s="109"/>
      <c r="TWC383" s="109"/>
      <c r="TWD383" s="109"/>
      <c r="TWE383" s="109"/>
      <c r="TWF383" s="109"/>
      <c r="TWG383" s="109"/>
      <c r="TWH383" s="109"/>
      <c r="TWI383" s="109"/>
      <c r="TWJ383" s="109"/>
      <c r="TWK383" s="109"/>
      <c r="TWL383" s="109"/>
      <c r="TWM383" s="109"/>
      <c r="TWN383" s="109"/>
      <c r="TWO383" s="109"/>
      <c r="TWP383" s="109"/>
      <c r="TWQ383" s="109"/>
      <c r="TWR383" s="109"/>
      <c r="TWS383" s="109"/>
      <c r="TWT383" s="109"/>
      <c r="TWU383" s="109"/>
      <c r="TWV383" s="109"/>
      <c r="TWW383" s="109"/>
      <c r="TWX383" s="109"/>
      <c r="TWY383" s="109"/>
      <c r="TWZ383" s="109"/>
      <c r="TXA383" s="109"/>
      <c r="TXB383" s="109"/>
      <c r="TXC383" s="109"/>
      <c r="TXD383" s="109"/>
      <c r="TXE383" s="109"/>
      <c r="TXF383" s="109"/>
      <c r="TXG383" s="109"/>
      <c r="TXH383" s="109"/>
      <c r="TXI383" s="109"/>
      <c r="TXJ383" s="109"/>
      <c r="TXK383" s="109"/>
      <c r="TXL383" s="109"/>
      <c r="TXM383" s="109"/>
      <c r="TXN383" s="109"/>
      <c r="TXO383" s="109"/>
      <c r="TXP383" s="109"/>
      <c r="TXQ383" s="109"/>
      <c r="TXR383" s="109"/>
      <c r="TXS383" s="109"/>
      <c r="TXT383" s="109"/>
      <c r="TXU383" s="109"/>
      <c r="TXV383" s="109"/>
      <c r="TXW383" s="109"/>
      <c r="TXX383" s="109"/>
      <c r="TXY383" s="109"/>
      <c r="TXZ383" s="109"/>
      <c r="TYA383" s="109"/>
      <c r="TYB383" s="109"/>
      <c r="TYC383" s="109"/>
      <c r="TYD383" s="109"/>
      <c r="TYE383" s="109"/>
      <c r="TYF383" s="109"/>
      <c r="TYG383" s="109"/>
      <c r="TYH383" s="109"/>
      <c r="TYI383" s="109"/>
      <c r="TYJ383" s="109"/>
      <c r="TYK383" s="109"/>
      <c r="TYL383" s="109"/>
      <c r="TYM383" s="109"/>
      <c r="TYN383" s="109"/>
      <c r="TYO383" s="109"/>
      <c r="TYP383" s="109"/>
      <c r="TYQ383" s="109"/>
      <c r="TYR383" s="109"/>
      <c r="TYS383" s="109"/>
      <c r="TYT383" s="109"/>
      <c r="TYU383" s="109"/>
      <c r="TYV383" s="109"/>
      <c r="TYW383" s="109"/>
      <c r="TYX383" s="109"/>
      <c r="TYY383" s="109"/>
      <c r="TYZ383" s="109"/>
      <c r="TZA383" s="109"/>
      <c r="TZB383" s="109"/>
      <c r="TZC383" s="109"/>
      <c r="TZD383" s="109"/>
      <c r="TZE383" s="109"/>
      <c r="TZF383" s="109"/>
      <c r="TZG383" s="109"/>
      <c r="TZH383" s="109"/>
      <c r="TZI383" s="109"/>
      <c r="TZJ383" s="109"/>
      <c r="TZK383" s="109"/>
      <c r="TZL383" s="109"/>
      <c r="TZM383" s="109"/>
      <c r="TZN383" s="109"/>
      <c r="TZO383" s="109"/>
      <c r="TZP383" s="109"/>
      <c r="TZQ383" s="109"/>
      <c r="TZR383" s="109"/>
      <c r="TZS383" s="109"/>
      <c r="TZT383" s="109"/>
      <c r="TZU383" s="109"/>
      <c r="TZV383" s="109"/>
      <c r="TZW383" s="109"/>
      <c r="TZX383" s="109"/>
      <c r="TZY383" s="109"/>
      <c r="TZZ383" s="109"/>
      <c r="UAA383" s="109"/>
      <c r="UAB383" s="109"/>
      <c r="UAC383" s="109"/>
      <c r="UAD383" s="109"/>
      <c r="UAE383" s="109"/>
      <c r="UAF383" s="109"/>
      <c r="UAG383" s="109"/>
      <c r="UAH383" s="109"/>
      <c r="UAI383" s="109"/>
      <c r="UAJ383" s="109"/>
      <c r="UAK383" s="109"/>
      <c r="UAL383" s="109"/>
      <c r="UAM383" s="109"/>
      <c r="UAN383" s="109"/>
      <c r="UAO383" s="109"/>
      <c r="UAP383" s="109"/>
      <c r="UAQ383" s="109"/>
      <c r="UAR383" s="109"/>
      <c r="UAS383" s="109"/>
      <c r="UAT383" s="109"/>
      <c r="UAU383" s="109"/>
      <c r="UAV383" s="109"/>
      <c r="UAW383" s="109"/>
      <c r="UAX383" s="109"/>
      <c r="UAY383" s="109"/>
      <c r="UAZ383" s="109"/>
      <c r="UBA383" s="109"/>
      <c r="UBB383" s="109"/>
      <c r="UBC383" s="109"/>
      <c r="UBD383" s="109"/>
      <c r="UBE383" s="109"/>
      <c r="UBF383" s="109"/>
      <c r="UBG383" s="109"/>
      <c r="UBH383" s="109"/>
      <c r="UBI383" s="109"/>
      <c r="UBJ383" s="109"/>
      <c r="UBK383" s="109"/>
      <c r="UBL383" s="109"/>
      <c r="UBM383" s="109"/>
      <c r="UBN383" s="109"/>
      <c r="UBO383" s="109"/>
      <c r="UBP383" s="109"/>
      <c r="UBQ383" s="109"/>
      <c r="UBR383" s="109"/>
      <c r="UBS383" s="109"/>
      <c r="UBT383" s="109"/>
      <c r="UBU383" s="109"/>
      <c r="UBV383" s="109"/>
      <c r="UBW383" s="109"/>
      <c r="UBX383" s="109"/>
      <c r="UBY383" s="109"/>
      <c r="UBZ383" s="109"/>
      <c r="UCA383" s="109"/>
      <c r="UCB383" s="109"/>
      <c r="UCC383" s="109"/>
      <c r="UCD383" s="109"/>
      <c r="UCE383" s="109"/>
      <c r="UCF383" s="109"/>
      <c r="UCG383" s="109"/>
      <c r="UCH383" s="109"/>
      <c r="UCI383" s="109"/>
      <c r="UCJ383" s="109"/>
      <c r="UCK383" s="109"/>
      <c r="UCL383" s="109"/>
      <c r="UCM383" s="109"/>
      <c r="UCN383" s="109"/>
      <c r="UCO383" s="109"/>
      <c r="UCP383" s="109"/>
      <c r="UCQ383" s="109"/>
      <c r="UCR383" s="109"/>
      <c r="UCS383" s="109"/>
      <c r="UCT383" s="109"/>
      <c r="UCU383" s="109"/>
      <c r="UCV383" s="109"/>
      <c r="UCW383" s="109"/>
      <c r="UCX383" s="109"/>
      <c r="UCY383" s="109"/>
      <c r="UCZ383" s="109"/>
      <c r="UDA383" s="109"/>
      <c r="UDB383" s="109"/>
      <c r="UDC383" s="109"/>
      <c r="UDD383" s="109"/>
      <c r="UDE383" s="109"/>
      <c r="UDF383" s="109"/>
      <c r="UDG383" s="109"/>
      <c r="UDH383" s="109"/>
      <c r="UDI383" s="109"/>
      <c r="UDJ383" s="109"/>
      <c r="UDK383" s="109"/>
      <c r="UDL383" s="109"/>
      <c r="UDM383" s="109"/>
      <c r="UDN383" s="109"/>
      <c r="UDO383" s="109"/>
      <c r="UDP383" s="109"/>
      <c r="UDQ383" s="109"/>
      <c r="UDR383" s="109"/>
      <c r="UDS383" s="109"/>
      <c r="UDT383" s="109"/>
      <c r="UDU383" s="109"/>
      <c r="UDV383" s="109"/>
      <c r="UDW383" s="109"/>
      <c r="UDX383" s="109"/>
      <c r="UDY383" s="109"/>
      <c r="UDZ383" s="109"/>
      <c r="UEA383" s="109"/>
      <c r="UEB383" s="109"/>
      <c r="UEC383" s="109"/>
      <c r="UED383" s="109"/>
      <c r="UEE383" s="109"/>
      <c r="UEF383" s="109"/>
      <c r="UEG383" s="109"/>
      <c r="UEH383" s="109"/>
      <c r="UEI383" s="109"/>
      <c r="UEJ383" s="109"/>
      <c r="UEK383" s="109"/>
      <c r="UEL383" s="109"/>
      <c r="UEM383" s="109"/>
      <c r="UEN383" s="109"/>
      <c r="UEO383" s="109"/>
      <c r="UEP383" s="109"/>
      <c r="UEQ383" s="109"/>
      <c r="UER383" s="109"/>
      <c r="UES383" s="109"/>
      <c r="UET383" s="109"/>
      <c r="UEU383" s="109"/>
      <c r="UEV383" s="109"/>
      <c r="UEW383" s="109"/>
      <c r="UEX383" s="109"/>
      <c r="UEY383" s="109"/>
      <c r="UEZ383" s="109"/>
      <c r="UFA383" s="109"/>
      <c r="UFB383" s="109"/>
      <c r="UFC383" s="109"/>
      <c r="UFD383" s="109"/>
      <c r="UFE383" s="109"/>
      <c r="UFF383" s="109"/>
      <c r="UFG383" s="109"/>
      <c r="UFH383" s="109"/>
      <c r="UFI383" s="109"/>
      <c r="UFJ383" s="109"/>
      <c r="UFK383" s="109"/>
      <c r="UFL383" s="109"/>
      <c r="UFM383" s="109"/>
      <c r="UFN383" s="109"/>
      <c r="UFO383" s="109"/>
      <c r="UFP383" s="109"/>
      <c r="UFQ383" s="109"/>
      <c r="UFR383" s="109"/>
      <c r="UFS383" s="109"/>
      <c r="UFT383" s="109"/>
      <c r="UFU383" s="109"/>
      <c r="UFV383" s="109"/>
      <c r="UFW383" s="109"/>
      <c r="UFX383" s="109"/>
      <c r="UFY383" s="109"/>
      <c r="UFZ383" s="109"/>
      <c r="UGA383" s="109"/>
      <c r="UGB383" s="109"/>
      <c r="UGC383" s="109"/>
      <c r="UGD383" s="109"/>
      <c r="UGE383" s="109"/>
      <c r="UGF383" s="109"/>
      <c r="UGG383" s="109"/>
      <c r="UGH383" s="109"/>
      <c r="UGI383" s="109"/>
      <c r="UGJ383" s="109"/>
      <c r="UGK383" s="109"/>
      <c r="UGL383" s="109"/>
      <c r="UGM383" s="109"/>
      <c r="UGN383" s="109"/>
      <c r="UGO383" s="109"/>
      <c r="UGP383" s="109"/>
      <c r="UGQ383" s="109"/>
      <c r="UGR383" s="109"/>
      <c r="UGS383" s="109"/>
      <c r="UGT383" s="109"/>
      <c r="UGU383" s="109"/>
      <c r="UGV383" s="109"/>
      <c r="UGW383" s="109"/>
      <c r="UGX383" s="109"/>
      <c r="UGY383" s="109"/>
      <c r="UGZ383" s="109"/>
      <c r="UHA383" s="109"/>
      <c r="UHB383" s="109"/>
      <c r="UHC383" s="109"/>
      <c r="UHD383" s="109"/>
      <c r="UHE383" s="109"/>
      <c r="UHF383" s="109"/>
      <c r="UHG383" s="109"/>
      <c r="UHH383" s="109"/>
      <c r="UHI383" s="109"/>
      <c r="UHJ383" s="109"/>
      <c r="UHK383" s="109"/>
      <c r="UHL383" s="109"/>
      <c r="UHM383" s="109"/>
      <c r="UHN383" s="109"/>
      <c r="UHO383" s="109"/>
      <c r="UHP383" s="109"/>
      <c r="UHQ383" s="109"/>
      <c r="UHR383" s="109"/>
      <c r="UHS383" s="109"/>
      <c r="UHT383" s="109"/>
      <c r="UHU383" s="109"/>
      <c r="UHV383" s="109"/>
      <c r="UHW383" s="109"/>
      <c r="UHX383" s="109"/>
      <c r="UHY383" s="109"/>
      <c r="UHZ383" s="109"/>
      <c r="UIA383" s="109"/>
      <c r="UIB383" s="109"/>
      <c r="UIC383" s="109"/>
      <c r="UID383" s="109"/>
      <c r="UIE383" s="109"/>
      <c r="UIF383" s="109"/>
      <c r="UIG383" s="109"/>
      <c r="UIH383" s="109"/>
      <c r="UII383" s="109"/>
      <c r="UIJ383" s="109"/>
      <c r="UIK383" s="109"/>
      <c r="UIL383" s="109"/>
      <c r="UIM383" s="109"/>
      <c r="UIN383" s="109"/>
      <c r="UIO383" s="109"/>
      <c r="UIP383" s="109"/>
      <c r="UIQ383" s="109"/>
      <c r="UIR383" s="109"/>
      <c r="UIS383" s="109"/>
      <c r="UIT383" s="109"/>
      <c r="UIU383" s="109"/>
      <c r="UIV383" s="109"/>
      <c r="UIW383" s="109"/>
      <c r="UIX383" s="109"/>
      <c r="UIY383" s="109"/>
      <c r="UIZ383" s="109"/>
      <c r="UJA383" s="109"/>
      <c r="UJB383" s="109"/>
      <c r="UJC383" s="109"/>
      <c r="UJD383" s="109"/>
      <c r="UJE383" s="109"/>
      <c r="UJF383" s="109"/>
      <c r="UJG383" s="109"/>
      <c r="UJH383" s="109"/>
      <c r="UJI383" s="109"/>
      <c r="UJJ383" s="109"/>
      <c r="UJK383" s="109"/>
      <c r="UJL383" s="109"/>
      <c r="UJM383" s="109"/>
      <c r="UJN383" s="109"/>
      <c r="UJO383" s="109"/>
      <c r="UJP383" s="109"/>
      <c r="UJQ383" s="109"/>
      <c r="UJR383" s="109"/>
      <c r="UJS383" s="109"/>
      <c r="UJT383" s="109"/>
      <c r="UJU383" s="109"/>
      <c r="UJV383" s="109"/>
      <c r="UJW383" s="109"/>
      <c r="UJX383" s="109"/>
      <c r="UJY383" s="109"/>
      <c r="UJZ383" s="109"/>
      <c r="UKA383" s="109"/>
      <c r="UKB383" s="109"/>
      <c r="UKC383" s="109"/>
      <c r="UKD383" s="109"/>
      <c r="UKE383" s="109"/>
      <c r="UKF383" s="109"/>
      <c r="UKG383" s="109"/>
      <c r="UKH383" s="109"/>
      <c r="UKI383" s="109"/>
      <c r="UKJ383" s="109"/>
      <c r="UKK383" s="109"/>
      <c r="UKL383" s="109"/>
      <c r="UKM383" s="109"/>
      <c r="UKN383" s="109"/>
      <c r="UKO383" s="109"/>
      <c r="UKP383" s="109"/>
      <c r="UKQ383" s="109"/>
      <c r="UKR383" s="109"/>
      <c r="UKS383" s="109"/>
      <c r="UKT383" s="109"/>
      <c r="UKU383" s="109"/>
      <c r="UKV383" s="109"/>
      <c r="UKW383" s="109"/>
      <c r="UKX383" s="109"/>
      <c r="UKY383" s="109"/>
      <c r="UKZ383" s="109"/>
      <c r="ULA383" s="109"/>
      <c r="ULB383" s="109"/>
      <c r="ULC383" s="109"/>
      <c r="ULD383" s="109"/>
      <c r="ULE383" s="109"/>
      <c r="ULF383" s="109"/>
      <c r="ULG383" s="109"/>
      <c r="ULH383" s="109"/>
      <c r="ULI383" s="109"/>
      <c r="ULJ383" s="109"/>
      <c r="ULK383" s="109"/>
      <c r="ULL383" s="109"/>
      <c r="ULM383" s="109"/>
      <c r="ULN383" s="109"/>
      <c r="ULO383" s="109"/>
      <c r="ULP383" s="109"/>
      <c r="ULQ383" s="109"/>
      <c r="ULR383" s="109"/>
      <c r="ULS383" s="109"/>
      <c r="ULT383" s="109"/>
      <c r="ULU383" s="109"/>
      <c r="ULV383" s="109"/>
      <c r="ULW383" s="109"/>
      <c r="ULX383" s="109"/>
      <c r="ULY383" s="109"/>
      <c r="ULZ383" s="109"/>
      <c r="UMA383" s="109"/>
      <c r="UMB383" s="109"/>
      <c r="UMC383" s="109"/>
      <c r="UMD383" s="109"/>
      <c r="UME383" s="109"/>
      <c r="UMF383" s="109"/>
      <c r="UMG383" s="109"/>
      <c r="UMH383" s="109"/>
      <c r="UMI383" s="109"/>
      <c r="UMJ383" s="109"/>
      <c r="UMK383" s="109"/>
      <c r="UML383" s="109"/>
      <c r="UMM383" s="109"/>
      <c r="UMN383" s="109"/>
      <c r="UMO383" s="109"/>
      <c r="UMP383" s="109"/>
      <c r="UMQ383" s="109"/>
      <c r="UMR383" s="109"/>
      <c r="UMS383" s="109"/>
      <c r="UMT383" s="109"/>
      <c r="UMU383" s="109"/>
      <c r="UMV383" s="109"/>
      <c r="UMW383" s="109"/>
      <c r="UMX383" s="109"/>
      <c r="UMY383" s="109"/>
      <c r="UMZ383" s="109"/>
      <c r="UNA383" s="109"/>
      <c r="UNB383" s="109"/>
      <c r="UNC383" s="109"/>
      <c r="UND383" s="109"/>
      <c r="UNE383" s="109"/>
      <c r="UNF383" s="109"/>
      <c r="UNG383" s="109"/>
      <c r="UNH383" s="109"/>
      <c r="UNI383" s="109"/>
      <c r="UNJ383" s="109"/>
      <c r="UNK383" s="109"/>
      <c r="UNL383" s="109"/>
      <c r="UNM383" s="109"/>
      <c r="UNN383" s="109"/>
      <c r="UNO383" s="109"/>
      <c r="UNP383" s="109"/>
      <c r="UNQ383" s="109"/>
      <c r="UNR383" s="109"/>
      <c r="UNS383" s="109"/>
      <c r="UNT383" s="109"/>
      <c r="UNU383" s="109"/>
      <c r="UNV383" s="109"/>
      <c r="UNW383" s="109"/>
      <c r="UNX383" s="109"/>
      <c r="UNY383" s="109"/>
      <c r="UNZ383" s="109"/>
      <c r="UOA383" s="109"/>
      <c r="UOB383" s="109"/>
      <c r="UOC383" s="109"/>
      <c r="UOD383" s="109"/>
      <c r="UOE383" s="109"/>
      <c r="UOF383" s="109"/>
      <c r="UOG383" s="109"/>
      <c r="UOH383" s="109"/>
      <c r="UOI383" s="109"/>
      <c r="UOJ383" s="109"/>
      <c r="UOK383" s="109"/>
      <c r="UOL383" s="109"/>
      <c r="UOM383" s="109"/>
      <c r="UON383" s="109"/>
      <c r="UOO383" s="109"/>
      <c r="UOP383" s="109"/>
      <c r="UOQ383" s="109"/>
      <c r="UOR383" s="109"/>
      <c r="UOS383" s="109"/>
      <c r="UOT383" s="109"/>
      <c r="UOU383" s="109"/>
      <c r="UOV383" s="109"/>
      <c r="UOW383" s="109"/>
      <c r="UOX383" s="109"/>
      <c r="UOY383" s="109"/>
      <c r="UOZ383" s="109"/>
      <c r="UPA383" s="109"/>
      <c r="UPB383" s="109"/>
      <c r="UPC383" s="109"/>
      <c r="UPD383" s="109"/>
      <c r="UPE383" s="109"/>
      <c r="UPF383" s="109"/>
      <c r="UPG383" s="109"/>
      <c r="UPH383" s="109"/>
      <c r="UPI383" s="109"/>
      <c r="UPJ383" s="109"/>
      <c r="UPK383" s="109"/>
      <c r="UPL383" s="109"/>
      <c r="UPM383" s="109"/>
      <c r="UPN383" s="109"/>
      <c r="UPO383" s="109"/>
      <c r="UPP383" s="109"/>
      <c r="UPQ383" s="109"/>
      <c r="UPR383" s="109"/>
      <c r="UPS383" s="109"/>
      <c r="UPT383" s="109"/>
      <c r="UPU383" s="109"/>
      <c r="UPV383" s="109"/>
      <c r="UPW383" s="109"/>
      <c r="UPX383" s="109"/>
      <c r="UPY383" s="109"/>
      <c r="UPZ383" s="109"/>
      <c r="UQA383" s="109"/>
      <c r="UQB383" s="109"/>
      <c r="UQC383" s="109"/>
      <c r="UQD383" s="109"/>
      <c r="UQE383" s="109"/>
      <c r="UQF383" s="109"/>
      <c r="UQG383" s="109"/>
      <c r="UQH383" s="109"/>
      <c r="UQI383" s="109"/>
      <c r="UQJ383" s="109"/>
      <c r="UQK383" s="109"/>
      <c r="UQL383" s="109"/>
      <c r="UQM383" s="109"/>
      <c r="UQN383" s="109"/>
      <c r="UQO383" s="109"/>
      <c r="UQP383" s="109"/>
      <c r="UQQ383" s="109"/>
      <c r="UQR383" s="109"/>
      <c r="UQS383" s="109"/>
      <c r="UQT383" s="109"/>
      <c r="UQU383" s="109"/>
      <c r="UQV383" s="109"/>
      <c r="UQW383" s="109"/>
      <c r="UQX383" s="109"/>
      <c r="UQY383" s="109"/>
      <c r="UQZ383" s="109"/>
      <c r="URA383" s="109"/>
      <c r="URB383" s="109"/>
      <c r="URC383" s="109"/>
      <c r="URD383" s="109"/>
      <c r="URE383" s="109"/>
      <c r="URF383" s="109"/>
      <c r="URG383" s="109"/>
      <c r="URH383" s="109"/>
      <c r="URI383" s="109"/>
      <c r="URJ383" s="109"/>
      <c r="URK383" s="109"/>
      <c r="URL383" s="109"/>
      <c r="URM383" s="109"/>
      <c r="URN383" s="109"/>
      <c r="URO383" s="109"/>
      <c r="URP383" s="109"/>
      <c r="URQ383" s="109"/>
      <c r="URR383" s="109"/>
      <c r="URS383" s="109"/>
      <c r="URT383" s="109"/>
      <c r="URU383" s="109"/>
      <c r="URV383" s="109"/>
      <c r="URW383" s="109"/>
      <c r="URX383" s="109"/>
      <c r="URY383" s="109"/>
      <c r="URZ383" s="109"/>
      <c r="USA383" s="109"/>
      <c r="USB383" s="109"/>
      <c r="USC383" s="109"/>
      <c r="USD383" s="109"/>
      <c r="USE383" s="109"/>
      <c r="USF383" s="109"/>
      <c r="USG383" s="109"/>
      <c r="USH383" s="109"/>
      <c r="USI383" s="109"/>
      <c r="USJ383" s="109"/>
      <c r="USK383" s="109"/>
      <c r="USL383" s="109"/>
      <c r="USM383" s="109"/>
      <c r="USN383" s="109"/>
      <c r="USO383" s="109"/>
      <c r="USP383" s="109"/>
      <c r="USQ383" s="109"/>
      <c r="USR383" s="109"/>
      <c r="USS383" s="109"/>
      <c r="UST383" s="109"/>
      <c r="USU383" s="109"/>
      <c r="USV383" s="109"/>
      <c r="USW383" s="109"/>
      <c r="USX383" s="109"/>
      <c r="USY383" s="109"/>
      <c r="USZ383" s="109"/>
      <c r="UTA383" s="109"/>
      <c r="UTB383" s="109"/>
      <c r="UTC383" s="109"/>
      <c r="UTD383" s="109"/>
      <c r="UTE383" s="109"/>
      <c r="UTF383" s="109"/>
      <c r="UTG383" s="109"/>
      <c r="UTH383" s="109"/>
      <c r="UTI383" s="109"/>
      <c r="UTJ383" s="109"/>
      <c r="UTK383" s="109"/>
      <c r="UTL383" s="109"/>
      <c r="UTM383" s="109"/>
      <c r="UTN383" s="109"/>
      <c r="UTO383" s="109"/>
      <c r="UTP383" s="109"/>
      <c r="UTQ383" s="109"/>
      <c r="UTR383" s="109"/>
      <c r="UTS383" s="109"/>
      <c r="UTT383" s="109"/>
      <c r="UTU383" s="109"/>
      <c r="UTV383" s="109"/>
      <c r="UTW383" s="109"/>
      <c r="UTX383" s="109"/>
      <c r="UTY383" s="109"/>
      <c r="UTZ383" s="109"/>
      <c r="UUA383" s="109"/>
      <c r="UUB383" s="109"/>
      <c r="UUC383" s="109"/>
      <c r="UUD383" s="109"/>
      <c r="UUE383" s="109"/>
      <c r="UUF383" s="109"/>
      <c r="UUG383" s="109"/>
      <c r="UUH383" s="109"/>
      <c r="UUI383" s="109"/>
      <c r="UUJ383" s="109"/>
      <c r="UUK383" s="109"/>
      <c r="UUL383" s="109"/>
      <c r="UUM383" s="109"/>
      <c r="UUN383" s="109"/>
      <c r="UUO383" s="109"/>
      <c r="UUP383" s="109"/>
      <c r="UUQ383" s="109"/>
      <c r="UUR383" s="109"/>
      <c r="UUS383" s="109"/>
      <c r="UUT383" s="109"/>
      <c r="UUU383" s="109"/>
      <c r="UUV383" s="109"/>
      <c r="UUW383" s="109"/>
      <c r="UUX383" s="109"/>
      <c r="UUY383" s="109"/>
      <c r="UUZ383" s="109"/>
      <c r="UVA383" s="109"/>
      <c r="UVB383" s="109"/>
      <c r="UVC383" s="109"/>
      <c r="UVD383" s="109"/>
      <c r="UVE383" s="109"/>
      <c r="UVF383" s="109"/>
      <c r="UVG383" s="109"/>
      <c r="UVH383" s="109"/>
      <c r="UVI383" s="109"/>
      <c r="UVJ383" s="109"/>
      <c r="UVK383" s="109"/>
      <c r="UVL383" s="109"/>
      <c r="UVM383" s="109"/>
      <c r="UVN383" s="109"/>
      <c r="UVO383" s="109"/>
      <c r="UVP383" s="109"/>
      <c r="UVQ383" s="109"/>
      <c r="UVR383" s="109"/>
      <c r="UVS383" s="109"/>
      <c r="UVT383" s="109"/>
      <c r="UVU383" s="109"/>
      <c r="UVV383" s="109"/>
      <c r="UVW383" s="109"/>
      <c r="UVX383" s="109"/>
      <c r="UVY383" s="109"/>
      <c r="UVZ383" s="109"/>
      <c r="UWA383" s="109"/>
      <c r="UWB383" s="109"/>
      <c r="UWC383" s="109"/>
      <c r="UWD383" s="109"/>
      <c r="UWE383" s="109"/>
      <c r="UWF383" s="109"/>
      <c r="UWG383" s="109"/>
      <c r="UWH383" s="109"/>
      <c r="UWI383" s="109"/>
      <c r="UWJ383" s="109"/>
      <c r="UWK383" s="109"/>
      <c r="UWL383" s="109"/>
      <c r="UWM383" s="109"/>
      <c r="UWN383" s="109"/>
      <c r="UWO383" s="109"/>
      <c r="UWP383" s="109"/>
      <c r="UWQ383" s="109"/>
      <c r="UWR383" s="109"/>
      <c r="UWS383" s="109"/>
      <c r="UWT383" s="109"/>
      <c r="UWU383" s="109"/>
      <c r="UWV383" s="109"/>
      <c r="UWW383" s="109"/>
      <c r="UWX383" s="109"/>
      <c r="UWY383" s="109"/>
      <c r="UWZ383" s="109"/>
      <c r="UXA383" s="109"/>
      <c r="UXB383" s="109"/>
      <c r="UXC383" s="109"/>
      <c r="UXD383" s="109"/>
      <c r="UXE383" s="109"/>
      <c r="UXF383" s="109"/>
      <c r="UXG383" s="109"/>
      <c r="UXH383" s="109"/>
      <c r="UXI383" s="109"/>
      <c r="UXJ383" s="109"/>
      <c r="UXK383" s="109"/>
      <c r="UXL383" s="109"/>
      <c r="UXM383" s="109"/>
      <c r="UXN383" s="109"/>
      <c r="UXO383" s="109"/>
      <c r="UXP383" s="109"/>
      <c r="UXQ383" s="109"/>
      <c r="UXR383" s="109"/>
      <c r="UXS383" s="109"/>
      <c r="UXT383" s="109"/>
      <c r="UXU383" s="109"/>
      <c r="UXV383" s="109"/>
      <c r="UXW383" s="109"/>
      <c r="UXX383" s="109"/>
      <c r="UXY383" s="109"/>
      <c r="UXZ383" s="109"/>
      <c r="UYA383" s="109"/>
      <c r="UYB383" s="109"/>
      <c r="UYC383" s="109"/>
      <c r="UYD383" s="109"/>
      <c r="UYE383" s="109"/>
      <c r="UYF383" s="109"/>
      <c r="UYG383" s="109"/>
      <c r="UYH383" s="109"/>
      <c r="UYI383" s="109"/>
      <c r="UYJ383" s="109"/>
      <c r="UYK383" s="109"/>
      <c r="UYL383" s="109"/>
      <c r="UYM383" s="109"/>
      <c r="UYN383" s="109"/>
      <c r="UYO383" s="109"/>
      <c r="UYP383" s="109"/>
      <c r="UYQ383" s="109"/>
      <c r="UYR383" s="109"/>
      <c r="UYS383" s="109"/>
      <c r="UYT383" s="109"/>
      <c r="UYU383" s="109"/>
      <c r="UYV383" s="109"/>
      <c r="UYW383" s="109"/>
      <c r="UYX383" s="109"/>
      <c r="UYY383" s="109"/>
      <c r="UYZ383" s="109"/>
      <c r="UZA383" s="109"/>
      <c r="UZB383" s="109"/>
      <c r="UZC383" s="109"/>
      <c r="UZD383" s="109"/>
      <c r="UZE383" s="109"/>
      <c r="UZF383" s="109"/>
      <c r="UZG383" s="109"/>
      <c r="UZH383" s="109"/>
      <c r="UZI383" s="109"/>
      <c r="UZJ383" s="109"/>
      <c r="UZK383" s="109"/>
      <c r="UZL383" s="109"/>
      <c r="UZM383" s="109"/>
      <c r="UZN383" s="109"/>
      <c r="UZO383" s="109"/>
      <c r="UZP383" s="109"/>
      <c r="UZQ383" s="109"/>
      <c r="UZR383" s="109"/>
      <c r="UZS383" s="109"/>
      <c r="UZT383" s="109"/>
      <c r="UZU383" s="109"/>
      <c r="UZV383" s="109"/>
      <c r="UZW383" s="109"/>
      <c r="UZX383" s="109"/>
      <c r="UZY383" s="109"/>
      <c r="UZZ383" s="109"/>
      <c r="VAA383" s="109"/>
      <c r="VAB383" s="109"/>
      <c r="VAC383" s="109"/>
      <c r="VAD383" s="109"/>
      <c r="VAE383" s="109"/>
      <c r="VAF383" s="109"/>
      <c r="VAG383" s="109"/>
      <c r="VAH383" s="109"/>
      <c r="VAI383" s="109"/>
      <c r="VAJ383" s="109"/>
      <c r="VAK383" s="109"/>
      <c r="VAL383" s="109"/>
      <c r="VAM383" s="109"/>
      <c r="VAN383" s="109"/>
      <c r="VAO383" s="109"/>
      <c r="VAP383" s="109"/>
      <c r="VAQ383" s="109"/>
      <c r="VAR383" s="109"/>
      <c r="VAS383" s="109"/>
      <c r="VAT383" s="109"/>
      <c r="VAU383" s="109"/>
      <c r="VAV383" s="109"/>
      <c r="VAW383" s="109"/>
      <c r="VAX383" s="109"/>
      <c r="VAY383" s="109"/>
      <c r="VAZ383" s="109"/>
      <c r="VBA383" s="109"/>
      <c r="VBB383" s="109"/>
      <c r="VBC383" s="109"/>
      <c r="VBD383" s="109"/>
      <c r="VBE383" s="109"/>
      <c r="VBF383" s="109"/>
      <c r="VBG383" s="109"/>
      <c r="VBH383" s="109"/>
      <c r="VBI383" s="109"/>
      <c r="VBJ383" s="109"/>
      <c r="VBK383" s="109"/>
      <c r="VBL383" s="109"/>
      <c r="VBM383" s="109"/>
      <c r="VBN383" s="109"/>
      <c r="VBO383" s="109"/>
      <c r="VBP383" s="109"/>
      <c r="VBQ383" s="109"/>
      <c r="VBR383" s="109"/>
      <c r="VBS383" s="109"/>
      <c r="VBT383" s="109"/>
      <c r="VBU383" s="109"/>
      <c r="VBV383" s="109"/>
      <c r="VBW383" s="109"/>
      <c r="VBX383" s="109"/>
      <c r="VBY383" s="109"/>
      <c r="VBZ383" s="109"/>
      <c r="VCA383" s="109"/>
      <c r="VCB383" s="109"/>
      <c r="VCC383" s="109"/>
      <c r="VCD383" s="109"/>
      <c r="VCE383" s="109"/>
      <c r="VCF383" s="109"/>
      <c r="VCG383" s="109"/>
      <c r="VCH383" s="109"/>
      <c r="VCI383" s="109"/>
      <c r="VCJ383" s="109"/>
      <c r="VCK383" s="109"/>
      <c r="VCL383" s="109"/>
      <c r="VCM383" s="109"/>
      <c r="VCN383" s="109"/>
      <c r="VCO383" s="109"/>
      <c r="VCP383" s="109"/>
      <c r="VCQ383" s="109"/>
      <c r="VCR383" s="109"/>
      <c r="VCS383" s="109"/>
      <c r="VCT383" s="109"/>
      <c r="VCU383" s="109"/>
      <c r="VCV383" s="109"/>
      <c r="VCW383" s="109"/>
      <c r="VCX383" s="109"/>
      <c r="VCY383" s="109"/>
      <c r="VCZ383" s="109"/>
      <c r="VDA383" s="109"/>
      <c r="VDB383" s="109"/>
      <c r="VDC383" s="109"/>
      <c r="VDD383" s="109"/>
      <c r="VDE383" s="109"/>
      <c r="VDF383" s="109"/>
      <c r="VDG383" s="109"/>
      <c r="VDH383" s="109"/>
      <c r="VDI383" s="109"/>
      <c r="VDJ383" s="109"/>
      <c r="VDK383" s="109"/>
      <c r="VDL383" s="109"/>
      <c r="VDM383" s="109"/>
      <c r="VDN383" s="109"/>
      <c r="VDO383" s="109"/>
      <c r="VDP383" s="109"/>
      <c r="VDQ383" s="109"/>
      <c r="VDR383" s="109"/>
      <c r="VDS383" s="109"/>
      <c r="VDT383" s="109"/>
      <c r="VDU383" s="109"/>
      <c r="VDV383" s="109"/>
      <c r="VDW383" s="109"/>
      <c r="VDX383" s="109"/>
      <c r="VDY383" s="109"/>
      <c r="VDZ383" s="109"/>
      <c r="VEA383" s="109"/>
      <c r="VEB383" s="109"/>
      <c r="VEC383" s="109"/>
      <c r="VED383" s="109"/>
      <c r="VEE383" s="109"/>
      <c r="VEF383" s="109"/>
      <c r="VEG383" s="109"/>
      <c r="VEH383" s="109"/>
      <c r="VEI383" s="109"/>
      <c r="VEJ383" s="109"/>
      <c r="VEK383" s="109"/>
      <c r="VEL383" s="109"/>
      <c r="VEM383" s="109"/>
      <c r="VEN383" s="109"/>
      <c r="VEO383" s="109"/>
      <c r="VEP383" s="109"/>
      <c r="VEQ383" s="109"/>
      <c r="VER383" s="109"/>
      <c r="VES383" s="109"/>
      <c r="VET383" s="109"/>
      <c r="VEU383" s="109"/>
      <c r="VEV383" s="109"/>
      <c r="VEW383" s="109"/>
      <c r="VEX383" s="109"/>
      <c r="VEY383" s="109"/>
      <c r="VEZ383" s="109"/>
      <c r="VFA383" s="109"/>
      <c r="VFB383" s="109"/>
      <c r="VFC383" s="109"/>
      <c r="VFD383" s="109"/>
      <c r="VFE383" s="109"/>
      <c r="VFF383" s="109"/>
      <c r="VFG383" s="109"/>
      <c r="VFH383" s="109"/>
      <c r="VFI383" s="109"/>
      <c r="VFJ383" s="109"/>
      <c r="VFK383" s="109"/>
      <c r="VFL383" s="109"/>
      <c r="VFM383" s="109"/>
      <c r="VFN383" s="109"/>
      <c r="VFO383" s="109"/>
      <c r="VFP383" s="109"/>
      <c r="VFQ383" s="109"/>
      <c r="VFR383" s="109"/>
      <c r="VFS383" s="109"/>
      <c r="VFT383" s="109"/>
      <c r="VFU383" s="109"/>
      <c r="VFV383" s="109"/>
      <c r="VFW383" s="109"/>
      <c r="VFX383" s="109"/>
      <c r="VFY383" s="109"/>
      <c r="VFZ383" s="109"/>
      <c r="VGA383" s="109"/>
      <c r="VGB383" s="109"/>
      <c r="VGC383" s="109"/>
      <c r="VGD383" s="109"/>
      <c r="VGE383" s="109"/>
      <c r="VGF383" s="109"/>
      <c r="VGG383" s="109"/>
      <c r="VGH383" s="109"/>
      <c r="VGI383" s="109"/>
      <c r="VGJ383" s="109"/>
      <c r="VGK383" s="109"/>
      <c r="VGL383" s="109"/>
      <c r="VGM383" s="109"/>
      <c r="VGN383" s="109"/>
      <c r="VGO383" s="109"/>
      <c r="VGP383" s="109"/>
      <c r="VGQ383" s="109"/>
      <c r="VGR383" s="109"/>
      <c r="VGS383" s="109"/>
      <c r="VGT383" s="109"/>
      <c r="VGU383" s="109"/>
      <c r="VGV383" s="109"/>
      <c r="VGW383" s="109"/>
      <c r="VGX383" s="109"/>
      <c r="VGY383" s="109"/>
      <c r="VGZ383" s="109"/>
      <c r="VHA383" s="109"/>
      <c r="VHB383" s="109"/>
      <c r="VHC383" s="109"/>
      <c r="VHD383" s="109"/>
      <c r="VHE383" s="109"/>
      <c r="VHF383" s="109"/>
      <c r="VHG383" s="109"/>
      <c r="VHH383" s="109"/>
      <c r="VHI383" s="109"/>
      <c r="VHJ383" s="109"/>
      <c r="VHK383" s="109"/>
      <c r="VHL383" s="109"/>
      <c r="VHM383" s="109"/>
      <c r="VHN383" s="109"/>
      <c r="VHO383" s="109"/>
      <c r="VHP383" s="109"/>
      <c r="VHQ383" s="109"/>
      <c r="VHR383" s="109"/>
      <c r="VHS383" s="109"/>
      <c r="VHT383" s="109"/>
      <c r="VHU383" s="109"/>
      <c r="VHV383" s="109"/>
      <c r="VHW383" s="109"/>
      <c r="VHX383" s="109"/>
      <c r="VHY383" s="109"/>
      <c r="VHZ383" s="109"/>
      <c r="VIA383" s="109"/>
      <c r="VIB383" s="109"/>
      <c r="VIC383" s="109"/>
      <c r="VID383" s="109"/>
      <c r="VIE383" s="109"/>
      <c r="VIF383" s="109"/>
      <c r="VIG383" s="109"/>
      <c r="VIH383" s="109"/>
      <c r="VII383" s="109"/>
      <c r="VIJ383" s="109"/>
      <c r="VIK383" s="109"/>
      <c r="VIL383" s="109"/>
      <c r="VIM383" s="109"/>
      <c r="VIN383" s="109"/>
      <c r="VIO383" s="109"/>
      <c r="VIP383" s="109"/>
      <c r="VIQ383" s="109"/>
      <c r="VIR383" s="109"/>
      <c r="VIS383" s="109"/>
      <c r="VIT383" s="109"/>
      <c r="VIU383" s="109"/>
      <c r="VIV383" s="109"/>
      <c r="VIW383" s="109"/>
      <c r="VIX383" s="109"/>
      <c r="VIY383" s="109"/>
      <c r="VIZ383" s="109"/>
      <c r="VJA383" s="109"/>
      <c r="VJB383" s="109"/>
      <c r="VJC383" s="109"/>
      <c r="VJD383" s="109"/>
      <c r="VJE383" s="109"/>
      <c r="VJF383" s="109"/>
      <c r="VJG383" s="109"/>
      <c r="VJH383" s="109"/>
      <c r="VJI383" s="109"/>
      <c r="VJJ383" s="109"/>
      <c r="VJK383" s="109"/>
      <c r="VJL383" s="109"/>
      <c r="VJM383" s="109"/>
      <c r="VJN383" s="109"/>
      <c r="VJO383" s="109"/>
      <c r="VJP383" s="109"/>
      <c r="VJQ383" s="109"/>
      <c r="VJR383" s="109"/>
      <c r="VJS383" s="109"/>
      <c r="VJT383" s="109"/>
      <c r="VJU383" s="109"/>
      <c r="VJV383" s="109"/>
      <c r="VJW383" s="109"/>
      <c r="VJX383" s="109"/>
      <c r="VJY383" s="109"/>
      <c r="VJZ383" s="109"/>
      <c r="VKA383" s="109"/>
      <c r="VKB383" s="109"/>
      <c r="VKC383" s="109"/>
      <c r="VKD383" s="109"/>
      <c r="VKE383" s="109"/>
      <c r="VKF383" s="109"/>
      <c r="VKG383" s="109"/>
      <c r="VKH383" s="109"/>
      <c r="VKI383" s="109"/>
      <c r="VKJ383" s="109"/>
      <c r="VKK383" s="109"/>
      <c r="VKL383" s="109"/>
      <c r="VKM383" s="109"/>
      <c r="VKN383" s="109"/>
      <c r="VKO383" s="109"/>
      <c r="VKP383" s="109"/>
      <c r="VKQ383" s="109"/>
      <c r="VKR383" s="109"/>
      <c r="VKS383" s="109"/>
      <c r="VKT383" s="109"/>
      <c r="VKU383" s="109"/>
      <c r="VKV383" s="109"/>
      <c r="VKW383" s="109"/>
      <c r="VKX383" s="109"/>
      <c r="VKY383" s="109"/>
      <c r="VKZ383" s="109"/>
      <c r="VLA383" s="109"/>
      <c r="VLB383" s="109"/>
      <c r="VLC383" s="109"/>
      <c r="VLD383" s="109"/>
      <c r="VLE383" s="109"/>
      <c r="VLF383" s="109"/>
      <c r="VLG383" s="109"/>
      <c r="VLH383" s="109"/>
      <c r="VLI383" s="109"/>
      <c r="VLJ383" s="109"/>
      <c r="VLK383" s="109"/>
      <c r="VLL383" s="109"/>
      <c r="VLM383" s="109"/>
      <c r="VLN383" s="109"/>
      <c r="VLO383" s="109"/>
      <c r="VLP383" s="109"/>
      <c r="VLQ383" s="109"/>
      <c r="VLR383" s="109"/>
      <c r="VLS383" s="109"/>
      <c r="VLT383" s="109"/>
      <c r="VLU383" s="109"/>
      <c r="VLV383" s="109"/>
      <c r="VLW383" s="109"/>
      <c r="VLX383" s="109"/>
      <c r="VLY383" s="109"/>
      <c r="VLZ383" s="109"/>
      <c r="VMA383" s="109"/>
      <c r="VMB383" s="109"/>
      <c r="VMC383" s="109"/>
      <c r="VMD383" s="109"/>
      <c r="VME383" s="109"/>
      <c r="VMF383" s="109"/>
      <c r="VMG383" s="109"/>
      <c r="VMH383" s="109"/>
      <c r="VMI383" s="109"/>
      <c r="VMJ383" s="109"/>
      <c r="VMK383" s="109"/>
      <c r="VML383" s="109"/>
      <c r="VMM383" s="109"/>
      <c r="VMN383" s="109"/>
      <c r="VMO383" s="109"/>
      <c r="VMP383" s="109"/>
      <c r="VMQ383" s="109"/>
      <c r="VMR383" s="109"/>
      <c r="VMS383" s="109"/>
      <c r="VMT383" s="109"/>
      <c r="VMU383" s="109"/>
      <c r="VMV383" s="109"/>
      <c r="VMW383" s="109"/>
      <c r="VMX383" s="109"/>
      <c r="VMY383" s="109"/>
      <c r="VMZ383" s="109"/>
      <c r="VNA383" s="109"/>
      <c r="VNB383" s="109"/>
      <c r="VNC383" s="109"/>
      <c r="VND383" s="109"/>
      <c r="VNE383" s="109"/>
      <c r="VNF383" s="109"/>
      <c r="VNG383" s="109"/>
      <c r="VNH383" s="109"/>
      <c r="VNI383" s="109"/>
      <c r="VNJ383" s="109"/>
      <c r="VNK383" s="109"/>
      <c r="VNL383" s="109"/>
      <c r="VNM383" s="109"/>
      <c r="VNN383" s="109"/>
      <c r="VNO383" s="109"/>
      <c r="VNP383" s="109"/>
      <c r="VNQ383" s="109"/>
      <c r="VNR383" s="109"/>
      <c r="VNS383" s="109"/>
      <c r="VNT383" s="109"/>
      <c r="VNU383" s="109"/>
      <c r="VNV383" s="109"/>
      <c r="VNW383" s="109"/>
      <c r="VNX383" s="109"/>
      <c r="VNY383" s="109"/>
      <c r="VNZ383" s="109"/>
      <c r="VOA383" s="109"/>
      <c r="VOB383" s="109"/>
      <c r="VOC383" s="109"/>
      <c r="VOD383" s="109"/>
      <c r="VOE383" s="109"/>
      <c r="VOF383" s="109"/>
      <c r="VOG383" s="109"/>
      <c r="VOH383" s="109"/>
      <c r="VOI383" s="109"/>
      <c r="VOJ383" s="109"/>
      <c r="VOK383" s="109"/>
      <c r="VOL383" s="109"/>
      <c r="VOM383" s="109"/>
      <c r="VON383" s="109"/>
      <c r="VOO383" s="109"/>
      <c r="VOP383" s="109"/>
      <c r="VOQ383" s="109"/>
      <c r="VOR383" s="109"/>
      <c r="VOS383" s="109"/>
      <c r="VOT383" s="109"/>
      <c r="VOU383" s="109"/>
      <c r="VOV383" s="109"/>
      <c r="VOW383" s="109"/>
      <c r="VOX383" s="109"/>
      <c r="VOY383" s="109"/>
      <c r="VOZ383" s="109"/>
      <c r="VPA383" s="109"/>
      <c r="VPB383" s="109"/>
      <c r="VPC383" s="109"/>
      <c r="VPD383" s="109"/>
      <c r="VPE383" s="109"/>
      <c r="VPF383" s="109"/>
      <c r="VPG383" s="109"/>
      <c r="VPH383" s="109"/>
      <c r="VPI383" s="109"/>
      <c r="VPJ383" s="109"/>
      <c r="VPK383" s="109"/>
      <c r="VPL383" s="109"/>
      <c r="VPM383" s="109"/>
      <c r="VPN383" s="109"/>
      <c r="VPO383" s="109"/>
      <c r="VPP383" s="109"/>
      <c r="VPQ383" s="109"/>
      <c r="VPR383" s="109"/>
      <c r="VPS383" s="109"/>
      <c r="VPT383" s="109"/>
      <c r="VPU383" s="109"/>
      <c r="VPV383" s="109"/>
      <c r="VPW383" s="109"/>
      <c r="VPX383" s="109"/>
      <c r="VPY383" s="109"/>
      <c r="VPZ383" s="109"/>
      <c r="VQA383" s="109"/>
      <c r="VQB383" s="109"/>
      <c r="VQC383" s="109"/>
      <c r="VQD383" s="109"/>
      <c r="VQE383" s="109"/>
      <c r="VQF383" s="109"/>
      <c r="VQG383" s="109"/>
      <c r="VQH383" s="109"/>
      <c r="VQI383" s="109"/>
      <c r="VQJ383" s="109"/>
      <c r="VQK383" s="109"/>
      <c r="VQL383" s="109"/>
      <c r="VQM383" s="109"/>
      <c r="VQN383" s="109"/>
      <c r="VQO383" s="109"/>
      <c r="VQP383" s="109"/>
      <c r="VQQ383" s="109"/>
      <c r="VQR383" s="109"/>
      <c r="VQS383" s="109"/>
      <c r="VQT383" s="109"/>
      <c r="VQU383" s="109"/>
      <c r="VQV383" s="109"/>
      <c r="VQW383" s="109"/>
      <c r="VQX383" s="109"/>
      <c r="VQY383" s="109"/>
      <c r="VQZ383" s="109"/>
      <c r="VRA383" s="109"/>
      <c r="VRB383" s="109"/>
      <c r="VRC383" s="109"/>
      <c r="VRD383" s="109"/>
      <c r="VRE383" s="109"/>
      <c r="VRF383" s="109"/>
      <c r="VRG383" s="109"/>
      <c r="VRH383" s="109"/>
      <c r="VRI383" s="109"/>
      <c r="VRJ383" s="109"/>
      <c r="VRK383" s="109"/>
      <c r="VRL383" s="109"/>
      <c r="VRM383" s="109"/>
      <c r="VRN383" s="109"/>
      <c r="VRO383" s="109"/>
      <c r="VRP383" s="109"/>
      <c r="VRQ383" s="109"/>
      <c r="VRR383" s="109"/>
      <c r="VRS383" s="109"/>
      <c r="VRT383" s="109"/>
      <c r="VRU383" s="109"/>
      <c r="VRV383" s="109"/>
      <c r="VRW383" s="109"/>
      <c r="VRX383" s="109"/>
      <c r="VRY383" s="109"/>
      <c r="VRZ383" s="109"/>
      <c r="VSA383" s="109"/>
      <c r="VSB383" s="109"/>
      <c r="VSC383" s="109"/>
      <c r="VSD383" s="109"/>
      <c r="VSE383" s="109"/>
      <c r="VSF383" s="109"/>
      <c r="VSG383" s="109"/>
      <c r="VSH383" s="109"/>
      <c r="VSI383" s="109"/>
      <c r="VSJ383" s="109"/>
      <c r="VSK383" s="109"/>
      <c r="VSL383" s="109"/>
      <c r="VSM383" s="109"/>
      <c r="VSN383" s="109"/>
      <c r="VSO383" s="109"/>
      <c r="VSP383" s="109"/>
      <c r="VSQ383" s="109"/>
      <c r="VSR383" s="109"/>
      <c r="VSS383" s="109"/>
      <c r="VST383" s="109"/>
      <c r="VSU383" s="109"/>
      <c r="VSV383" s="109"/>
      <c r="VSW383" s="109"/>
      <c r="VSX383" s="109"/>
      <c r="VSY383" s="109"/>
      <c r="VSZ383" s="109"/>
      <c r="VTA383" s="109"/>
      <c r="VTB383" s="109"/>
      <c r="VTC383" s="109"/>
      <c r="VTD383" s="109"/>
      <c r="VTE383" s="109"/>
      <c r="VTF383" s="109"/>
      <c r="VTG383" s="109"/>
      <c r="VTH383" s="109"/>
      <c r="VTI383" s="109"/>
      <c r="VTJ383" s="109"/>
      <c r="VTK383" s="109"/>
      <c r="VTL383" s="109"/>
      <c r="VTM383" s="109"/>
      <c r="VTN383" s="109"/>
      <c r="VTO383" s="109"/>
      <c r="VTP383" s="109"/>
      <c r="VTQ383" s="109"/>
      <c r="VTR383" s="109"/>
      <c r="VTS383" s="109"/>
      <c r="VTT383" s="109"/>
      <c r="VTU383" s="109"/>
      <c r="VTV383" s="109"/>
      <c r="VTW383" s="109"/>
      <c r="VTX383" s="109"/>
      <c r="VTY383" s="109"/>
      <c r="VTZ383" s="109"/>
      <c r="VUA383" s="109"/>
      <c r="VUB383" s="109"/>
      <c r="VUC383" s="109"/>
      <c r="VUD383" s="109"/>
      <c r="VUE383" s="109"/>
      <c r="VUF383" s="109"/>
      <c r="VUG383" s="109"/>
      <c r="VUH383" s="109"/>
      <c r="VUI383" s="109"/>
      <c r="VUJ383" s="109"/>
      <c r="VUK383" s="109"/>
      <c r="VUL383" s="109"/>
      <c r="VUM383" s="109"/>
      <c r="VUN383" s="109"/>
      <c r="VUO383" s="109"/>
      <c r="VUP383" s="109"/>
      <c r="VUQ383" s="109"/>
      <c r="VUR383" s="109"/>
      <c r="VUS383" s="109"/>
      <c r="VUT383" s="109"/>
      <c r="VUU383" s="109"/>
      <c r="VUV383" s="109"/>
      <c r="VUW383" s="109"/>
      <c r="VUX383" s="109"/>
      <c r="VUY383" s="109"/>
      <c r="VUZ383" s="109"/>
      <c r="VVA383" s="109"/>
      <c r="VVB383" s="109"/>
      <c r="VVC383" s="109"/>
      <c r="VVD383" s="109"/>
      <c r="VVE383" s="109"/>
      <c r="VVF383" s="109"/>
      <c r="VVG383" s="109"/>
      <c r="VVH383" s="109"/>
      <c r="VVI383" s="109"/>
      <c r="VVJ383" s="109"/>
      <c r="VVK383" s="109"/>
      <c r="VVL383" s="109"/>
      <c r="VVM383" s="109"/>
      <c r="VVN383" s="109"/>
      <c r="VVO383" s="109"/>
      <c r="VVP383" s="109"/>
      <c r="VVQ383" s="109"/>
      <c r="VVR383" s="109"/>
      <c r="VVS383" s="109"/>
      <c r="VVT383" s="109"/>
      <c r="VVU383" s="109"/>
      <c r="VVV383" s="109"/>
      <c r="VVW383" s="109"/>
      <c r="VVX383" s="109"/>
      <c r="VVY383" s="109"/>
      <c r="VVZ383" s="109"/>
      <c r="VWA383" s="109"/>
      <c r="VWB383" s="109"/>
      <c r="VWC383" s="109"/>
      <c r="VWD383" s="109"/>
      <c r="VWE383" s="109"/>
      <c r="VWF383" s="109"/>
      <c r="VWG383" s="109"/>
      <c r="VWH383" s="109"/>
      <c r="VWI383" s="109"/>
      <c r="VWJ383" s="109"/>
      <c r="VWK383" s="109"/>
      <c r="VWL383" s="109"/>
      <c r="VWM383" s="109"/>
      <c r="VWN383" s="109"/>
      <c r="VWO383" s="109"/>
      <c r="VWP383" s="109"/>
      <c r="VWQ383" s="109"/>
      <c r="VWR383" s="109"/>
      <c r="VWS383" s="109"/>
      <c r="VWT383" s="109"/>
      <c r="VWU383" s="109"/>
      <c r="VWV383" s="109"/>
      <c r="VWW383" s="109"/>
      <c r="VWX383" s="109"/>
      <c r="VWY383" s="109"/>
      <c r="VWZ383" s="109"/>
      <c r="VXA383" s="109"/>
      <c r="VXB383" s="109"/>
      <c r="VXC383" s="109"/>
      <c r="VXD383" s="109"/>
      <c r="VXE383" s="109"/>
      <c r="VXF383" s="109"/>
      <c r="VXG383" s="109"/>
      <c r="VXH383" s="109"/>
      <c r="VXI383" s="109"/>
      <c r="VXJ383" s="109"/>
      <c r="VXK383" s="109"/>
      <c r="VXL383" s="109"/>
      <c r="VXM383" s="109"/>
      <c r="VXN383" s="109"/>
      <c r="VXO383" s="109"/>
      <c r="VXP383" s="109"/>
      <c r="VXQ383" s="109"/>
      <c r="VXR383" s="109"/>
      <c r="VXS383" s="109"/>
      <c r="VXT383" s="109"/>
      <c r="VXU383" s="109"/>
      <c r="VXV383" s="109"/>
      <c r="VXW383" s="109"/>
      <c r="VXX383" s="109"/>
      <c r="VXY383" s="109"/>
      <c r="VXZ383" s="109"/>
      <c r="VYA383" s="109"/>
      <c r="VYB383" s="109"/>
      <c r="VYC383" s="109"/>
      <c r="VYD383" s="109"/>
      <c r="VYE383" s="109"/>
      <c r="VYF383" s="109"/>
      <c r="VYG383" s="109"/>
      <c r="VYH383" s="109"/>
      <c r="VYI383" s="109"/>
      <c r="VYJ383" s="109"/>
      <c r="VYK383" s="109"/>
      <c r="VYL383" s="109"/>
      <c r="VYM383" s="109"/>
      <c r="VYN383" s="109"/>
      <c r="VYO383" s="109"/>
      <c r="VYP383" s="109"/>
      <c r="VYQ383" s="109"/>
      <c r="VYR383" s="109"/>
      <c r="VYS383" s="109"/>
      <c r="VYT383" s="109"/>
      <c r="VYU383" s="109"/>
      <c r="VYV383" s="109"/>
      <c r="VYW383" s="109"/>
      <c r="VYX383" s="109"/>
      <c r="VYY383" s="109"/>
      <c r="VYZ383" s="109"/>
      <c r="VZA383" s="109"/>
      <c r="VZB383" s="109"/>
      <c r="VZC383" s="109"/>
      <c r="VZD383" s="109"/>
      <c r="VZE383" s="109"/>
      <c r="VZF383" s="109"/>
      <c r="VZG383" s="109"/>
      <c r="VZH383" s="109"/>
      <c r="VZI383" s="109"/>
      <c r="VZJ383" s="109"/>
      <c r="VZK383" s="109"/>
      <c r="VZL383" s="109"/>
      <c r="VZM383" s="109"/>
      <c r="VZN383" s="109"/>
      <c r="VZO383" s="109"/>
      <c r="VZP383" s="109"/>
      <c r="VZQ383" s="109"/>
      <c r="VZR383" s="109"/>
      <c r="VZS383" s="109"/>
      <c r="VZT383" s="109"/>
      <c r="VZU383" s="109"/>
      <c r="VZV383" s="109"/>
      <c r="VZW383" s="109"/>
      <c r="VZX383" s="109"/>
      <c r="VZY383" s="109"/>
      <c r="VZZ383" s="109"/>
      <c r="WAA383" s="109"/>
      <c r="WAB383" s="109"/>
      <c r="WAC383" s="109"/>
      <c r="WAD383" s="109"/>
      <c r="WAE383" s="109"/>
      <c r="WAF383" s="109"/>
      <c r="WAG383" s="109"/>
      <c r="WAH383" s="109"/>
      <c r="WAI383" s="109"/>
      <c r="WAJ383" s="109"/>
      <c r="WAK383" s="109"/>
      <c r="WAL383" s="109"/>
      <c r="WAM383" s="109"/>
      <c r="WAN383" s="109"/>
      <c r="WAO383" s="109"/>
      <c r="WAP383" s="109"/>
      <c r="WAQ383" s="109"/>
      <c r="WAR383" s="109"/>
      <c r="WAS383" s="109"/>
      <c r="WAT383" s="109"/>
      <c r="WAU383" s="109"/>
      <c r="WAV383" s="109"/>
      <c r="WAW383" s="109"/>
      <c r="WAX383" s="109"/>
      <c r="WAY383" s="109"/>
      <c r="WAZ383" s="109"/>
      <c r="WBA383" s="109"/>
      <c r="WBB383" s="109"/>
      <c r="WBC383" s="109"/>
      <c r="WBD383" s="109"/>
      <c r="WBE383" s="109"/>
      <c r="WBF383" s="109"/>
      <c r="WBG383" s="109"/>
      <c r="WBH383" s="109"/>
      <c r="WBI383" s="109"/>
      <c r="WBJ383" s="109"/>
      <c r="WBK383" s="109"/>
      <c r="WBL383" s="109"/>
      <c r="WBM383" s="109"/>
      <c r="WBN383" s="109"/>
      <c r="WBO383" s="109"/>
      <c r="WBP383" s="109"/>
      <c r="WBQ383" s="109"/>
      <c r="WBR383" s="109"/>
      <c r="WBS383" s="109"/>
      <c r="WBT383" s="109"/>
      <c r="WBU383" s="109"/>
      <c r="WBV383" s="109"/>
      <c r="WBW383" s="109"/>
      <c r="WBX383" s="109"/>
      <c r="WBY383" s="109"/>
      <c r="WBZ383" s="109"/>
      <c r="WCA383" s="109"/>
      <c r="WCB383" s="109"/>
      <c r="WCC383" s="109"/>
      <c r="WCD383" s="109"/>
      <c r="WCE383" s="109"/>
      <c r="WCF383" s="109"/>
      <c r="WCG383" s="109"/>
      <c r="WCH383" s="109"/>
      <c r="WCI383" s="109"/>
      <c r="WCJ383" s="109"/>
      <c r="WCK383" s="109"/>
      <c r="WCL383" s="109"/>
      <c r="WCM383" s="109"/>
      <c r="WCN383" s="109"/>
      <c r="WCO383" s="109"/>
      <c r="WCP383" s="109"/>
      <c r="WCQ383" s="109"/>
      <c r="WCR383" s="109"/>
      <c r="WCS383" s="109"/>
      <c r="WCT383" s="109"/>
      <c r="WCU383" s="109"/>
      <c r="WCV383" s="109"/>
      <c r="WCW383" s="109"/>
      <c r="WCX383" s="109"/>
      <c r="WCY383" s="109"/>
      <c r="WCZ383" s="109"/>
      <c r="WDA383" s="109"/>
      <c r="WDB383" s="109"/>
      <c r="WDC383" s="109"/>
      <c r="WDD383" s="109"/>
      <c r="WDE383" s="109"/>
      <c r="WDF383" s="109"/>
      <c r="WDG383" s="109"/>
      <c r="WDH383" s="109"/>
      <c r="WDI383" s="109"/>
      <c r="WDJ383" s="109"/>
      <c r="WDK383" s="109"/>
      <c r="WDL383" s="109"/>
      <c r="WDM383" s="109"/>
      <c r="WDN383" s="109"/>
      <c r="WDO383" s="109"/>
      <c r="WDP383" s="109"/>
      <c r="WDQ383" s="109"/>
      <c r="WDR383" s="109"/>
      <c r="WDS383" s="109"/>
      <c r="WDT383" s="109"/>
      <c r="WDU383" s="109"/>
      <c r="WDV383" s="109"/>
      <c r="WDW383" s="109"/>
      <c r="WDX383" s="109"/>
      <c r="WDY383" s="109"/>
      <c r="WDZ383" s="109"/>
      <c r="WEA383" s="109"/>
      <c r="WEB383" s="109"/>
      <c r="WEC383" s="109"/>
      <c r="WED383" s="109"/>
      <c r="WEE383" s="109"/>
      <c r="WEF383" s="109"/>
      <c r="WEG383" s="109"/>
      <c r="WEH383" s="109"/>
      <c r="WEI383" s="109"/>
      <c r="WEJ383" s="109"/>
      <c r="WEK383" s="109"/>
      <c r="WEL383" s="109"/>
      <c r="WEM383" s="109"/>
      <c r="WEN383" s="109"/>
      <c r="WEO383" s="109"/>
      <c r="WEP383" s="109"/>
      <c r="WEQ383" s="109"/>
      <c r="WER383" s="109"/>
      <c r="WES383" s="109"/>
      <c r="WET383" s="109"/>
      <c r="WEU383" s="109"/>
      <c r="WEV383" s="109"/>
      <c r="WEW383" s="109"/>
      <c r="WEX383" s="109"/>
      <c r="WEY383" s="109"/>
      <c r="WEZ383" s="109"/>
      <c r="WFA383" s="109"/>
      <c r="WFB383" s="109"/>
      <c r="WFC383" s="109"/>
      <c r="WFD383" s="109"/>
      <c r="WFE383" s="109"/>
      <c r="WFF383" s="109"/>
      <c r="WFG383" s="109"/>
      <c r="WFH383" s="109"/>
      <c r="WFI383" s="109"/>
      <c r="WFJ383" s="109"/>
      <c r="WFK383" s="109"/>
      <c r="WFL383" s="109"/>
      <c r="WFM383" s="109"/>
      <c r="WFN383" s="109"/>
      <c r="WFO383" s="109"/>
      <c r="WFP383" s="109"/>
      <c r="WFQ383" s="109"/>
      <c r="WFR383" s="109"/>
      <c r="WFS383" s="109"/>
      <c r="WFT383" s="109"/>
      <c r="WFU383" s="109"/>
      <c r="WFV383" s="109"/>
      <c r="WFW383" s="109"/>
      <c r="WFX383" s="109"/>
      <c r="WFY383" s="109"/>
      <c r="WFZ383" s="109"/>
      <c r="WGA383" s="109"/>
      <c r="WGB383" s="109"/>
      <c r="WGC383" s="109"/>
      <c r="WGD383" s="109"/>
      <c r="WGE383" s="109"/>
      <c r="WGF383" s="109"/>
      <c r="WGG383" s="109"/>
      <c r="WGH383" s="109"/>
      <c r="WGI383" s="109"/>
      <c r="WGJ383" s="109"/>
      <c r="WGK383" s="109"/>
      <c r="WGL383" s="109"/>
      <c r="WGM383" s="109"/>
      <c r="WGN383" s="109"/>
      <c r="WGO383" s="109"/>
      <c r="WGP383" s="109"/>
      <c r="WGQ383" s="109"/>
      <c r="WGR383" s="109"/>
      <c r="WGS383" s="109"/>
      <c r="WGT383" s="109"/>
      <c r="WGU383" s="109"/>
      <c r="WGV383" s="109"/>
      <c r="WGW383" s="109"/>
      <c r="WGX383" s="109"/>
      <c r="WGY383" s="109"/>
      <c r="WGZ383" s="109"/>
      <c r="WHA383" s="109"/>
      <c r="WHB383" s="109"/>
      <c r="WHC383" s="109"/>
      <c r="WHD383" s="109"/>
      <c r="WHE383" s="109"/>
      <c r="WHF383" s="109"/>
      <c r="WHG383" s="109"/>
      <c r="WHH383" s="109"/>
      <c r="WHI383" s="109"/>
      <c r="WHJ383" s="109"/>
      <c r="WHK383" s="109"/>
      <c r="WHL383" s="109"/>
      <c r="WHM383" s="109"/>
      <c r="WHN383" s="109"/>
      <c r="WHO383" s="109"/>
      <c r="WHP383" s="109"/>
      <c r="WHQ383" s="109"/>
      <c r="WHR383" s="109"/>
      <c r="WHS383" s="109"/>
      <c r="WHT383" s="109"/>
      <c r="WHU383" s="109"/>
      <c r="WHV383" s="109"/>
      <c r="WHW383" s="109"/>
      <c r="WHX383" s="109"/>
      <c r="WHY383" s="109"/>
      <c r="WHZ383" s="109"/>
      <c r="WIA383" s="109"/>
      <c r="WIB383" s="109"/>
      <c r="WIC383" s="109"/>
      <c r="WID383" s="109"/>
      <c r="WIE383" s="109"/>
      <c r="WIF383" s="109"/>
      <c r="WIG383" s="109"/>
      <c r="WIH383" s="109"/>
      <c r="WII383" s="109"/>
      <c r="WIJ383" s="109"/>
      <c r="WIK383" s="109"/>
      <c r="WIL383" s="109"/>
      <c r="WIM383" s="109"/>
      <c r="WIN383" s="109"/>
      <c r="WIO383" s="109"/>
      <c r="WIP383" s="109"/>
      <c r="WIQ383" s="109"/>
      <c r="WIR383" s="109"/>
      <c r="WIS383" s="109"/>
      <c r="WIT383" s="109"/>
      <c r="WIU383" s="109"/>
      <c r="WIV383" s="109"/>
      <c r="WIW383" s="109"/>
      <c r="WIX383" s="109"/>
      <c r="WIY383" s="109"/>
      <c r="WIZ383" s="109"/>
      <c r="WJA383" s="109"/>
      <c r="WJB383" s="109"/>
      <c r="WJC383" s="109"/>
      <c r="WJD383" s="109"/>
      <c r="WJE383" s="109"/>
      <c r="WJF383" s="109"/>
      <c r="WJG383" s="109"/>
      <c r="WJH383" s="109"/>
      <c r="WJI383" s="109"/>
      <c r="WJJ383" s="109"/>
      <c r="WJK383" s="109"/>
      <c r="WJL383" s="109"/>
      <c r="WJM383" s="109"/>
      <c r="WJN383" s="109"/>
      <c r="WJO383" s="109"/>
      <c r="WJP383" s="109"/>
      <c r="WJQ383" s="109"/>
      <c r="WJR383" s="109"/>
      <c r="WJS383" s="109"/>
      <c r="WJT383" s="109"/>
      <c r="WJU383" s="109"/>
      <c r="WJV383" s="109"/>
      <c r="WJW383" s="109"/>
      <c r="WJX383" s="109"/>
      <c r="WJY383" s="109"/>
      <c r="WJZ383" s="109"/>
      <c r="WKA383" s="109"/>
      <c r="WKB383" s="109"/>
      <c r="WKC383" s="109"/>
      <c r="WKD383" s="109"/>
      <c r="WKE383" s="109"/>
      <c r="WKF383" s="109"/>
      <c r="WKG383" s="109"/>
      <c r="WKH383" s="109"/>
      <c r="WKI383" s="109"/>
      <c r="WKJ383" s="109"/>
      <c r="WKK383" s="109"/>
      <c r="WKL383" s="109"/>
      <c r="WKM383" s="109"/>
      <c r="WKN383" s="109"/>
      <c r="WKO383" s="109"/>
      <c r="WKP383" s="109"/>
      <c r="WKQ383" s="109"/>
      <c r="WKR383" s="109"/>
      <c r="WKS383" s="109"/>
      <c r="WKT383" s="109"/>
      <c r="WKU383" s="109"/>
      <c r="WKV383" s="109"/>
      <c r="WKW383" s="109"/>
      <c r="WKX383" s="109"/>
      <c r="WKY383" s="109"/>
      <c r="WKZ383" s="109"/>
      <c r="WLA383" s="109"/>
      <c r="WLB383" s="109"/>
      <c r="WLC383" s="109"/>
      <c r="WLD383" s="109"/>
      <c r="WLE383" s="109"/>
      <c r="WLF383" s="109"/>
      <c r="WLG383" s="109"/>
      <c r="WLH383" s="109"/>
      <c r="WLI383" s="109"/>
      <c r="WLJ383" s="109"/>
      <c r="WLK383" s="109"/>
      <c r="WLL383" s="109"/>
      <c r="WLM383" s="109"/>
      <c r="WLN383" s="109"/>
      <c r="WLO383" s="109"/>
      <c r="WLP383" s="109"/>
      <c r="WLQ383" s="109"/>
      <c r="WLR383" s="109"/>
      <c r="WLS383" s="109"/>
      <c r="WLT383" s="109"/>
      <c r="WLU383" s="109"/>
      <c r="WLV383" s="109"/>
      <c r="WLW383" s="109"/>
      <c r="WLX383" s="109"/>
      <c r="WLY383" s="109"/>
      <c r="WLZ383" s="109"/>
      <c r="WMA383" s="109"/>
      <c r="WMB383" s="109"/>
      <c r="WMC383" s="109"/>
      <c r="WMD383" s="109"/>
      <c r="WME383" s="109"/>
      <c r="WMF383" s="109"/>
      <c r="WMG383" s="109"/>
      <c r="WMH383" s="109"/>
      <c r="WMI383" s="109"/>
      <c r="WMJ383" s="109"/>
      <c r="WMK383" s="109"/>
      <c r="WML383" s="109"/>
      <c r="WMM383" s="109"/>
      <c r="WMN383" s="109"/>
      <c r="WMO383" s="109"/>
      <c r="WMP383" s="109"/>
      <c r="WMQ383" s="109"/>
      <c r="WMR383" s="109"/>
      <c r="WMS383" s="109"/>
      <c r="WMT383" s="109"/>
      <c r="WMU383" s="109"/>
      <c r="WMV383" s="109"/>
      <c r="WMW383" s="109"/>
      <c r="WMX383" s="109"/>
      <c r="WMY383" s="109"/>
      <c r="WMZ383" s="109"/>
      <c r="WNA383" s="109"/>
      <c r="WNB383" s="109"/>
      <c r="WNC383" s="109"/>
      <c r="WND383" s="109"/>
      <c r="WNE383" s="109"/>
      <c r="WNF383" s="109"/>
      <c r="WNG383" s="109"/>
      <c r="WNH383" s="109"/>
      <c r="WNI383" s="109"/>
      <c r="WNJ383" s="109"/>
      <c r="WNK383" s="109"/>
      <c r="WNL383" s="109"/>
      <c r="WNM383" s="109"/>
      <c r="WNN383" s="109"/>
      <c r="WNO383" s="109"/>
      <c r="WNP383" s="109"/>
      <c r="WNQ383" s="109"/>
      <c r="WNR383" s="109"/>
      <c r="WNS383" s="109"/>
      <c r="WNT383" s="109"/>
      <c r="WNU383" s="109"/>
      <c r="WNV383" s="109"/>
      <c r="WNW383" s="109"/>
      <c r="WNX383" s="109"/>
      <c r="WNY383" s="109"/>
      <c r="WNZ383" s="109"/>
      <c r="WOA383" s="109"/>
      <c r="WOB383" s="109"/>
      <c r="WOC383" s="109"/>
      <c r="WOD383" s="109"/>
      <c r="WOE383" s="109"/>
      <c r="WOF383" s="109"/>
      <c r="WOG383" s="109"/>
      <c r="WOH383" s="109"/>
      <c r="WOI383" s="109"/>
      <c r="WOJ383" s="109"/>
      <c r="WOK383" s="109"/>
      <c r="WOL383" s="109"/>
      <c r="WOM383" s="109"/>
      <c r="WON383" s="109"/>
      <c r="WOO383" s="109"/>
      <c r="WOP383" s="109"/>
      <c r="WOQ383" s="109"/>
      <c r="WOR383" s="109"/>
      <c r="WOS383" s="109"/>
      <c r="WOT383" s="109"/>
      <c r="WOU383" s="109"/>
      <c r="WOV383" s="109"/>
      <c r="WOW383" s="109"/>
      <c r="WOX383" s="109"/>
      <c r="WOY383" s="109"/>
      <c r="WOZ383" s="109"/>
      <c r="WPA383" s="109"/>
      <c r="WPB383" s="109"/>
      <c r="WPC383" s="109"/>
      <c r="WPD383" s="109"/>
      <c r="WPE383" s="109"/>
      <c r="WPF383" s="109"/>
      <c r="WPG383" s="109"/>
      <c r="WPH383" s="109"/>
      <c r="WPI383" s="109"/>
      <c r="WPJ383" s="109"/>
      <c r="WPK383" s="109"/>
      <c r="WPL383" s="109"/>
      <c r="WPM383" s="109"/>
      <c r="WPN383" s="109"/>
      <c r="WPO383" s="109"/>
      <c r="WPP383" s="109"/>
      <c r="WPQ383" s="109"/>
      <c r="WPR383" s="109"/>
      <c r="WPS383" s="109"/>
      <c r="WPT383" s="109"/>
      <c r="WPU383" s="109"/>
      <c r="WPV383" s="109"/>
      <c r="WPW383" s="109"/>
      <c r="WPX383" s="109"/>
      <c r="WPY383" s="109"/>
      <c r="WPZ383" s="109"/>
      <c r="WQA383" s="109"/>
      <c r="WQB383" s="109"/>
      <c r="WQC383" s="109"/>
      <c r="WQD383" s="109"/>
      <c r="WQE383" s="109"/>
      <c r="WQF383" s="109"/>
      <c r="WQG383" s="109"/>
      <c r="WQH383" s="109"/>
      <c r="WQI383" s="109"/>
      <c r="WQJ383" s="109"/>
      <c r="WQK383" s="109"/>
      <c r="WQL383" s="109"/>
      <c r="WQM383" s="109"/>
      <c r="WQN383" s="109"/>
      <c r="WQO383" s="109"/>
      <c r="WQP383" s="109"/>
      <c r="WQQ383" s="109"/>
      <c r="WQR383" s="109"/>
      <c r="WQS383" s="109"/>
      <c r="WQT383" s="109"/>
      <c r="WQU383" s="109"/>
      <c r="WQV383" s="109"/>
      <c r="WQW383" s="109"/>
      <c r="WQX383" s="109"/>
      <c r="WQY383" s="109"/>
      <c r="WQZ383" s="109"/>
      <c r="WRA383" s="109"/>
      <c r="WRB383" s="109"/>
      <c r="WRC383" s="109"/>
      <c r="WRD383" s="109"/>
      <c r="WRE383" s="109"/>
      <c r="WRF383" s="109"/>
      <c r="WRG383" s="109"/>
      <c r="WRH383" s="109"/>
      <c r="WRI383" s="109"/>
      <c r="WRJ383" s="109"/>
      <c r="WRK383" s="109"/>
      <c r="WRL383" s="109"/>
      <c r="WRM383" s="109"/>
      <c r="WRN383" s="109"/>
      <c r="WRO383" s="109"/>
      <c r="WRP383" s="109"/>
      <c r="WRQ383" s="109"/>
      <c r="WRR383" s="109"/>
      <c r="WRS383" s="109"/>
      <c r="WRT383" s="109"/>
      <c r="WRU383" s="109"/>
      <c r="WRV383" s="109"/>
      <c r="WRW383" s="109"/>
      <c r="WRX383" s="109"/>
      <c r="WRY383" s="109"/>
      <c r="WRZ383" s="109"/>
      <c r="WSA383" s="109"/>
      <c r="WSB383" s="109"/>
      <c r="WSC383" s="109"/>
      <c r="WSD383" s="109"/>
      <c r="WSE383" s="109"/>
      <c r="WSF383" s="109"/>
      <c r="WSG383" s="109"/>
      <c r="WSH383" s="109"/>
      <c r="WSI383" s="109"/>
      <c r="WSJ383" s="109"/>
      <c r="WSK383" s="109"/>
      <c r="WSL383" s="109"/>
      <c r="WSM383" s="109"/>
      <c r="WSN383" s="109"/>
      <c r="WSO383" s="109"/>
      <c r="WSP383" s="109"/>
      <c r="WSQ383" s="109"/>
      <c r="WSR383" s="109"/>
      <c r="WSS383" s="109"/>
      <c r="WST383" s="109"/>
      <c r="WSU383" s="109"/>
      <c r="WSV383" s="109"/>
      <c r="WSW383" s="109"/>
      <c r="WSX383" s="109"/>
      <c r="WSY383" s="109"/>
      <c r="WSZ383" s="109"/>
      <c r="WTA383" s="109"/>
      <c r="WTB383" s="109"/>
      <c r="WTC383" s="109"/>
      <c r="WTD383" s="109"/>
      <c r="WTE383" s="109"/>
      <c r="WTF383" s="109"/>
      <c r="WTG383" s="109"/>
      <c r="WTH383" s="109"/>
      <c r="WTI383" s="109"/>
      <c r="WTJ383" s="109"/>
      <c r="WTK383" s="109"/>
      <c r="WTL383" s="109"/>
      <c r="WTM383" s="109"/>
      <c r="WTN383" s="109"/>
      <c r="WTO383" s="109"/>
      <c r="WTP383" s="109"/>
      <c r="WTQ383" s="109"/>
      <c r="WTR383" s="109"/>
      <c r="WTS383" s="109"/>
      <c r="WTT383" s="109"/>
      <c r="WTU383" s="109"/>
      <c r="WTV383" s="109"/>
      <c r="WTW383" s="109"/>
      <c r="WTX383" s="109"/>
      <c r="WTY383" s="109"/>
      <c r="WTZ383" s="109"/>
      <c r="WUA383" s="109"/>
      <c r="WUB383" s="109"/>
      <c r="WUC383" s="109"/>
      <c r="WUD383" s="109"/>
      <c r="WUE383" s="109"/>
      <c r="WUF383" s="109"/>
      <c r="WUG383" s="109"/>
      <c r="WUH383" s="109"/>
      <c r="WUI383" s="109"/>
      <c r="WUJ383" s="109"/>
      <c r="WUK383" s="109"/>
      <c r="WUL383" s="109"/>
      <c r="WUM383" s="109"/>
      <c r="WUN383" s="109"/>
      <c r="WUO383" s="109"/>
      <c r="WUP383" s="109"/>
      <c r="WUQ383" s="109"/>
      <c r="WUR383" s="109"/>
      <c r="WUS383" s="109"/>
      <c r="WUT383" s="109"/>
      <c r="WUU383" s="109"/>
      <c r="WUV383" s="109"/>
      <c r="WUW383" s="109"/>
      <c r="WUX383" s="109"/>
      <c r="WUY383" s="109"/>
      <c r="WUZ383" s="109"/>
      <c r="WVA383" s="109"/>
      <c r="WVB383" s="109"/>
      <c r="WVC383" s="109"/>
      <c r="WVD383" s="109"/>
      <c r="WVE383" s="109"/>
      <c r="WVF383" s="109"/>
      <c r="WVG383" s="109"/>
      <c r="WVH383" s="109"/>
      <c r="WVI383" s="109"/>
      <c r="WVJ383" s="109"/>
      <c r="WVK383" s="109"/>
      <c r="WVL383" s="109"/>
      <c r="WVM383" s="109"/>
      <c r="WVN383" s="109"/>
      <c r="WVO383" s="109"/>
      <c r="WVP383" s="109"/>
      <c r="WVQ383" s="109"/>
      <c r="WVR383" s="109"/>
      <c r="WVS383" s="109"/>
      <c r="WVT383" s="109"/>
      <c r="WVU383" s="109"/>
      <c r="WVV383" s="109"/>
      <c r="WVW383" s="109"/>
      <c r="WVX383" s="109"/>
      <c r="WVY383" s="109"/>
      <c r="WVZ383" s="109"/>
      <c r="WWA383" s="109"/>
      <c r="WWB383" s="109"/>
      <c r="WWC383" s="109"/>
      <c r="WWD383" s="109"/>
      <c r="WWE383" s="109"/>
      <c r="WWF383" s="109"/>
      <c r="WWG383" s="109"/>
      <c r="WWH383" s="109"/>
      <c r="WWI383" s="109"/>
      <c r="WWJ383" s="109"/>
      <c r="WWK383" s="109"/>
      <c r="WWL383" s="109"/>
      <c r="WWM383" s="109"/>
      <c r="WWN383" s="109"/>
      <c r="WWO383" s="109"/>
      <c r="WWP383" s="109"/>
      <c r="WWQ383" s="109"/>
      <c r="WWR383" s="109"/>
      <c r="WWS383" s="109"/>
      <c r="WWT383" s="109"/>
      <c r="WWU383" s="109"/>
      <c r="WWV383" s="109"/>
      <c r="WWW383" s="109"/>
      <c r="WWX383" s="109"/>
      <c r="WWY383" s="109"/>
      <c r="WWZ383" s="109"/>
      <c r="WXA383" s="109"/>
      <c r="WXB383" s="109"/>
      <c r="WXC383" s="109"/>
      <c r="WXD383" s="109"/>
      <c r="WXE383" s="109"/>
      <c r="WXF383" s="109"/>
      <c r="WXG383" s="109"/>
      <c r="WXH383" s="109"/>
      <c r="WXI383" s="109"/>
      <c r="WXJ383" s="109"/>
      <c r="WXK383" s="109"/>
      <c r="WXL383" s="109"/>
      <c r="WXM383" s="109"/>
      <c r="WXN383" s="109"/>
      <c r="WXO383" s="109"/>
      <c r="WXP383" s="109"/>
      <c r="WXQ383" s="109"/>
      <c r="WXR383" s="109"/>
      <c r="WXS383" s="109"/>
      <c r="WXT383" s="109"/>
      <c r="WXU383" s="109"/>
      <c r="WXV383" s="109"/>
      <c r="WXW383" s="109"/>
      <c r="WXX383" s="109"/>
      <c r="WXY383" s="109"/>
      <c r="WXZ383" s="109"/>
      <c r="WYA383" s="109"/>
      <c r="WYB383" s="109"/>
      <c r="WYC383" s="109"/>
      <c r="WYD383" s="109"/>
      <c r="WYE383" s="109"/>
      <c r="WYF383" s="109"/>
      <c r="WYG383" s="109"/>
      <c r="WYH383" s="109"/>
      <c r="WYI383" s="109"/>
      <c r="WYJ383" s="109"/>
      <c r="WYK383" s="109"/>
      <c r="WYL383" s="109"/>
      <c r="WYM383" s="109"/>
      <c r="WYN383" s="109"/>
      <c r="WYO383" s="109"/>
      <c r="WYP383" s="109"/>
      <c r="WYQ383" s="109"/>
      <c r="WYR383" s="109"/>
      <c r="WYS383" s="109"/>
      <c r="WYT383" s="109"/>
      <c r="WYU383" s="109"/>
      <c r="WYV383" s="109"/>
      <c r="WYW383" s="109"/>
      <c r="WYX383" s="109"/>
      <c r="WYY383" s="109"/>
      <c r="WYZ383" s="109"/>
      <c r="WZA383" s="109"/>
      <c r="WZB383" s="109"/>
      <c r="WZC383" s="109"/>
      <c r="WZD383" s="109"/>
      <c r="WZE383" s="109"/>
      <c r="WZF383" s="109"/>
      <c r="WZG383" s="109"/>
      <c r="WZH383" s="109"/>
      <c r="WZI383" s="109"/>
      <c r="WZJ383" s="109"/>
      <c r="WZK383" s="109"/>
      <c r="WZL383" s="109"/>
      <c r="WZM383" s="109"/>
      <c r="WZN383" s="109"/>
      <c r="WZO383" s="109"/>
      <c r="WZP383" s="109"/>
      <c r="WZQ383" s="109"/>
      <c r="WZR383" s="109"/>
      <c r="WZS383" s="109"/>
      <c r="WZT383" s="109"/>
      <c r="WZU383" s="109"/>
      <c r="WZV383" s="109"/>
      <c r="WZW383" s="109"/>
      <c r="WZX383" s="109"/>
      <c r="WZY383" s="109"/>
      <c r="WZZ383" s="109"/>
      <c r="XAA383" s="109"/>
      <c r="XAB383" s="109"/>
      <c r="XAC383" s="109"/>
      <c r="XAD383" s="109"/>
      <c r="XAE383" s="109"/>
      <c r="XAF383" s="109"/>
      <c r="XAG383" s="109"/>
      <c r="XAH383" s="109"/>
      <c r="XAI383" s="109"/>
      <c r="XAJ383" s="109"/>
      <c r="XAK383" s="109"/>
      <c r="XAL383" s="109"/>
      <c r="XAM383" s="109"/>
      <c r="XAN383" s="109"/>
      <c r="XAO383" s="109"/>
      <c r="XAP383" s="109"/>
      <c r="XAQ383" s="109"/>
      <c r="XAR383" s="109"/>
      <c r="XAS383" s="109"/>
      <c r="XAT383" s="109"/>
      <c r="XAU383" s="109"/>
      <c r="XAV383" s="109"/>
      <c r="XAW383" s="109"/>
      <c r="XAX383" s="109"/>
      <c r="XAY383" s="109"/>
      <c r="XAZ383" s="109"/>
      <c r="XBA383" s="109"/>
      <c r="XBB383" s="109"/>
      <c r="XBC383" s="109"/>
      <c r="XBD383" s="109"/>
      <c r="XBE383" s="109"/>
      <c r="XBF383" s="109"/>
      <c r="XBG383" s="109"/>
      <c r="XBH383" s="109"/>
      <c r="XBI383" s="109"/>
      <c r="XBJ383" s="109"/>
      <c r="XBK383" s="109"/>
      <c r="XBL383" s="109"/>
      <c r="XBM383" s="109"/>
      <c r="XBN383" s="109"/>
      <c r="XBO383" s="109"/>
      <c r="XBP383" s="109"/>
      <c r="XBQ383" s="109"/>
      <c r="XBR383" s="109"/>
      <c r="XBS383" s="109"/>
      <c r="XBT383" s="109"/>
      <c r="XBU383" s="109"/>
      <c r="XBV383" s="109"/>
      <c r="XBW383" s="109"/>
      <c r="XBX383" s="109"/>
      <c r="XBY383" s="109"/>
      <c r="XBZ383" s="109"/>
      <c r="XCA383" s="109"/>
      <c r="XCB383" s="109"/>
      <c r="XCC383" s="109"/>
      <c r="XCD383" s="109"/>
      <c r="XCE383" s="109"/>
      <c r="XCF383" s="109"/>
      <c r="XCG383" s="109"/>
      <c r="XCH383" s="109"/>
      <c r="XCI383" s="109"/>
      <c r="XCJ383" s="109"/>
      <c r="XCK383" s="109"/>
      <c r="XCL383" s="109"/>
      <c r="XCM383" s="109"/>
      <c r="XCN383" s="109"/>
      <c r="XCO383" s="109"/>
      <c r="XCP383" s="109"/>
      <c r="XCQ383" s="109"/>
      <c r="XCR383" s="109"/>
      <c r="XCS383" s="109"/>
      <c r="XCT383" s="109"/>
      <c r="XCU383" s="109"/>
      <c r="XCV383" s="109"/>
      <c r="XCW383" s="109"/>
      <c r="XCX383" s="109"/>
      <c r="XCY383" s="109"/>
      <c r="XCZ383" s="109"/>
      <c r="XDA383" s="109"/>
      <c r="XDB383" s="109"/>
      <c r="XDC383" s="109"/>
      <c r="XDD383" s="109"/>
      <c r="XDE383" s="109"/>
      <c r="XDF383" s="109"/>
      <c r="XDG383" s="109"/>
      <c r="XDH383" s="109"/>
      <c r="XDI383" s="109"/>
      <c r="XDJ383" s="109"/>
      <c r="XDK383" s="109"/>
      <c r="XDL383" s="109"/>
      <c r="XDM383" s="109"/>
      <c r="XDN383" s="109"/>
      <c r="XDO383" s="109"/>
      <c r="XDP383" s="109"/>
      <c r="XDQ383" s="109"/>
      <c r="XDR383" s="109"/>
      <c r="XDS383" s="109"/>
      <c r="XDT383" s="109"/>
      <c r="XDU383" s="109"/>
      <c r="XDV383" s="109"/>
      <c r="XDW383" s="109"/>
      <c r="XDX383" s="109"/>
      <c r="XDY383" s="109"/>
      <c r="XDZ383" s="109"/>
      <c r="XEA383" s="109"/>
      <c r="XEB383" s="109"/>
      <c r="XEC383" s="109"/>
      <c r="XED383" s="109"/>
      <c r="XEE383" s="109"/>
      <c r="XEF383" s="109"/>
      <c r="XEG383" s="109"/>
      <c r="XEH383" s="109"/>
      <c r="XEI383" s="109"/>
      <c r="XEJ383" s="109"/>
      <c r="XEK383" s="109"/>
      <c r="XEL383" s="109"/>
      <c r="XEM383" s="109"/>
      <c r="XEN383" s="109"/>
      <c r="XEO383" s="109"/>
      <c r="XEP383" s="109"/>
      <c r="XEQ383" s="109"/>
      <c r="XER383" s="109"/>
      <c r="XES383" s="109"/>
      <c r="XET383" s="109"/>
      <c r="XEU383" s="109"/>
      <c r="XEV383" s="109"/>
      <c r="XEW383" s="109"/>
      <c r="XEX383" s="109"/>
      <c r="XEY383" s="109"/>
      <c r="XEZ383" s="109"/>
      <c r="XFA383" s="109"/>
      <c r="XFB383" s="109"/>
      <c r="XFC383" s="109"/>
      <c r="XFD383" s="109"/>
    </row>
    <row r="384" spans="1:16384" s="109" customFormat="1">
      <c r="A384" s="79">
        <v>111001086690</v>
      </c>
      <c r="B384" s="80" t="s">
        <v>466</v>
      </c>
      <c r="C384" s="81" t="s">
        <v>460</v>
      </c>
      <c r="D384" s="81" t="s">
        <v>349</v>
      </c>
      <c r="E384" s="81">
        <v>4</v>
      </c>
      <c r="F384" s="82" t="s">
        <v>42</v>
      </c>
      <c r="G384" s="82" t="s">
        <v>394</v>
      </c>
      <c r="H384" s="82" t="s">
        <v>395</v>
      </c>
      <c r="I384" s="81">
        <v>4</v>
      </c>
      <c r="J384" s="81">
        <v>1</v>
      </c>
      <c r="K384" s="81">
        <v>1</v>
      </c>
      <c r="L384" s="81">
        <v>33</v>
      </c>
      <c r="M384" s="81">
        <f t="shared" si="436"/>
        <v>1</v>
      </c>
      <c r="N384" s="86">
        <f>VLOOKUP(A384,complejidad!P:V,7,FALSE)</f>
        <v>-1.4952519086589622</v>
      </c>
      <c r="O384" s="81">
        <v>1</v>
      </c>
      <c r="P384" s="87">
        <v>23.011599999999977</v>
      </c>
      <c r="Q384" s="88">
        <v>0.38124999999999998</v>
      </c>
      <c r="R384" s="81">
        <v>30</v>
      </c>
      <c r="S384" s="81">
        <v>0</v>
      </c>
      <c r="T384" s="89">
        <f t="shared" si="395"/>
        <v>0</v>
      </c>
      <c r="U384" s="90">
        <f>VLOOKUP(A384,socioeconomico!I:P,8,FALSE)</f>
        <v>2.8176376656308788</v>
      </c>
      <c r="V384" s="81">
        <v>1</v>
      </c>
      <c r="W384" s="83">
        <v>0.89743589743589747</v>
      </c>
      <c r="X384" s="83">
        <v>0.84848484848484851</v>
      </c>
      <c r="Y384" s="83">
        <v>0.76470588235294112</v>
      </c>
      <c r="Z384" s="83">
        <v>0.8571428571428571</v>
      </c>
      <c r="AA384" s="83">
        <v>0.82608695652173914</v>
      </c>
      <c r="AB384" s="83">
        <v>0.85185185185185186</v>
      </c>
      <c r="AC384" s="91">
        <v>0.68</v>
      </c>
      <c r="AD384" s="81">
        <f t="shared" si="444"/>
        <v>0.78722237107403337</v>
      </c>
      <c r="AE384" s="82">
        <f t="shared" si="396"/>
        <v>-1.0259273311205246</v>
      </c>
      <c r="AF384" s="84">
        <v>100</v>
      </c>
      <c r="AG384" s="84">
        <v>85.897435897435898</v>
      </c>
      <c r="AH384" s="84">
        <v>100</v>
      </c>
      <c r="AI384" s="84">
        <v>100</v>
      </c>
      <c r="AJ384" s="84">
        <v>85.714285714285708</v>
      </c>
      <c r="AK384" s="84">
        <v>87.5</v>
      </c>
      <c r="AL384" s="84">
        <v>93.939393939393938</v>
      </c>
      <c r="AM384" s="84">
        <f t="shared" si="443"/>
        <v>92.199675324675326</v>
      </c>
      <c r="AN384" s="84">
        <f t="shared" si="397"/>
        <v>0.73873646396094783</v>
      </c>
      <c r="AO384" s="81"/>
      <c r="AP384" s="82"/>
      <c r="AQ384" s="81"/>
      <c r="AR384" s="82"/>
      <c r="AS384" s="81"/>
      <c r="AT384" s="81"/>
      <c r="AU384" s="81"/>
      <c r="AV384" s="82"/>
      <c r="AW384" s="81"/>
      <c r="AX384" s="82"/>
      <c r="AY384" s="81"/>
      <c r="AZ384" s="82"/>
      <c r="BA384" s="81"/>
      <c r="BB384" s="82"/>
      <c r="BC384" s="82">
        <v>0.09</v>
      </c>
      <c r="BD384" s="82"/>
      <c r="BE384" s="82">
        <v>0.94333333333333336</v>
      </c>
      <c r="BF384" s="81">
        <f>(BC384*0.4)+(BE384*0.6)</f>
        <v>0.60199999999999998</v>
      </c>
      <c r="BG384" s="82">
        <f t="shared" si="442"/>
        <v>-5.3103725105353536</v>
      </c>
      <c r="BH384" s="82">
        <f t="shared" si="441"/>
        <v>-5.3103725105353536</v>
      </c>
      <c r="BI384" s="85"/>
      <c r="BJ384" s="92"/>
      <c r="BK384" s="92"/>
      <c r="BL384" s="92"/>
      <c r="BM384" s="85"/>
      <c r="BN384" s="92"/>
      <c r="BO384" s="92"/>
      <c r="BP384" s="92"/>
      <c r="BQ384" s="86"/>
      <c r="BR384" s="86"/>
      <c r="BS384" s="92"/>
      <c r="BT384" s="92"/>
      <c r="BU384" s="92"/>
      <c r="BV384" s="92"/>
      <c r="BW384" s="92"/>
      <c r="BX384" s="92"/>
      <c r="BY384" s="86"/>
      <c r="BZ384" s="80"/>
      <c r="CA384" s="80"/>
      <c r="CB384" s="80"/>
      <c r="CC384" s="80"/>
      <c r="CD384" s="80"/>
      <c r="CE384" s="82"/>
      <c r="CF384" s="80"/>
      <c r="CG384" s="84"/>
      <c r="CH384" s="84"/>
      <c r="CI384" s="84"/>
      <c r="CJ384" s="84"/>
      <c r="CK384" s="84"/>
      <c r="CL384" s="84"/>
      <c r="CM384" s="84"/>
      <c r="CN384" s="84"/>
      <c r="CO384" s="81"/>
      <c r="CP384" s="81"/>
      <c r="CQ384" s="81"/>
      <c r="CR384" s="81"/>
      <c r="CS384" s="81"/>
      <c r="CT384" s="81"/>
    </row>
    <row r="385" spans="1:98">
      <c r="A385" s="79">
        <v>211850000043</v>
      </c>
      <c r="B385" s="80" t="s">
        <v>700</v>
      </c>
      <c r="C385" s="81" t="s">
        <v>460</v>
      </c>
      <c r="D385" s="81" t="s">
        <v>391</v>
      </c>
      <c r="E385" s="81">
        <v>5</v>
      </c>
      <c r="F385" s="82" t="s">
        <v>33</v>
      </c>
      <c r="G385" s="82" t="s">
        <v>392</v>
      </c>
      <c r="H385" s="82" t="s">
        <v>393</v>
      </c>
      <c r="I385" s="81">
        <v>5</v>
      </c>
      <c r="J385" s="81">
        <v>1</v>
      </c>
      <c r="K385" s="81">
        <v>1</v>
      </c>
      <c r="L385" s="81">
        <v>14</v>
      </c>
      <c r="M385" s="81">
        <f t="shared" si="436"/>
        <v>1</v>
      </c>
      <c r="N385" s="86">
        <f>VLOOKUP(A385,complejidad!P:V,7,FALSE)</f>
        <v>-1.4952519086589622</v>
      </c>
      <c r="O385" s="81">
        <v>1</v>
      </c>
      <c r="P385" s="87">
        <v>17.674999999999997</v>
      </c>
      <c r="Q385" s="88">
        <v>0.32200000000000001</v>
      </c>
      <c r="R385" s="81">
        <v>13</v>
      </c>
      <c r="S385" s="81">
        <v>1</v>
      </c>
      <c r="T385" s="89">
        <f t="shared" si="395"/>
        <v>7.6923076923076927E-2</v>
      </c>
      <c r="U385" s="90">
        <f>VLOOKUP(A385,socioeconomico!I:P,8,FALSE)</f>
        <v>3.1472560080470897</v>
      </c>
      <c r="V385" s="81">
        <v>1</v>
      </c>
      <c r="W385" s="83">
        <v>0.91666666666666663</v>
      </c>
      <c r="X385" s="83">
        <v>1</v>
      </c>
      <c r="Y385" s="83">
        <v>0.875</v>
      </c>
      <c r="Z385" s="83">
        <v>0.9</v>
      </c>
      <c r="AA385" s="83">
        <v>1</v>
      </c>
      <c r="AB385" s="83">
        <v>1</v>
      </c>
      <c r="AC385" s="91">
        <v>0.69230769230769229</v>
      </c>
      <c r="AD385" s="81">
        <f t="shared" si="444"/>
        <v>0.88019230769230772</v>
      </c>
      <c r="AE385" s="82">
        <f t="shared" si="396"/>
        <v>0.8181109786378129</v>
      </c>
      <c r="AF385" s="84">
        <v>75</v>
      </c>
      <c r="AG385" s="84">
        <v>91.666666666666657</v>
      </c>
      <c r="AH385" s="84">
        <v>100</v>
      </c>
      <c r="AI385" s="84">
        <v>100</v>
      </c>
      <c r="AJ385" s="84">
        <v>100</v>
      </c>
      <c r="AK385" s="84">
        <v>100</v>
      </c>
      <c r="AL385" s="84">
        <v>100</v>
      </c>
      <c r="AM385" s="84">
        <f t="shared" si="443"/>
        <v>100</v>
      </c>
      <c r="AN385" s="84">
        <f t="shared" si="397"/>
        <v>2.4223477193107996</v>
      </c>
      <c r="AO385" s="81"/>
      <c r="AP385" s="82"/>
      <c r="AQ385" s="81"/>
      <c r="AR385" s="82"/>
      <c r="AS385" s="81"/>
      <c r="AT385" s="81"/>
      <c r="AU385" s="81"/>
      <c r="AV385" s="82"/>
      <c r="AW385" s="81"/>
      <c r="AX385" s="82"/>
      <c r="AY385" s="81"/>
      <c r="AZ385" s="82"/>
      <c r="BA385" s="81"/>
      <c r="BB385" s="82"/>
      <c r="BC385" s="82"/>
      <c r="BD385" s="82"/>
      <c r="BE385" s="82"/>
      <c r="BF385" s="81"/>
      <c r="BG385" s="82"/>
      <c r="BH385" s="82"/>
      <c r="BI385" s="85"/>
      <c r="BJ385" s="92"/>
      <c r="BK385" s="92"/>
      <c r="BL385" s="92"/>
      <c r="BM385" s="85"/>
      <c r="BN385" s="92"/>
      <c r="BO385" s="92"/>
      <c r="BP385" s="92"/>
      <c r="BQ385" s="86"/>
      <c r="BR385" s="86"/>
      <c r="BS385" s="92"/>
      <c r="BT385" s="92"/>
      <c r="BU385" s="92"/>
      <c r="BV385" s="92"/>
      <c r="BW385" s="92"/>
      <c r="BX385" s="92"/>
      <c r="BY385" s="86"/>
      <c r="BZ385" s="80"/>
      <c r="CA385" s="80"/>
      <c r="CB385" s="80"/>
      <c r="CC385" s="80"/>
      <c r="CD385" s="80"/>
      <c r="CE385" s="82"/>
      <c r="CF385" s="80"/>
      <c r="CG385" s="84"/>
      <c r="CH385" s="84"/>
      <c r="CI385" s="84"/>
      <c r="CJ385" s="84"/>
      <c r="CK385" s="84"/>
      <c r="CL385" s="84"/>
      <c r="CM385" s="84"/>
      <c r="CN385" s="84"/>
      <c r="CO385" s="81"/>
      <c r="CP385" s="81"/>
      <c r="CQ385" s="81"/>
      <c r="CR385" s="81"/>
      <c r="CS385" s="81"/>
      <c r="CT385" s="81"/>
    </row>
    <row r="386" spans="1:98">
      <c r="A386" s="102">
        <v>111001800091</v>
      </c>
      <c r="B386" s="82" t="s">
        <v>764</v>
      </c>
      <c r="C386" s="81" t="s">
        <v>460</v>
      </c>
      <c r="D386" s="81" t="s">
        <v>6</v>
      </c>
      <c r="E386" s="81">
        <v>9</v>
      </c>
      <c r="F386" s="82" t="s">
        <v>50</v>
      </c>
      <c r="G386" s="82" t="s">
        <v>462</v>
      </c>
      <c r="H386" s="82" t="s">
        <v>462</v>
      </c>
      <c r="I386" s="81"/>
      <c r="J386" s="81">
        <v>1</v>
      </c>
      <c r="K386" s="81">
        <v>1</v>
      </c>
      <c r="L386" s="81">
        <v>1000</v>
      </c>
      <c r="M386" s="81">
        <v>2</v>
      </c>
      <c r="N386" s="86">
        <f>VLOOKUP(A386,complejidad!P:V,7,FALSE)</f>
        <v>-1.0721496448257501</v>
      </c>
      <c r="O386" s="81">
        <v>1</v>
      </c>
      <c r="P386" s="87">
        <v>51.648734693877557</v>
      </c>
      <c r="Q386" s="88"/>
      <c r="R386" s="81">
        <v>925</v>
      </c>
      <c r="S386" s="81">
        <v>36</v>
      </c>
      <c r="T386" s="89">
        <f t="shared" ref="T386:T392" si="445">S386/R386</f>
        <v>3.8918918918918917E-2</v>
      </c>
      <c r="U386" s="90"/>
      <c r="V386" s="81"/>
      <c r="W386" s="83"/>
      <c r="X386" s="83"/>
      <c r="Y386" s="83"/>
      <c r="Z386" s="83"/>
      <c r="AA386" s="83"/>
      <c r="AB386" s="83"/>
      <c r="AC386" s="91">
        <v>0.90117647058823525</v>
      </c>
      <c r="AD386" s="83">
        <f t="shared" ref="AD386:AD392" si="446">AC386</f>
        <v>0.90117647058823525</v>
      </c>
      <c r="AE386" s="82">
        <f t="shared" ref="AE386:AE392" si="447">((AD386-(AVERAGE($AD$2:$AD$392)))/(_xlfn.STDEV.P($AD$2:$AD$392)))</f>
        <v>1.2343272490347719</v>
      </c>
      <c r="AF386" s="82"/>
      <c r="AG386" s="82"/>
      <c r="AH386" s="82"/>
      <c r="AI386" s="82"/>
      <c r="AJ386" s="82"/>
      <c r="AK386" s="82"/>
      <c r="AL386" s="84">
        <v>82.728272827282723</v>
      </c>
      <c r="AM386" s="84">
        <f>AL386</f>
        <v>82.728272827282723</v>
      </c>
      <c r="AN386" s="84">
        <f t="shared" ref="AN386" si="448">((AM386-(AVERAGE(AM$2:AM$392)))/(_xlfn.STDEV.P(AM$2:AM$392)))</f>
        <v>-1.3055579099646033</v>
      </c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>
        <v>5</v>
      </c>
      <c r="AZ386" s="82">
        <f>((AY386-(AVERAGE(AY$2:AY$392)))/(_xlfn.STDEV.P(AY$2:AY$392)))</f>
        <v>2.7396601233718885</v>
      </c>
      <c r="BA386" s="81">
        <f>AZ386</f>
        <v>2.7396601233718885</v>
      </c>
      <c r="BB386" s="82"/>
      <c r="BC386" s="82"/>
      <c r="BD386" s="82"/>
      <c r="BE386" s="82"/>
      <c r="BF386" s="82"/>
      <c r="BG386" s="82"/>
      <c r="BH386" s="82">
        <f>AVERAGE(BA386,BG386)</f>
        <v>2.7396601233718885</v>
      </c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>
        <v>0.63809583602116016</v>
      </c>
      <c r="BV386" s="92">
        <f t="shared" ref="BV386:BV391" si="449">((BU386-(AVERAGE(BU$2:BU$392)))/(_xlfn.STDEV.P(BU$2:BU$392)))</f>
        <v>0.51866143966219347</v>
      </c>
      <c r="BW386" s="92">
        <f t="shared" ref="BW386:BW391" si="450">LN(BU386)</f>
        <v>-0.44926679371890954</v>
      </c>
      <c r="BX386" s="92">
        <f t="shared" ref="BX386:BX391" si="451">((BW386-(AVERAGE(BW$2:BW$392)))/(_xlfn.STDEV.P(BW$2:BW$392)))</f>
        <v>0.55677577651950672</v>
      </c>
      <c r="BY386" s="86">
        <f t="shared" ref="BY386:BY391" si="452">BX386</f>
        <v>0.55677577651950672</v>
      </c>
      <c r="BZ386" s="82"/>
      <c r="CA386" s="82"/>
      <c r="CB386" s="82"/>
      <c r="CC386" s="82"/>
      <c r="CD386" s="80"/>
      <c r="CE386" s="82"/>
      <c r="CF386" s="80"/>
      <c r="CG386" s="84"/>
      <c r="CH386" s="84"/>
      <c r="CI386" s="84"/>
      <c r="CJ386" s="84"/>
      <c r="CK386" s="84"/>
      <c r="CL386" s="84"/>
      <c r="CM386" s="84"/>
      <c r="CN386" s="84"/>
      <c r="CO386" s="81"/>
      <c r="CP386" s="81"/>
      <c r="CQ386" s="81"/>
      <c r="CR386" s="81"/>
      <c r="CS386" s="81"/>
      <c r="CT386" s="81"/>
    </row>
    <row r="387" spans="1:98">
      <c r="A387" s="102">
        <v>111001800384</v>
      </c>
      <c r="B387" s="82" t="s">
        <v>952</v>
      </c>
      <c r="C387" s="81" t="s">
        <v>697</v>
      </c>
      <c r="D387" s="81" t="s">
        <v>6</v>
      </c>
      <c r="E387" s="81">
        <v>7</v>
      </c>
      <c r="F387" s="82" t="s">
        <v>15</v>
      </c>
      <c r="G387" s="82" t="s">
        <v>753</v>
      </c>
      <c r="H387" s="82" t="s">
        <v>133</v>
      </c>
      <c r="I387" s="81"/>
      <c r="J387" s="81">
        <v>1</v>
      </c>
      <c r="K387" s="81">
        <v>1</v>
      </c>
      <c r="L387" s="81">
        <v>1010</v>
      </c>
      <c r="M387" s="81">
        <v>2</v>
      </c>
      <c r="N387" s="86">
        <f>VLOOKUP(A387,complejidad!P:V,7,FALSE)</f>
        <v>-1.0721496448257501</v>
      </c>
      <c r="O387" s="81">
        <v>1</v>
      </c>
      <c r="P387" s="87">
        <v>42.684729344729242</v>
      </c>
      <c r="Q387" s="88"/>
      <c r="R387" s="81">
        <v>959</v>
      </c>
      <c r="S387" s="81">
        <v>115</v>
      </c>
      <c r="T387" s="89">
        <f t="shared" si="445"/>
        <v>0.11991657977059438</v>
      </c>
      <c r="U387" s="90"/>
      <c r="V387" s="81"/>
      <c r="W387" s="83"/>
      <c r="X387" s="83"/>
      <c r="Y387" s="83"/>
      <c r="Z387" s="83"/>
      <c r="AA387" s="83"/>
      <c r="AB387" s="83"/>
      <c r="AC387" s="91">
        <v>0.92588832487309647</v>
      </c>
      <c r="AD387" s="83">
        <f t="shared" si="446"/>
        <v>0.92588832487309647</v>
      </c>
      <c r="AE387" s="82">
        <f t="shared" si="447"/>
        <v>1.7244814608586894</v>
      </c>
      <c r="AF387" s="82"/>
      <c r="AG387" s="82"/>
      <c r="AH387" s="82"/>
      <c r="AI387" s="82"/>
      <c r="AJ387" s="82"/>
      <c r="AK387" s="82"/>
      <c r="AL387" s="84"/>
      <c r="AM387" s="84"/>
      <c r="AN387" s="82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2"/>
      <c r="BA387" s="81"/>
      <c r="BB387" s="82"/>
      <c r="BC387" s="82"/>
      <c r="BD387" s="82"/>
      <c r="BE387" s="82"/>
      <c r="BF387" s="82"/>
      <c r="BG387" s="82"/>
      <c r="BH387" s="8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>
        <v>0.61578991087140544</v>
      </c>
      <c r="BV387" s="92">
        <f t="shared" si="449"/>
        <v>-0.14058783047379084</v>
      </c>
      <c r="BW387" s="92">
        <f t="shared" si="450"/>
        <v>-0.48484942740087067</v>
      </c>
      <c r="BX387" s="92">
        <f t="shared" si="451"/>
        <v>-0.11936862574984072</v>
      </c>
      <c r="BY387" s="86">
        <f t="shared" si="452"/>
        <v>-0.11936862574984072</v>
      </c>
      <c r="BZ387" s="82"/>
      <c r="CA387" s="82"/>
      <c r="CB387" s="82"/>
      <c r="CC387" s="82"/>
      <c r="CD387" s="80">
        <v>0.59831353043050395</v>
      </c>
      <c r="CE387" s="82">
        <f>((CD387-(AVERAGE(CD$2:CD$392)))/(_xlfn.STDEV.P(CD$2:CD$392)))</f>
        <v>1.2525175687895775</v>
      </c>
      <c r="CF387" s="80">
        <f>CE387</f>
        <v>1.2525175687895775</v>
      </c>
      <c r="CG387" s="84"/>
      <c r="CH387" s="84"/>
      <c r="CI387" s="84"/>
      <c r="CJ387" s="84"/>
      <c r="CK387" s="84"/>
      <c r="CL387" s="84"/>
      <c r="CM387" s="84"/>
      <c r="CN387" s="84"/>
      <c r="CO387" s="81"/>
      <c r="CP387" s="81"/>
      <c r="CQ387" s="81"/>
      <c r="CR387" s="81"/>
      <c r="CS387" s="81"/>
      <c r="CT387" s="81"/>
    </row>
    <row r="388" spans="1:98">
      <c r="A388" s="102">
        <v>111001800392</v>
      </c>
      <c r="B388" s="82" t="s">
        <v>953</v>
      </c>
      <c r="C388" s="81" t="s">
        <v>697</v>
      </c>
      <c r="D388" s="81" t="s">
        <v>6</v>
      </c>
      <c r="E388" s="81">
        <v>7</v>
      </c>
      <c r="F388" s="82" t="s">
        <v>15</v>
      </c>
      <c r="G388" s="82" t="s">
        <v>754</v>
      </c>
      <c r="H388" s="82" t="s">
        <v>977</v>
      </c>
      <c r="I388" s="81"/>
      <c r="J388" s="81">
        <v>1</v>
      </c>
      <c r="K388" s="81">
        <v>1</v>
      </c>
      <c r="L388" s="81">
        <v>454</v>
      </c>
      <c r="M388" s="81">
        <v>1</v>
      </c>
      <c r="N388" s="86">
        <f>VLOOKUP(A388,complejidad!P:V,7,FALSE)</f>
        <v>-1.4952519086589622</v>
      </c>
      <c r="O388" s="81">
        <v>1</v>
      </c>
      <c r="P388" s="87">
        <v>42.360793650793617</v>
      </c>
      <c r="Q388" s="88"/>
      <c r="R388" s="81">
        <v>431</v>
      </c>
      <c r="S388" s="81">
        <v>106</v>
      </c>
      <c r="T388" s="89">
        <f t="shared" si="445"/>
        <v>0.24593967517401391</v>
      </c>
      <c r="U388" s="90"/>
      <c r="V388" s="81"/>
      <c r="W388" s="83"/>
      <c r="X388" s="83"/>
      <c r="Y388" s="83"/>
      <c r="Z388" s="83"/>
      <c r="AA388" s="83"/>
      <c r="AB388" s="83"/>
      <c r="AC388" s="91">
        <v>0.8923766816143498</v>
      </c>
      <c r="AD388" s="83">
        <f t="shared" si="446"/>
        <v>0.8923766816143498</v>
      </c>
      <c r="AE388" s="82">
        <f t="shared" si="447"/>
        <v>1.0597853640353136</v>
      </c>
      <c r="AF388" s="82"/>
      <c r="AG388" s="82"/>
      <c r="AH388" s="82"/>
      <c r="AI388" s="82"/>
      <c r="AJ388" s="82"/>
      <c r="AK388" s="82"/>
      <c r="AL388" s="84"/>
      <c r="AM388" s="84"/>
      <c r="AN388" s="82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2"/>
      <c r="BA388" s="81"/>
      <c r="BB388" s="82"/>
      <c r="BC388" s="82"/>
      <c r="BD388" s="82"/>
      <c r="BE388" s="82"/>
      <c r="BF388" s="82"/>
      <c r="BG388" s="82"/>
      <c r="BH388" s="8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>
        <v>0.63994911010293398</v>
      </c>
      <c r="BV388" s="92">
        <f t="shared" si="449"/>
        <v>0.57343476009471384</v>
      </c>
      <c r="BW388" s="92">
        <f t="shared" si="450"/>
        <v>-0.44636662125410725</v>
      </c>
      <c r="BX388" s="92">
        <f t="shared" si="451"/>
        <v>0.61188511427169989</v>
      </c>
      <c r="BY388" s="86">
        <f t="shared" si="452"/>
        <v>0.61188511427169989</v>
      </c>
      <c r="BZ388" s="82"/>
      <c r="CA388" s="82"/>
      <c r="CB388" s="82"/>
      <c r="CC388" s="82"/>
      <c r="CD388" s="80"/>
      <c r="CE388" s="82"/>
      <c r="CF388" s="80"/>
      <c r="CG388" s="84"/>
      <c r="CH388" s="84"/>
      <c r="CI388" s="84"/>
      <c r="CJ388" s="84"/>
      <c r="CK388" s="84"/>
      <c r="CL388" s="84"/>
      <c r="CM388" s="84"/>
      <c r="CN388" s="84"/>
      <c r="CO388" s="81"/>
      <c r="CP388" s="81"/>
      <c r="CQ388" s="81"/>
      <c r="CR388" s="81"/>
      <c r="CS388" s="81"/>
      <c r="CT388" s="81"/>
    </row>
    <row r="389" spans="1:98">
      <c r="A389" s="102">
        <v>111001800414</v>
      </c>
      <c r="B389" s="82" t="s">
        <v>955</v>
      </c>
      <c r="C389" s="81" t="s">
        <v>697</v>
      </c>
      <c r="D389" s="81" t="s">
        <v>6</v>
      </c>
      <c r="E389" s="81">
        <v>19</v>
      </c>
      <c r="F389" s="82" t="s">
        <v>20</v>
      </c>
      <c r="G389" s="82" t="s">
        <v>756</v>
      </c>
      <c r="H389" s="82" t="s">
        <v>313</v>
      </c>
      <c r="I389" s="81"/>
      <c r="J389" s="81">
        <v>1</v>
      </c>
      <c r="K389" s="81">
        <v>1</v>
      </c>
      <c r="L389" s="81">
        <v>918</v>
      </c>
      <c r="M389" s="81">
        <v>1</v>
      </c>
      <c r="N389" s="86">
        <f>VLOOKUP(A389,complejidad!P:V,7,FALSE)</f>
        <v>-1.4952519086589622</v>
      </c>
      <c r="O389" s="81">
        <v>1</v>
      </c>
      <c r="P389" s="87">
        <v>43.856461794019793</v>
      </c>
      <c r="Q389" s="88"/>
      <c r="R389" s="81">
        <v>840</v>
      </c>
      <c r="S389" s="81">
        <v>45</v>
      </c>
      <c r="T389" s="89">
        <f t="shared" si="445"/>
        <v>5.3571428571428568E-2</v>
      </c>
      <c r="U389" s="90"/>
      <c r="V389" s="81"/>
      <c r="W389" s="83"/>
      <c r="X389" s="83"/>
      <c r="Y389" s="83"/>
      <c r="Z389" s="83"/>
      <c r="AA389" s="83"/>
      <c r="AB389" s="83"/>
      <c r="AC389" s="91">
        <v>0.89761092150170652</v>
      </c>
      <c r="AD389" s="83">
        <f t="shared" si="446"/>
        <v>0.89761092150170652</v>
      </c>
      <c r="AE389" s="82">
        <f t="shared" si="447"/>
        <v>1.1636053646273512</v>
      </c>
      <c r="AF389" s="82"/>
      <c r="AG389" s="82"/>
      <c r="AH389" s="82"/>
      <c r="AI389" s="82"/>
      <c r="AJ389" s="82"/>
      <c r="AK389" s="82"/>
      <c r="AL389" s="84"/>
      <c r="AM389" s="84"/>
      <c r="AN389" s="82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2"/>
      <c r="BA389" s="81"/>
      <c r="BB389" s="82"/>
      <c r="BC389" s="82"/>
      <c r="BD389" s="82"/>
      <c r="BE389" s="82"/>
      <c r="BF389" s="82"/>
      <c r="BG389" s="82"/>
      <c r="BH389" s="8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>
        <v>0.68010919512963164</v>
      </c>
      <c r="BV389" s="92">
        <f t="shared" si="449"/>
        <v>1.7603618462703186</v>
      </c>
      <c r="BW389" s="92">
        <f t="shared" si="450"/>
        <v>-0.38550191263075739</v>
      </c>
      <c r="BX389" s="92">
        <f t="shared" si="451"/>
        <v>1.7684417761327318</v>
      </c>
      <c r="BY389" s="86">
        <f t="shared" si="452"/>
        <v>1.7684417761327318</v>
      </c>
      <c r="BZ389" s="82"/>
      <c r="CA389" s="82"/>
      <c r="CB389" s="82"/>
      <c r="CC389" s="82"/>
      <c r="CD389" s="80">
        <v>0.51303903559942499</v>
      </c>
      <c r="CE389" s="82">
        <f>((CD389-(AVERAGE(CD$2:CD$392)))/(_xlfn.STDEV.P(CD$2:CD$392)))</f>
        <v>0.23767965669700852</v>
      </c>
      <c r="CF389" s="80">
        <f>CE389</f>
        <v>0.23767965669700852</v>
      </c>
      <c r="CG389" s="84"/>
      <c r="CH389" s="84"/>
      <c r="CI389" s="84"/>
      <c r="CJ389" s="84"/>
      <c r="CK389" s="84"/>
      <c r="CL389" s="84"/>
      <c r="CM389" s="84"/>
      <c r="CN389" s="84"/>
      <c r="CO389" s="81"/>
      <c r="CP389" s="81"/>
      <c r="CQ389" s="81"/>
      <c r="CR389" s="81"/>
      <c r="CS389" s="81"/>
      <c r="CT389" s="81"/>
    </row>
    <row r="390" spans="1:98">
      <c r="A390" s="102">
        <v>111001800422</v>
      </c>
      <c r="B390" s="82" t="s">
        <v>978</v>
      </c>
      <c r="C390" s="81" t="s">
        <v>697</v>
      </c>
      <c r="D390" s="81" t="s">
        <v>6</v>
      </c>
      <c r="E390" s="81">
        <v>19</v>
      </c>
      <c r="F390" s="82" t="s">
        <v>20</v>
      </c>
      <c r="G390" s="82" t="s">
        <v>756</v>
      </c>
      <c r="H390" s="82" t="s">
        <v>313</v>
      </c>
      <c r="I390" s="81"/>
      <c r="J390" s="81">
        <v>1</v>
      </c>
      <c r="K390" s="81">
        <v>1</v>
      </c>
      <c r="L390" s="81">
        <v>1329</v>
      </c>
      <c r="M390" s="81">
        <v>2</v>
      </c>
      <c r="N390" s="86">
        <f>VLOOKUP(A390,complejidad!P:V,7,FALSE)</f>
        <v>-1.0721496448257501</v>
      </c>
      <c r="O390" s="81">
        <v>1</v>
      </c>
      <c r="P390" s="87">
        <v>42.871810650887419</v>
      </c>
      <c r="Q390" s="88"/>
      <c r="R390" s="81">
        <v>1208</v>
      </c>
      <c r="S390" s="81">
        <v>109</v>
      </c>
      <c r="T390" s="89">
        <f t="shared" si="445"/>
        <v>9.0231788079470202E-2</v>
      </c>
      <c r="U390" s="90"/>
      <c r="V390" s="81"/>
      <c r="W390" s="83"/>
      <c r="X390" s="83"/>
      <c r="Y390" s="83"/>
      <c r="Z390" s="83"/>
      <c r="AA390" s="83"/>
      <c r="AB390" s="83"/>
      <c r="AC390" s="91">
        <v>0.93415956622773044</v>
      </c>
      <c r="AD390" s="83">
        <f t="shared" si="446"/>
        <v>0.93415956622773044</v>
      </c>
      <c r="AE390" s="82">
        <f t="shared" si="447"/>
        <v>1.8885397197109863</v>
      </c>
      <c r="AF390" s="82"/>
      <c r="AG390" s="82"/>
      <c r="AH390" s="82"/>
      <c r="AI390" s="82"/>
      <c r="AJ390" s="82"/>
      <c r="AK390" s="82"/>
      <c r="AL390" s="84"/>
      <c r="AM390" s="84"/>
      <c r="AN390" s="82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2"/>
      <c r="BA390" s="81"/>
      <c r="BB390" s="82"/>
      <c r="BC390" s="82"/>
      <c r="BD390" s="82"/>
      <c r="BE390" s="82"/>
      <c r="BF390" s="82"/>
      <c r="BG390" s="82"/>
      <c r="BH390" s="8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>
        <v>0.66496762761221984</v>
      </c>
      <c r="BV390" s="92">
        <f t="shared" si="449"/>
        <v>1.312854411920382</v>
      </c>
      <c r="BW390" s="92">
        <f t="shared" si="450"/>
        <v>-0.40801691979358251</v>
      </c>
      <c r="BX390" s="92">
        <f t="shared" si="451"/>
        <v>1.3406095870860826</v>
      </c>
      <c r="BY390" s="86">
        <f t="shared" si="452"/>
        <v>1.3406095870860826</v>
      </c>
      <c r="BZ390" s="82"/>
      <c r="CA390" s="82"/>
      <c r="CB390" s="82"/>
      <c r="CC390" s="82"/>
      <c r="CD390" s="80">
        <v>0.49177339207860099</v>
      </c>
      <c r="CE390" s="82">
        <f>((CD390-(AVERAGE(CD$2:CD$392)))/(_xlfn.STDEV.P(CD$2:CD$392)))</f>
        <v>-1.5399312726712546E-2</v>
      </c>
      <c r="CF390" s="80">
        <f>CE390</f>
        <v>-1.5399312726712546E-2</v>
      </c>
      <c r="CG390" s="84"/>
      <c r="CH390" s="84"/>
      <c r="CI390" s="84"/>
      <c r="CJ390" s="84"/>
      <c r="CK390" s="84"/>
      <c r="CL390" s="84"/>
      <c r="CM390" s="84"/>
      <c r="CN390" s="84"/>
      <c r="CO390" s="81"/>
      <c r="CP390" s="81"/>
      <c r="CQ390" s="81"/>
      <c r="CR390" s="81"/>
      <c r="CS390" s="81"/>
      <c r="CT390" s="81"/>
    </row>
    <row r="391" spans="1:98">
      <c r="A391" s="102">
        <v>111001800431</v>
      </c>
      <c r="B391" s="82" t="s">
        <v>957</v>
      </c>
      <c r="C391" s="81" t="s">
        <v>697</v>
      </c>
      <c r="D391" s="81" t="s">
        <v>6</v>
      </c>
      <c r="E391" s="81">
        <v>8</v>
      </c>
      <c r="F391" s="82" t="s">
        <v>7</v>
      </c>
      <c r="G391" s="82" t="s">
        <v>751</v>
      </c>
      <c r="H391" s="82" t="s">
        <v>699</v>
      </c>
      <c r="I391" s="81"/>
      <c r="J391" s="81">
        <v>1</v>
      </c>
      <c r="K391" s="81">
        <v>1</v>
      </c>
      <c r="L391" s="81">
        <v>455</v>
      </c>
      <c r="M391" s="81">
        <v>1</v>
      </c>
      <c r="N391" s="86">
        <f>VLOOKUP(A391,complejidad!P:V,7,FALSE)</f>
        <v>-1.4952519086589622</v>
      </c>
      <c r="O391" s="81">
        <v>1</v>
      </c>
      <c r="P391" s="87">
        <v>42.218594249201239</v>
      </c>
      <c r="Q391" s="88"/>
      <c r="R391" s="81">
        <v>413</v>
      </c>
      <c r="S391" s="81">
        <v>112</v>
      </c>
      <c r="T391" s="89">
        <f t="shared" si="445"/>
        <v>0.2711864406779661</v>
      </c>
      <c r="U391" s="90"/>
      <c r="V391" s="81"/>
      <c r="W391" s="83"/>
      <c r="X391" s="83"/>
      <c r="Y391" s="83"/>
      <c r="Z391" s="83"/>
      <c r="AA391" s="83"/>
      <c r="AB391" s="83"/>
      <c r="AC391" s="91">
        <v>0.94305239179954437</v>
      </c>
      <c r="AD391" s="83">
        <f t="shared" si="446"/>
        <v>0.94305239179954437</v>
      </c>
      <c r="AE391" s="82">
        <f t="shared" si="447"/>
        <v>2.0649269652326758</v>
      </c>
      <c r="AF391" s="82"/>
      <c r="AG391" s="82"/>
      <c r="AH391" s="82"/>
      <c r="AI391" s="82"/>
      <c r="AJ391" s="82"/>
      <c r="AK391" s="82"/>
      <c r="AL391" s="84"/>
      <c r="AM391" s="84"/>
      <c r="AN391" s="82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2"/>
      <c r="BA391" s="81"/>
      <c r="BB391" s="82"/>
      <c r="BC391" s="82"/>
      <c r="BD391" s="82"/>
      <c r="BE391" s="82"/>
      <c r="BF391" s="82"/>
      <c r="BG391" s="82"/>
      <c r="BH391" s="8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>
        <v>0.68422656584461783</v>
      </c>
      <c r="BV391" s="92">
        <f t="shared" si="449"/>
        <v>1.8820503044046708</v>
      </c>
      <c r="BW391" s="92">
        <f t="shared" si="450"/>
        <v>-0.37946617959138462</v>
      </c>
      <c r="BX391" s="92">
        <f t="shared" si="451"/>
        <v>1.8831333176481919</v>
      </c>
      <c r="BY391" s="86">
        <f t="shared" si="452"/>
        <v>1.8831333176481919</v>
      </c>
      <c r="BZ391" s="82"/>
      <c r="CA391" s="82"/>
      <c r="CB391" s="82"/>
      <c r="CC391" s="82"/>
      <c r="CD391" s="80"/>
      <c r="CE391" s="82"/>
      <c r="CF391" s="80"/>
      <c r="CG391" s="84"/>
      <c r="CH391" s="84"/>
      <c r="CI391" s="84"/>
      <c r="CJ391" s="84"/>
      <c r="CK391" s="84"/>
      <c r="CL391" s="84"/>
      <c r="CM391" s="84"/>
      <c r="CN391" s="84"/>
      <c r="CO391" s="81"/>
      <c r="CP391" s="81"/>
      <c r="CQ391" s="81"/>
      <c r="CR391" s="81"/>
      <c r="CS391" s="81"/>
      <c r="CT391" s="81"/>
    </row>
    <row r="392" spans="1:98">
      <c r="A392" s="102">
        <v>111001800457</v>
      </c>
      <c r="B392" s="82" t="s">
        <v>979</v>
      </c>
      <c r="C392" s="81" t="s">
        <v>697</v>
      </c>
      <c r="D392" s="81" t="s">
        <v>6</v>
      </c>
      <c r="E392" s="81">
        <v>7</v>
      </c>
      <c r="F392" s="82" t="s">
        <v>15</v>
      </c>
      <c r="G392" s="82" t="s">
        <v>755</v>
      </c>
      <c r="H392" s="82" t="s">
        <v>16</v>
      </c>
      <c r="I392" s="81"/>
      <c r="J392" s="81">
        <v>1</v>
      </c>
      <c r="K392" s="81">
        <v>1</v>
      </c>
      <c r="L392" s="81">
        <v>99</v>
      </c>
      <c r="M392" s="81">
        <v>1</v>
      </c>
      <c r="N392" s="86">
        <f>VLOOKUP(A392,complejidad!P:V,7,FALSE)</f>
        <v>-1.4952519086589622</v>
      </c>
      <c r="O392" s="81">
        <v>1</v>
      </c>
      <c r="P392" s="87">
        <v>41.800611854684441</v>
      </c>
      <c r="Q392" s="88"/>
      <c r="R392" s="81">
        <v>51</v>
      </c>
      <c r="S392" s="81">
        <v>1</v>
      </c>
      <c r="T392" s="89">
        <f t="shared" si="445"/>
        <v>1.9607843137254902E-2</v>
      </c>
      <c r="U392" s="90"/>
      <c r="V392" s="81"/>
      <c r="W392" s="83"/>
      <c r="X392" s="83"/>
      <c r="Y392" s="83"/>
      <c r="Z392" s="83"/>
      <c r="AA392" s="83"/>
      <c r="AB392" s="83"/>
      <c r="AC392" s="91">
        <v>0.94648829431438131</v>
      </c>
      <c r="AD392" s="83">
        <f t="shared" si="446"/>
        <v>0.94648829431438131</v>
      </c>
      <c r="AE392" s="82">
        <f t="shared" si="447"/>
        <v>2.1330773383147732</v>
      </c>
      <c r="AF392" s="82"/>
      <c r="AG392" s="82"/>
      <c r="AH392" s="82"/>
      <c r="AI392" s="82"/>
      <c r="AJ392" s="82"/>
      <c r="AK392" s="82"/>
      <c r="AL392" s="84"/>
      <c r="AM392" s="84"/>
      <c r="AN392" s="82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2"/>
      <c r="BA392" s="81"/>
      <c r="BB392" s="82"/>
      <c r="BC392" s="82"/>
      <c r="BD392" s="82"/>
      <c r="BE392" s="82"/>
      <c r="BF392" s="82"/>
      <c r="BG392" s="82"/>
      <c r="BH392" s="8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86"/>
      <c r="BZ392" s="82"/>
      <c r="CA392" s="82"/>
      <c r="CB392" s="82"/>
      <c r="CC392" s="82"/>
      <c r="CD392" s="80"/>
      <c r="CE392" s="82"/>
      <c r="CF392" s="80"/>
      <c r="CG392" s="84"/>
      <c r="CH392" s="84"/>
      <c r="CI392" s="84"/>
      <c r="CJ392" s="84"/>
      <c r="CK392" s="84"/>
      <c r="CL392" s="84"/>
      <c r="CM392" s="84"/>
      <c r="CN392" s="84"/>
      <c r="CO392" s="81"/>
      <c r="CP392" s="81"/>
      <c r="CQ392" s="81"/>
      <c r="CR392" s="81"/>
      <c r="CS392" s="81"/>
      <c r="CT392" s="81"/>
    </row>
    <row r="393" spans="1:98">
      <c r="A393" s="102">
        <v>111001800635</v>
      </c>
      <c r="B393" s="82" t="s">
        <v>980</v>
      </c>
      <c r="C393" s="81" t="s">
        <v>697</v>
      </c>
      <c r="D393" s="81" t="s">
        <v>6</v>
      </c>
      <c r="E393" s="81">
        <v>19</v>
      </c>
      <c r="F393" s="82" t="s">
        <v>20</v>
      </c>
      <c r="G393" s="82" t="s">
        <v>752</v>
      </c>
      <c r="H393" s="82" t="s">
        <v>103</v>
      </c>
      <c r="I393" s="81"/>
      <c r="J393" s="81"/>
      <c r="K393" s="81"/>
      <c r="L393" s="81"/>
      <c r="M393" s="82"/>
      <c r="N393" s="82"/>
      <c r="O393" s="81"/>
      <c r="P393" s="87"/>
      <c r="Q393" s="88"/>
      <c r="R393" s="81"/>
      <c r="S393" s="81"/>
      <c r="T393" s="89"/>
      <c r="U393" s="82"/>
      <c r="V393" s="81"/>
      <c r="W393" s="83"/>
      <c r="X393" s="83"/>
      <c r="Y393" s="83"/>
      <c r="Z393" s="83"/>
      <c r="AA393" s="83"/>
      <c r="AB393" s="83"/>
      <c r="AC393" s="91"/>
      <c r="AD393" s="82"/>
      <c r="AE393" s="82"/>
      <c r="AF393" s="82"/>
      <c r="AG393" s="82"/>
      <c r="AH393" s="82"/>
      <c r="AI393" s="82"/>
      <c r="AJ393" s="82"/>
      <c r="AK393" s="82"/>
      <c r="AL393" s="84"/>
      <c r="AM393" s="84"/>
      <c r="AN393" s="82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1"/>
      <c r="BZ393" s="82"/>
      <c r="CA393" s="82"/>
      <c r="CB393" s="82"/>
      <c r="CC393" s="82"/>
      <c r="CD393" s="80"/>
      <c r="CE393" s="82"/>
      <c r="CF393" s="82"/>
      <c r="CG393" s="82"/>
      <c r="CH393" s="82"/>
      <c r="CI393" s="82"/>
      <c r="CJ393" s="82"/>
      <c r="CK393" s="82"/>
      <c r="CL393" s="82"/>
      <c r="CM393" s="82"/>
      <c r="CN393" s="81"/>
      <c r="CO393" s="81"/>
      <c r="CP393" s="81"/>
      <c r="CQ393" s="81"/>
      <c r="CR393" s="81"/>
      <c r="CS393" s="81"/>
      <c r="CT393" s="81"/>
    </row>
    <row r="394" spans="1:98">
      <c r="A394" s="102">
        <v>111001800694</v>
      </c>
      <c r="B394" s="82" t="s">
        <v>981</v>
      </c>
      <c r="C394" s="81" t="s">
        <v>697</v>
      </c>
      <c r="D394" s="81" t="s">
        <v>6</v>
      </c>
      <c r="E394" s="81">
        <v>7</v>
      </c>
      <c r="F394" s="82" t="s">
        <v>15</v>
      </c>
      <c r="G394" s="82" t="s">
        <v>753</v>
      </c>
      <c r="H394" s="82" t="s">
        <v>133</v>
      </c>
      <c r="I394" s="81"/>
      <c r="J394" s="81"/>
      <c r="K394" s="81"/>
      <c r="L394" s="81"/>
      <c r="M394" s="82"/>
      <c r="N394" s="82"/>
      <c r="O394" s="81"/>
      <c r="P394" s="87"/>
      <c r="Q394" s="88"/>
      <c r="R394" s="81"/>
      <c r="S394" s="81"/>
      <c r="T394" s="89"/>
      <c r="U394" s="82"/>
      <c r="V394" s="81"/>
      <c r="W394" s="83"/>
      <c r="X394" s="83"/>
      <c r="Y394" s="83"/>
      <c r="Z394" s="83"/>
      <c r="AA394" s="83"/>
      <c r="AB394" s="83"/>
      <c r="AC394" s="91"/>
      <c r="AD394" s="82"/>
      <c r="AE394" s="82"/>
      <c r="AF394" s="82"/>
      <c r="AG394" s="82"/>
      <c r="AH394" s="82"/>
      <c r="AI394" s="82"/>
      <c r="AJ394" s="82"/>
      <c r="AK394" s="82"/>
      <c r="AL394" s="84"/>
      <c r="AM394" s="84"/>
      <c r="AN394" s="82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1"/>
      <c r="BZ394" s="82"/>
      <c r="CA394" s="82"/>
      <c r="CB394" s="82"/>
      <c r="CC394" s="82"/>
      <c r="CD394" s="80"/>
      <c r="CE394" s="82"/>
      <c r="CF394" s="82"/>
      <c r="CG394" s="82"/>
      <c r="CH394" s="82"/>
      <c r="CI394" s="82"/>
      <c r="CJ394" s="82"/>
      <c r="CK394" s="82"/>
      <c r="CL394" s="82"/>
      <c r="CM394" s="82"/>
      <c r="CN394" s="81"/>
      <c r="CO394" s="81"/>
      <c r="CP394" s="81"/>
      <c r="CQ394" s="81"/>
      <c r="CR394" s="81"/>
      <c r="CS394" s="81"/>
      <c r="CT394" s="81"/>
    </row>
    <row r="395" spans="1:98">
      <c r="A395" s="102">
        <v>111001800660</v>
      </c>
      <c r="B395" s="82" t="s">
        <v>982</v>
      </c>
      <c r="C395" s="81" t="s">
        <v>697</v>
      </c>
      <c r="D395" s="81" t="s">
        <v>6</v>
      </c>
      <c r="E395" s="81">
        <v>5</v>
      </c>
      <c r="F395" s="82" t="s">
        <v>33</v>
      </c>
      <c r="G395" s="82" t="s">
        <v>758</v>
      </c>
      <c r="H395" s="82" t="s">
        <v>34</v>
      </c>
      <c r="I395" s="81"/>
      <c r="J395" s="81"/>
      <c r="K395" s="81"/>
      <c r="L395" s="81"/>
      <c r="M395" s="82"/>
      <c r="N395" s="82"/>
      <c r="O395" s="81"/>
      <c r="P395" s="87"/>
      <c r="Q395" s="88"/>
      <c r="R395" s="81"/>
      <c r="S395" s="81"/>
      <c r="T395" s="89"/>
      <c r="U395" s="82"/>
      <c r="V395" s="81"/>
      <c r="W395" s="83"/>
      <c r="X395" s="83"/>
      <c r="Y395" s="83"/>
      <c r="Z395" s="83"/>
      <c r="AA395" s="83"/>
      <c r="AB395" s="83"/>
      <c r="AC395" s="91"/>
      <c r="AD395" s="82"/>
      <c r="AE395" s="82"/>
      <c r="AF395" s="82"/>
      <c r="AG395" s="82"/>
      <c r="AH395" s="82"/>
      <c r="AI395" s="82"/>
      <c r="AJ395" s="82"/>
      <c r="AK395" s="82"/>
      <c r="AL395" s="84"/>
      <c r="AM395" s="84"/>
      <c r="AN395" s="82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1"/>
      <c r="BZ395" s="82"/>
      <c r="CA395" s="82"/>
      <c r="CB395" s="82"/>
      <c r="CC395" s="82"/>
      <c r="CD395" s="80"/>
      <c r="CE395" s="82"/>
      <c r="CF395" s="82"/>
      <c r="CG395" s="82"/>
      <c r="CH395" s="82"/>
      <c r="CI395" s="82"/>
      <c r="CJ395" s="82"/>
      <c r="CK395" s="82"/>
      <c r="CL395" s="82"/>
      <c r="CM395" s="82"/>
      <c r="CN395" s="81"/>
      <c r="CO395" s="81"/>
      <c r="CP395" s="81"/>
      <c r="CQ395" s="81"/>
      <c r="CR395" s="81"/>
      <c r="CS395" s="81"/>
      <c r="CT395" s="81"/>
    </row>
    <row r="396" spans="1:98">
      <c r="A396" s="102">
        <v>111001800571</v>
      </c>
      <c r="B396" s="82" t="s">
        <v>983</v>
      </c>
      <c r="C396" s="81" t="s">
        <v>697</v>
      </c>
      <c r="D396" s="81" t="s">
        <v>6</v>
      </c>
      <c r="E396" s="81">
        <v>19</v>
      </c>
      <c r="F396" s="82" t="s">
        <v>20</v>
      </c>
      <c r="G396" s="82" t="s">
        <v>752</v>
      </c>
      <c r="H396" s="82" t="s">
        <v>103</v>
      </c>
      <c r="I396" s="81"/>
      <c r="J396" s="81"/>
      <c r="K396" s="81"/>
      <c r="L396" s="81"/>
      <c r="M396" s="82"/>
      <c r="N396" s="82"/>
      <c r="O396" s="81"/>
      <c r="P396" s="87"/>
      <c r="Q396" s="88"/>
      <c r="R396" s="81"/>
      <c r="S396" s="81"/>
      <c r="T396" s="89"/>
      <c r="U396" s="82"/>
      <c r="V396" s="81"/>
      <c r="W396" s="83"/>
      <c r="X396" s="83"/>
      <c r="Y396" s="83"/>
      <c r="Z396" s="83"/>
      <c r="AA396" s="83"/>
      <c r="AB396" s="83"/>
      <c r="AC396" s="91"/>
      <c r="AD396" s="82"/>
      <c r="AE396" s="82"/>
      <c r="AF396" s="82"/>
      <c r="AG396" s="82"/>
      <c r="AH396" s="82"/>
      <c r="AI396" s="82"/>
      <c r="AJ396" s="82"/>
      <c r="AK396" s="82"/>
      <c r="AL396" s="84"/>
      <c r="AM396" s="84"/>
      <c r="AN396" s="82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1"/>
      <c r="BZ396" s="82"/>
      <c r="CA396" s="82"/>
      <c r="CB396" s="82"/>
      <c r="CC396" s="82"/>
      <c r="CD396" s="80"/>
      <c r="CE396" s="82"/>
      <c r="CF396" s="82"/>
      <c r="CG396" s="82"/>
      <c r="CH396" s="82"/>
      <c r="CI396" s="82"/>
      <c r="CJ396" s="82"/>
      <c r="CK396" s="82"/>
      <c r="CL396" s="82"/>
      <c r="CM396" s="82"/>
      <c r="CN396" s="81"/>
      <c r="CO396" s="81"/>
      <c r="CP396" s="81"/>
      <c r="CQ396" s="81"/>
      <c r="CR396" s="81"/>
      <c r="CS396" s="81"/>
      <c r="CT396" s="81"/>
    </row>
    <row r="397" spans="1:98">
      <c r="A397" s="102">
        <v>111001800562</v>
      </c>
      <c r="B397" s="82" t="s">
        <v>984</v>
      </c>
      <c r="C397" s="81" t="s">
        <v>697</v>
      </c>
      <c r="D397" s="81" t="s">
        <v>6</v>
      </c>
      <c r="E397" s="81">
        <v>5</v>
      </c>
      <c r="F397" s="82" t="s">
        <v>33</v>
      </c>
      <c r="G397" s="82" t="s">
        <v>759</v>
      </c>
      <c r="H397" s="82" t="s">
        <v>125</v>
      </c>
      <c r="I397" s="81"/>
      <c r="J397" s="81"/>
      <c r="K397" s="81"/>
      <c r="L397" s="81"/>
      <c r="M397" s="82"/>
      <c r="N397" s="82"/>
      <c r="O397" s="81"/>
      <c r="P397" s="87"/>
      <c r="Q397" s="88"/>
      <c r="R397" s="81"/>
      <c r="S397" s="81"/>
      <c r="T397" s="89"/>
      <c r="U397" s="82"/>
      <c r="V397" s="81"/>
      <c r="W397" s="83"/>
      <c r="X397" s="83"/>
      <c r="Y397" s="83"/>
      <c r="Z397" s="83"/>
      <c r="AA397" s="83"/>
      <c r="AB397" s="83"/>
      <c r="AC397" s="91"/>
      <c r="AD397" s="82"/>
      <c r="AE397" s="82"/>
      <c r="AF397" s="82"/>
      <c r="AG397" s="82"/>
      <c r="AH397" s="82"/>
      <c r="AI397" s="82"/>
      <c r="AJ397" s="82"/>
      <c r="AK397" s="82"/>
      <c r="AL397" s="84"/>
      <c r="AM397" s="84"/>
      <c r="AN397" s="82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1"/>
      <c r="BZ397" s="82"/>
      <c r="CA397" s="82"/>
      <c r="CB397" s="82"/>
      <c r="CC397" s="82"/>
      <c r="CD397" s="80"/>
      <c r="CE397" s="82"/>
      <c r="CF397" s="82"/>
      <c r="CG397" s="82"/>
      <c r="CH397" s="82"/>
      <c r="CI397" s="82"/>
      <c r="CJ397" s="82"/>
      <c r="CK397" s="82"/>
      <c r="CL397" s="82"/>
      <c r="CM397" s="82"/>
      <c r="CN397" s="81"/>
      <c r="CO397" s="81"/>
      <c r="CP397" s="81"/>
      <c r="CQ397" s="81"/>
      <c r="CR397" s="81"/>
      <c r="CS397" s="81"/>
      <c r="CT397" s="81"/>
    </row>
    <row r="398" spans="1:98">
      <c r="A398" s="102">
        <v>111001800554</v>
      </c>
      <c r="B398" s="82" t="s">
        <v>985</v>
      </c>
      <c r="C398" s="81" t="s">
        <v>697</v>
      </c>
      <c r="D398" s="81" t="s">
        <v>6</v>
      </c>
      <c r="E398" s="81">
        <v>8</v>
      </c>
      <c r="F398" s="82" t="s">
        <v>7</v>
      </c>
      <c r="G398" s="82" t="s">
        <v>757</v>
      </c>
      <c r="H398" s="82" t="s">
        <v>79</v>
      </c>
      <c r="I398" s="81"/>
      <c r="J398" s="81"/>
      <c r="K398" s="81"/>
      <c r="L398" s="81"/>
      <c r="M398" s="82"/>
      <c r="N398" s="82"/>
      <c r="O398" s="81"/>
      <c r="P398" s="87"/>
      <c r="Q398" s="88"/>
      <c r="R398" s="81"/>
      <c r="S398" s="81"/>
      <c r="T398" s="89"/>
      <c r="U398" s="82"/>
      <c r="V398" s="81"/>
      <c r="W398" s="83"/>
      <c r="X398" s="83"/>
      <c r="Y398" s="83"/>
      <c r="Z398" s="83"/>
      <c r="AA398" s="83"/>
      <c r="AB398" s="83"/>
      <c r="AC398" s="91"/>
      <c r="AD398" s="82"/>
      <c r="AE398" s="82"/>
      <c r="AF398" s="82"/>
      <c r="AG398" s="82"/>
      <c r="AH398" s="82"/>
      <c r="AI398" s="82"/>
      <c r="AJ398" s="82"/>
      <c r="AK398" s="82"/>
      <c r="AL398" s="84"/>
      <c r="AM398" s="84"/>
      <c r="AN398" s="82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1"/>
      <c r="BZ398" s="82"/>
      <c r="CA398" s="82"/>
      <c r="CB398" s="82"/>
      <c r="CC398" s="82"/>
      <c r="CD398" s="80"/>
      <c r="CE398" s="82"/>
      <c r="CF398" s="82"/>
      <c r="CG398" s="82"/>
      <c r="CH398" s="82"/>
      <c r="CI398" s="82"/>
      <c r="CJ398" s="82"/>
      <c r="CK398" s="82"/>
      <c r="CL398" s="82"/>
      <c r="CM398" s="82"/>
      <c r="CN398" s="81"/>
      <c r="CO398" s="81"/>
      <c r="CP398" s="81"/>
      <c r="CQ398" s="81"/>
      <c r="CR398" s="81"/>
      <c r="CS398" s="81"/>
      <c r="CT398" s="81"/>
    </row>
    <row r="399" spans="1:98">
      <c r="A399" s="102">
        <v>111001800643</v>
      </c>
      <c r="B399" s="82" t="s">
        <v>986</v>
      </c>
      <c r="C399" s="81" t="s">
        <v>460</v>
      </c>
      <c r="D399" s="81" t="s">
        <v>6</v>
      </c>
      <c r="E399" s="81">
        <v>7</v>
      </c>
      <c r="F399" s="82" t="s">
        <v>15</v>
      </c>
      <c r="G399" s="82" t="s">
        <v>987</v>
      </c>
      <c r="H399" s="82" t="s">
        <v>987</v>
      </c>
      <c r="I399" s="81"/>
      <c r="J399" s="81"/>
      <c r="K399" s="81"/>
      <c r="L399" s="81"/>
      <c r="M399" s="82"/>
      <c r="N399" s="82"/>
      <c r="O399" s="81"/>
      <c r="P399" s="87"/>
      <c r="Q399" s="88"/>
      <c r="R399" s="81"/>
      <c r="S399" s="81"/>
      <c r="T399" s="89"/>
      <c r="U399" s="82"/>
      <c r="V399" s="81"/>
      <c r="W399" s="83"/>
      <c r="X399" s="83"/>
      <c r="Y399" s="83"/>
      <c r="Z399" s="83"/>
      <c r="AA399" s="83"/>
      <c r="AB399" s="83"/>
      <c r="AC399" s="91"/>
      <c r="AD399" s="82"/>
      <c r="AE399" s="82"/>
      <c r="AF399" s="82"/>
      <c r="AG399" s="82"/>
      <c r="AH399" s="82"/>
      <c r="AI399" s="82"/>
      <c r="AJ399" s="82"/>
      <c r="AK399" s="82"/>
      <c r="AL399" s="84"/>
      <c r="AM399" s="84"/>
      <c r="AN399" s="82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1"/>
      <c r="BZ399" s="82"/>
      <c r="CA399" s="82"/>
      <c r="CB399" s="82"/>
      <c r="CC399" s="82"/>
      <c r="CD399" s="80"/>
      <c r="CE399" s="82"/>
      <c r="CF399" s="82"/>
      <c r="CG399" s="82"/>
      <c r="CH399" s="82"/>
      <c r="CI399" s="82"/>
      <c r="CJ399" s="82"/>
      <c r="CK399" s="82"/>
      <c r="CL399" s="82"/>
      <c r="CM399" s="82"/>
      <c r="CN399" s="81"/>
      <c r="CO399" s="81"/>
      <c r="CP399" s="81"/>
      <c r="CQ399" s="81"/>
      <c r="CR399" s="81"/>
      <c r="CS399" s="81"/>
      <c r="CT399" s="81"/>
    </row>
    <row r="400" spans="1:98">
      <c r="A400" s="102">
        <v>111001800678</v>
      </c>
      <c r="B400" s="82" t="s">
        <v>988</v>
      </c>
      <c r="C400" s="81" t="s">
        <v>697</v>
      </c>
      <c r="D400" s="81" t="s">
        <v>6</v>
      </c>
      <c r="E400" s="81">
        <v>7</v>
      </c>
      <c r="F400" s="82" t="s">
        <v>15</v>
      </c>
      <c r="G400" s="82" t="s">
        <v>753</v>
      </c>
      <c r="H400" s="82" t="s">
        <v>133</v>
      </c>
      <c r="I400" s="81"/>
      <c r="J400" s="81"/>
      <c r="K400" s="81"/>
      <c r="L400" s="81"/>
      <c r="M400" s="82"/>
      <c r="N400" s="82"/>
      <c r="O400" s="81"/>
      <c r="P400" s="87"/>
      <c r="Q400" s="88"/>
      <c r="R400" s="81"/>
      <c r="S400" s="81"/>
      <c r="T400" s="89"/>
      <c r="U400" s="82"/>
      <c r="V400" s="81"/>
      <c r="W400" s="83"/>
      <c r="X400" s="83"/>
      <c r="Y400" s="83"/>
      <c r="Z400" s="83"/>
      <c r="AA400" s="83"/>
      <c r="AB400" s="83"/>
      <c r="AC400" s="91"/>
      <c r="AD400" s="82"/>
      <c r="AE400" s="82"/>
      <c r="AF400" s="82"/>
      <c r="AG400" s="82"/>
      <c r="AH400" s="82"/>
      <c r="AI400" s="82"/>
      <c r="AJ400" s="82"/>
      <c r="AK400" s="82"/>
      <c r="AL400" s="84"/>
      <c r="AM400" s="84"/>
      <c r="AN400" s="82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1"/>
      <c r="BZ400" s="82"/>
      <c r="CA400" s="82"/>
      <c r="CB400" s="82"/>
      <c r="CC400" s="82"/>
      <c r="CD400" s="80"/>
      <c r="CE400" s="82"/>
      <c r="CF400" s="82"/>
      <c r="CG400" s="82"/>
      <c r="CH400" s="82"/>
      <c r="CI400" s="82"/>
      <c r="CJ400" s="82"/>
      <c r="CK400" s="82"/>
      <c r="CL400" s="82"/>
      <c r="CM400" s="82"/>
      <c r="CN400" s="81"/>
      <c r="CO400" s="81"/>
      <c r="CP400" s="81"/>
      <c r="CQ400" s="81"/>
      <c r="CR400" s="81"/>
      <c r="CS400" s="81"/>
      <c r="CT400" s="81"/>
    </row>
  </sheetData>
  <autoFilter ref="A1:CT400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2"/>
  <sheetViews>
    <sheetView workbookViewId="0">
      <selection activeCell="O4" sqref="O4"/>
    </sheetView>
  </sheetViews>
  <sheetFormatPr baseColWidth="10" defaultRowHeight="14" x14ac:dyDescent="0"/>
  <sheetData>
    <row r="1" spans="1:16" ht="15" thickBot="1">
      <c r="A1" s="113" t="s">
        <v>911</v>
      </c>
      <c r="B1" s="113"/>
      <c r="C1" s="113"/>
      <c r="D1" s="113"/>
      <c r="E1" s="113"/>
      <c r="F1" s="113"/>
      <c r="G1" s="113"/>
      <c r="I1" t="s">
        <v>703</v>
      </c>
      <c r="J1" t="s">
        <v>707</v>
      </c>
      <c r="K1" t="s">
        <v>722</v>
      </c>
      <c r="L1" t="s">
        <v>1007</v>
      </c>
      <c r="M1" t="s">
        <v>1008</v>
      </c>
      <c r="N1" t="s">
        <v>721</v>
      </c>
      <c r="O1" t="s">
        <v>720</v>
      </c>
      <c r="P1" t="s">
        <v>1010</v>
      </c>
    </row>
    <row r="2" spans="1:16" ht="15" thickTop="1">
      <c r="A2" s="114" t="s">
        <v>912</v>
      </c>
      <c r="B2" s="117" t="s">
        <v>913</v>
      </c>
      <c r="C2" s="118"/>
      <c r="D2" s="118"/>
      <c r="E2" s="118" t="s">
        <v>1005</v>
      </c>
      <c r="F2" s="118"/>
      <c r="G2" s="119"/>
      <c r="I2">
        <v>111001012459</v>
      </c>
      <c r="J2" t="s">
        <v>17</v>
      </c>
      <c r="K2">
        <v>42.64681402439016</v>
      </c>
      <c r="L2">
        <v>0.13698604060913699</v>
      </c>
      <c r="M2">
        <v>1445</v>
      </c>
      <c r="N2">
        <v>94</v>
      </c>
      <c r="O2">
        <v>6.5051903114186849E-2</v>
      </c>
      <c r="P2">
        <v>-1.374551593752434</v>
      </c>
    </row>
    <row r="3" spans="1:16" ht="24" thickBot="1">
      <c r="A3" s="115"/>
      <c r="B3" s="29" t="s">
        <v>709</v>
      </c>
      <c r="C3" s="30" t="s">
        <v>1002</v>
      </c>
      <c r="D3" s="30" t="s">
        <v>914</v>
      </c>
      <c r="E3" s="30" t="s">
        <v>709</v>
      </c>
      <c r="F3" s="30" t="s">
        <v>1002</v>
      </c>
      <c r="G3" s="31" t="s">
        <v>914</v>
      </c>
      <c r="I3">
        <v>111001100072</v>
      </c>
      <c r="J3" t="s">
        <v>729</v>
      </c>
      <c r="K3">
        <v>42.387867513611518</v>
      </c>
      <c r="L3">
        <v>0.164366812227074</v>
      </c>
      <c r="M3">
        <v>1376</v>
      </c>
      <c r="N3">
        <v>144</v>
      </c>
      <c r="O3">
        <v>0.10465116279069768</v>
      </c>
      <c r="P3">
        <v>-0.89762323027567348</v>
      </c>
    </row>
    <row r="4" spans="1:16" ht="15" thickTop="1">
      <c r="A4" s="32" t="s">
        <v>771</v>
      </c>
      <c r="B4" s="33">
        <v>2.003107546828951</v>
      </c>
      <c r="C4" s="34">
        <v>66.770251560965036</v>
      </c>
      <c r="D4" s="34">
        <v>66.770251560965036</v>
      </c>
      <c r="E4" s="34">
        <v>2.0031075468289532</v>
      </c>
      <c r="F4" s="34">
        <v>66.770251560965107</v>
      </c>
      <c r="G4" s="35">
        <v>66.770251560965107</v>
      </c>
      <c r="I4">
        <v>111001100056</v>
      </c>
      <c r="J4" t="s">
        <v>662</v>
      </c>
      <c r="K4">
        <v>45.312993762993678</v>
      </c>
      <c r="L4">
        <v>0.114472140762463</v>
      </c>
      <c r="M4">
        <v>1379</v>
      </c>
      <c r="N4">
        <v>69</v>
      </c>
      <c r="O4">
        <v>5.0036258158085573E-2</v>
      </c>
      <c r="P4">
        <v>-1.9468879657159075</v>
      </c>
    </row>
    <row r="5" spans="1:16">
      <c r="A5" s="36" t="s">
        <v>772</v>
      </c>
      <c r="B5" s="37">
        <v>0.79348586959379308</v>
      </c>
      <c r="C5" s="38">
        <v>26.449528986459768</v>
      </c>
      <c r="D5" s="38">
        <v>93.219780547424804</v>
      </c>
      <c r="E5" s="39"/>
      <c r="F5" s="39"/>
      <c r="G5" s="40"/>
      <c r="I5">
        <v>111001100064</v>
      </c>
      <c r="J5" t="s">
        <v>737</v>
      </c>
      <c r="K5">
        <v>43.134936120789753</v>
      </c>
      <c r="L5">
        <v>0.15077366255144001</v>
      </c>
      <c r="M5">
        <v>1223</v>
      </c>
      <c r="N5">
        <v>71</v>
      </c>
      <c r="O5">
        <v>5.80539656582175E-2</v>
      </c>
      <c r="P5">
        <v>-1.3220225269364136</v>
      </c>
    </row>
    <row r="6" spans="1:16" ht="15" thickBot="1">
      <c r="A6" s="41" t="s">
        <v>718</v>
      </c>
      <c r="B6" s="42">
        <v>0.20340658357725622</v>
      </c>
      <c r="C6" s="43">
        <v>6.7802194525752073</v>
      </c>
      <c r="D6" s="43">
        <v>100</v>
      </c>
      <c r="E6" s="44"/>
      <c r="F6" s="44"/>
      <c r="G6" s="45"/>
      <c r="I6">
        <v>111001109550</v>
      </c>
      <c r="J6" t="s">
        <v>25</v>
      </c>
      <c r="K6">
        <v>51.153892288861499</v>
      </c>
      <c r="L6">
        <v>8.0576834333179304E-2</v>
      </c>
      <c r="M6">
        <v>2194</v>
      </c>
      <c r="N6">
        <v>54</v>
      </c>
      <c r="O6">
        <v>2.4612579762989972E-2</v>
      </c>
      <c r="P6">
        <v>-3.0147488287253252</v>
      </c>
    </row>
    <row r="7" spans="1:16" ht="15" thickTop="1">
      <c r="A7" s="116" t="s">
        <v>1006</v>
      </c>
      <c r="B7" s="116"/>
      <c r="C7" s="116"/>
      <c r="D7" s="116"/>
      <c r="E7" s="116"/>
      <c r="F7" s="116"/>
      <c r="G7" s="116"/>
      <c r="I7">
        <v>111001000612</v>
      </c>
      <c r="J7" t="s">
        <v>9</v>
      </c>
      <c r="K7">
        <v>40.725965346534622</v>
      </c>
      <c r="L7">
        <v>0.118237288135593</v>
      </c>
      <c r="M7">
        <v>818</v>
      </c>
      <c r="N7">
        <v>41</v>
      </c>
      <c r="O7">
        <v>5.0122249388753058E-2</v>
      </c>
      <c r="P7">
        <v>-1.4237329154165415</v>
      </c>
    </row>
    <row r="8" spans="1:16">
      <c r="I8">
        <v>111001100021</v>
      </c>
      <c r="J8" t="s">
        <v>57</v>
      </c>
      <c r="K8">
        <v>41.107125984251844</v>
      </c>
      <c r="L8">
        <v>0.17465618860510801</v>
      </c>
      <c r="M8">
        <v>1023</v>
      </c>
      <c r="N8">
        <v>102</v>
      </c>
      <c r="O8">
        <v>9.9706744868035185E-2</v>
      </c>
      <c r="P8">
        <v>-0.68299875030678914</v>
      </c>
    </row>
    <row r="9" spans="1:16">
      <c r="I9">
        <v>111001098892</v>
      </c>
      <c r="J9" t="s">
        <v>731</v>
      </c>
      <c r="K9">
        <v>41.515889792231199</v>
      </c>
      <c r="L9">
        <v>0.17329787234042501</v>
      </c>
      <c r="M9">
        <v>1513</v>
      </c>
      <c r="N9">
        <v>147</v>
      </c>
      <c r="O9">
        <v>9.7157964309319236E-2</v>
      </c>
      <c r="P9">
        <v>-0.75122492776633698</v>
      </c>
    </row>
    <row r="10" spans="1:16">
      <c r="I10">
        <v>111001098841</v>
      </c>
      <c r="J10" t="s">
        <v>736</v>
      </c>
      <c r="K10">
        <v>40.316591928251007</v>
      </c>
      <c r="L10">
        <v>0.171188997338065</v>
      </c>
      <c r="M10">
        <v>1125</v>
      </c>
      <c r="N10">
        <v>62</v>
      </c>
      <c r="O10">
        <v>5.5111111111111111E-2</v>
      </c>
      <c r="P10">
        <v>-0.83569522819340114</v>
      </c>
    </row>
    <row r="11" spans="1:16">
      <c r="I11">
        <v>111001100013</v>
      </c>
      <c r="J11" t="s">
        <v>735</v>
      </c>
      <c r="K11">
        <v>42.551139999999926</v>
      </c>
      <c r="L11">
        <v>0.16210304054054001</v>
      </c>
      <c r="M11">
        <v>1189</v>
      </c>
      <c r="N11">
        <v>68</v>
      </c>
      <c r="O11">
        <v>5.7190916736753576E-2</v>
      </c>
      <c r="P11">
        <v>-1.152425967930959</v>
      </c>
    </row>
    <row r="12" spans="1:16">
      <c r="A12" s="9" t="s">
        <v>701</v>
      </c>
      <c r="B12" s="11" t="s">
        <v>706</v>
      </c>
      <c r="C12" s="11" t="s">
        <v>1012</v>
      </c>
      <c r="D12" s="11" t="s">
        <v>705</v>
      </c>
      <c r="I12">
        <v>111001098825</v>
      </c>
      <c r="J12" t="s">
        <v>739</v>
      </c>
      <c r="K12">
        <v>40.090266055045753</v>
      </c>
      <c r="L12">
        <v>0.15165169660678601</v>
      </c>
      <c r="M12">
        <v>1502</v>
      </c>
      <c r="N12">
        <v>60</v>
      </c>
      <c r="O12">
        <v>3.9946737683089213E-2</v>
      </c>
      <c r="P12">
        <v>-1.0731198369180355</v>
      </c>
    </row>
    <row r="13" spans="1:16">
      <c r="A13" s="10">
        <v>1</v>
      </c>
      <c r="B13" s="6">
        <v>0.19146000583564232</v>
      </c>
      <c r="C13" s="6">
        <v>0.28537359595810902</v>
      </c>
      <c r="D13" s="3">
        <v>30.756584007726588</v>
      </c>
      <c r="I13">
        <v>111001026069</v>
      </c>
      <c r="J13" t="s">
        <v>12</v>
      </c>
      <c r="K13">
        <v>42.95213305174218</v>
      </c>
      <c r="L13">
        <v>9.9709748083241803E-2</v>
      </c>
      <c r="M13">
        <v>1794</v>
      </c>
      <c r="N13">
        <v>73</v>
      </c>
      <c r="O13">
        <v>4.0691192865105912E-2</v>
      </c>
      <c r="P13">
        <v>-1.8848585364444905</v>
      </c>
    </row>
    <row r="14" spans="1:16">
      <c r="A14" s="10">
        <v>2</v>
      </c>
      <c r="B14" s="6">
        <v>0.14333206018720737</v>
      </c>
      <c r="C14" s="6">
        <v>0.25071341954851412</v>
      </c>
      <c r="D14" s="3">
        <v>34.63365084525612</v>
      </c>
      <c r="I14">
        <v>111001065056</v>
      </c>
      <c r="J14" t="s">
        <v>28</v>
      </c>
      <c r="K14">
        <v>45.689131034482621</v>
      </c>
      <c r="L14">
        <v>0.115080489375402</v>
      </c>
      <c r="M14">
        <v>1541</v>
      </c>
      <c r="N14">
        <v>68</v>
      </c>
      <c r="O14">
        <v>4.4127190136275148E-2</v>
      </c>
      <c r="P14">
        <v>-2.0075060279420698</v>
      </c>
    </row>
    <row r="15" spans="1:16">
      <c r="A15" s="10">
        <v>3</v>
      </c>
      <c r="B15" s="6">
        <v>0.13073280596796943</v>
      </c>
      <c r="C15" s="6">
        <v>0.23512713885317288</v>
      </c>
      <c r="D15" s="3">
        <v>36.05172968577201</v>
      </c>
      <c r="I15">
        <v>111001102008</v>
      </c>
      <c r="J15" t="s">
        <v>745</v>
      </c>
      <c r="K15">
        <v>43.575058717253818</v>
      </c>
      <c r="L15">
        <v>0.16170318021201399</v>
      </c>
      <c r="M15">
        <v>1426</v>
      </c>
      <c r="N15">
        <v>79</v>
      </c>
      <c r="O15">
        <v>5.5399719495091163E-2</v>
      </c>
      <c r="P15">
        <v>-1.2728955531724051</v>
      </c>
    </row>
    <row r="16" spans="1:16">
      <c r="A16" s="10">
        <v>4</v>
      </c>
      <c r="B16" s="6">
        <v>0.11967017843561227</v>
      </c>
      <c r="C16" s="6">
        <v>0.2224667662671731</v>
      </c>
      <c r="D16" s="3">
        <v>37.117382231102894</v>
      </c>
      <c r="I16">
        <v>111001104043</v>
      </c>
      <c r="J16" t="s">
        <v>743</v>
      </c>
      <c r="K16">
        <v>42.629951124144569</v>
      </c>
      <c r="L16">
        <v>0.170386215092097</v>
      </c>
      <c r="M16">
        <v>1437</v>
      </c>
      <c r="N16">
        <v>100</v>
      </c>
      <c r="O16">
        <v>6.9589422407794019E-2</v>
      </c>
      <c r="P16">
        <v>-1.0228842875470956</v>
      </c>
    </row>
    <row r="17" spans="1:16">
      <c r="A17" s="10">
        <v>5</v>
      </c>
      <c r="B17" s="6">
        <v>0.10724028569164618</v>
      </c>
      <c r="C17" s="6">
        <v>0.21072315842458289</v>
      </c>
      <c r="D17" s="3">
        <v>37.66114597782267</v>
      </c>
      <c r="I17">
        <v>111001104051</v>
      </c>
      <c r="J17" t="s">
        <v>744</v>
      </c>
      <c r="K17">
        <v>43.511138059701409</v>
      </c>
      <c r="L17">
        <v>0.16419464997154201</v>
      </c>
      <c r="M17">
        <v>1533</v>
      </c>
      <c r="N17">
        <v>139</v>
      </c>
      <c r="O17">
        <v>9.0671885192433133E-2</v>
      </c>
      <c r="P17">
        <v>-1.0816304226943996</v>
      </c>
    </row>
    <row r="18" spans="1:16">
      <c r="A18" s="10">
        <v>6</v>
      </c>
      <c r="B18" s="6">
        <v>0.10320309902214389</v>
      </c>
      <c r="C18" s="6">
        <v>0.20117369189312473</v>
      </c>
      <c r="D18" s="3">
        <v>38.594545965889822</v>
      </c>
      <c r="I18">
        <v>111001098884</v>
      </c>
      <c r="J18" t="s">
        <v>733</v>
      </c>
      <c r="K18">
        <v>43.412708333333192</v>
      </c>
      <c r="L18">
        <v>0.13793288590604</v>
      </c>
      <c r="M18">
        <v>1445</v>
      </c>
      <c r="N18">
        <v>73</v>
      </c>
      <c r="O18">
        <v>5.0519031141868509E-2</v>
      </c>
      <c r="P18">
        <v>-1.5121995927861023</v>
      </c>
    </row>
    <row r="19" spans="1:16">
      <c r="A19" s="10">
        <v>7</v>
      </c>
      <c r="B19" s="6">
        <v>9.4982326898972236E-2</v>
      </c>
      <c r="C19" s="6">
        <v>0.18899248341220598</v>
      </c>
      <c r="D19" s="3">
        <v>39.394716475726923</v>
      </c>
      <c r="I19">
        <v>111001017795</v>
      </c>
      <c r="J19" t="s">
        <v>35</v>
      </c>
      <c r="K19">
        <v>43.142431842966054</v>
      </c>
      <c r="L19">
        <v>0.120189814814814</v>
      </c>
      <c r="M19">
        <v>1864</v>
      </c>
      <c r="N19">
        <v>101</v>
      </c>
      <c r="O19">
        <v>5.4184549356223174E-2</v>
      </c>
      <c r="P19">
        <v>-1.6419012878880108</v>
      </c>
    </row>
    <row r="20" spans="1:16">
      <c r="A20" s="10">
        <v>8</v>
      </c>
      <c r="B20" s="6">
        <v>8.5384896565248877E-2</v>
      </c>
      <c r="C20" s="6">
        <v>0.17695201867870769</v>
      </c>
      <c r="D20" s="3">
        <v>40.756235571342643</v>
      </c>
      <c r="I20">
        <v>111001013935</v>
      </c>
      <c r="J20" t="s">
        <v>86</v>
      </c>
      <c r="K20">
        <v>38.979374999999898</v>
      </c>
      <c r="L20">
        <v>0.19960698689956299</v>
      </c>
      <c r="M20">
        <v>1021</v>
      </c>
      <c r="N20">
        <v>99</v>
      </c>
      <c r="O20">
        <v>9.6963761018609207E-2</v>
      </c>
      <c r="P20">
        <v>-0.22416319314949801</v>
      </c>
    </row>
    <row r="21" spans="1:16">
      <c r="A21" s="10">
        <v>9</v>
      </c>
      <c r="B21" s="6">
        <v>7.4988968227103478E-2</v>
      </c>
      <c r="C21" s="6">
        <v>0.16208065359418611</v>
      </c>
      <c r="D21" s="3">
        <v>41.730970145851934</v>
      </c>
      <c r="I21">
        <v>111001098876</v>
      </c>
      <c r="J21" t="s">
        <v>732</v>
      </c>
      <c r="K21">
        <v>43.008782287822783</v>
      </c>
      <c r="L21">
        <v>0.15140199335548099</v>
      </c>
      <c r="M21">
        <v>1464</v>
      </c>
      <c r="N21">
        <v>113</v>
      </c>
      <c r="O21">
        <v>7.7185792349726778E-2</v>
      </c>
      <c r="P21">
        <v>-1.2157225875771618</v>
      </c>
    </row>
    <row r="22" spans="1:16">
      <c r="A22" s="10">
        <v>10</v>
      </c>
      <c r="B22" s="6">
        <v>5.8195628794707729E-2</v>
      </c>
      <c r="C22" s="6">
        <v>0.13100282057308663</v>
      </c>
      <c r="D22" s="3">
        <v>44.332179478010872</v>
      </c>
      <c r="I22">
        <v>111001104388</v>
      </c>
      <c r="J22" t="s">
        <v>59</v>
      </c>
      <c r="K22">
        <v>38.18277845777228</v>
      </c>
      <c r="L22">
        <v>0.184020399490012</v>
      </c>
      <c r="M22">
        <v>2103</v>
      </c>
      <c r="N22">
        <v>197</v>
      </c>
      <c r="O22">
        <v>9.3675701378982401E-2</v>
      </c>
      <c r="P22">
        <v>-0.30840931581432546</v>
      </c>
    </row>
    <row r="23" spans="1:16">
      <c r="A23" s="10" t="s">
        <v>695</v>
      </c>
      <c r="B23" s="6">
        <v>0.11081266485448339</v>
      </c>
      <c r="C23" s="6">
        <v>0.20642398771188572</v>
      </c>
      <c r="D23" s="3">
        <v>38.119591130340019</v>
      </c>
      <c r="I23">
        <v>111001015601</v>
      </c>
      <c r="J23" t="s">
        <v>657</v>
      </c>
      <c r="K23">
        <v>41.365423476968772</v>
      </c>
      <c r="L23">
        <v>0.17727587700303099</v>
      </c>
      <c r="M23">
        <v>2512</v>
      </c>
      <c r="N23">
        <v>226</v>
      </c>
      <c r="O23">
        <v>8.9968152866242032E-2</v>
      </c>
      <c r="P23">
        <v>-0.72867407799855155</v>
      </c>
    </row>
    <row r="24" spans="1:16">
      <c r="I24">
        <v>111001098965</v>
      </c>
      <c r="J24" t="s">
        <v>742</v>
      </c>
      <c r="K24">
        <v>38.389752616555548</v>
      </c>
      <c r="L24">
        <v>0.166197464976651</v>
      </c>
      <c r="M24">
        <v>1496</v>
      </c>
      <c r="N24">
        <v>87</v>
      </c>
      <c r="O24">
        <v>5.8155080213903747E-2</v>
      </c>
      <c r="P24">
        <v>-0.66710649057908111</v>
      </c>
    </row>
    <row r="25" spans="1:16">
      <c r="I25">
        <v>111001011908</v>
      </c>
      <c r="J25" t="s">
        <v>655</v>
      </c>
      <c r="K25">
        <v>43.937347622237034</v>
      </c>
      <c r="L25">
        <v>0.12193265993266</v>
      </c>
      <c r="M25">
        <v>2200</v>
      </c>
      <c r="N25">
        <v>128</v>
      </c>
      <c r="O25">
        <v>5.8181818181818182E-2</v>
      </c>
      <c r="P25">
        <v>-1.6907533079103916</v>
      </c>
    </row>
    <row r="26" spans="1:16">
      <c r="I26">
        <v>111001100081</v>
      </c>
      <c r="J26" t="s">
        <v>32</v>
      </c>
      <c r="K26">
        <v>46.021320754716925</v>
      </c>
      <c r="L26">
        <v>0.126412593206296</v>
      </c>
      <c r="M26">
        <v>1214</v>
      </c>
      <c r="N26">
        <v>37</v>
      </c>
      <c r="O26">
        <v>3.0477759472817133E-2</v>
      </c>
      <c r="P26">
        <v>-1.9928375912938616</v>
      </c>
    </row>
    <row r="27" spans="1:16">
      <c r="I27">
        <v>111001018333</v>
      </c>
      <c r="J27" t="s">
        <v>118</v>
      </c>
      <c r="K27">
        <v>37.165803571428505</v>
      </c>
      <c r="L27">
        <v>0.17449216482878599</v>
      </c>
      <c r="M27">
        <v>1605</v>
      </c>
      <c r="N27">
        <v>128</v>
      </c>
      <c r="O27">
        <v>7.975077881619938E-2</v>
      </c>
      <c r="P27">
        <v>-0.35782149896865162</v>
      </c>
    </row>
    <row r="28" spans="1:16">
      <c r="I28">
        <v>111001006122</v>
      </c>
      <c r="J28" t="s">
        <v>22</v>
      </c>
      <c r="K28">
        <v>47.626004728132401</v>
      </c>
      <c r="L28">
        <v>9.78538934974576E-2</v>
      </c>
      <c r="M28">
        <v>3346</v>
      </c>
      <c r="N28">
        <v>122</v>
      </c>
      <c r="O28">
        <v>3.646144650328751E-2</v>
      </c>
      <c r="P28">
        <v>-2.4171722092693688</v>
      </c>
    </row>
    <row r="29" spans="1:16">
      <c r="I29">
        <v>111001098931</v>
      </c>
      <c r="J29" t="s">
        <v>734</v>
      </c>
      <c r="K29">
        <v>44.447885662431943</v>
      </c>
      <c r="L29">
        <v>0.15604606525911699</v>
      </c>
      <c r="M29">
        <v>1609</v>
      </c>
      <c r="N29">
        <v>103</v>
      </c>
      <c r="O29">
        <v>6.401491609695463E-2</v>
      </c>
      <c r="P29">
        <v>-1.3820170040479627</v>
      </c>
    </row>
    <row r="30" spans="1:16" ht="15" thickBot="1">
      <c r="B30" s="113" t="s">
        <v>1029</v>
      </c>
      <c r="C30" s="113"/>
      <c r="D30" s="46"/>
      <c r="I30">
        <v>111001100030</v>
      </c>
      <c r="J30" t="s">
        <v>67</v>
      </c>
      <c r="K30">
        <v>34.571154273029897</v>
      </c>
      <c r="L30">
        <v>0.17684441197954701</v>
      </c>
      <c r="M30">
        <v>1375</v>
      </c>
      <c r="N30">
        <v>80</v>
      </c>
      <c r="O30">
        <v>5.8181818181818182E-2</v>
      </c>
      <c r="P30">
        <v>-0.1577253374497698</v>
      </c>
    </row>
    <row r="31" spans="1:16" ht="15" thickTop="1">
      <c r="B31" s="114" t="s">
        <v>462</v>
      </c>
      <c r="C31" s="47" t="s">
        <v>912</v>
      </c>
      <c r="D31" s="46"/>
      <c r="I31">
        <v>111001098817</v>
      </c>
      <c r="J31" t="s">
        <v>730</v>
      </c>
      <c r="K31">
        <v>41.18847947761185</v>
      </c>
      <c r="L31">
        <v>0.16583888888888801</v>
      </c>
      <c r="M31">
        <v>1446</v>
      </c>
      <c r="N31">
        <v>100</v>
      </c>
      <c r="O31">
        <v>6.9156293222683268E-2</v>
      </c>
      <c r="P31">
        <v>-0.9170693475977042</v>
      </c>
    </row>
    <row r="32" spans="1:16" ht="15" thickBot="1">
      <c r="B32" s="115"/>
      <c r="C32" s="48" t="s">
        <v>771</v>
      </c>
      <c r="D32" s="46"/>
      <c r="I32">
        <v>111001098949</v>
      </c>
      <c r="J32" t="s">
        <v>728</v>
      </c>
      <c r="K32">
        <v>45.519509918319685</v>
      </c>
      <c r="L32">
        <v>0.117720891824938</v>
      </c>
      <c r="M32">
        <v>1213</v>
      </c>
      <c r="N32">
        <v>73</v>
      </c>
      <c r="O32">
        <v>6.0181368507831824E-2</v>
      </c>
      <c r="P32">
        <v>-1.8907209850376874</v>
      </c>
    </row>
    <row r="33" spans="2:16" ht="15" thickTop="1">
      <c r="B33" s="49" t="s">
        <v>722</v>
      </c>
      <c r="C33" s="50">
        <v>-0.89575384875259767</v>
      </c>
      <c r="D33" s="46"/>
      <c r="I33">
        <v>111001098612</v>
      </c>
      <c r="J33" t="s">
        <v>738</v>
      </c>
      <c r="K33">
        <v>40.937372421281076</v>
      </c>
      <c r="L33">
        <v>0.18788524590163899</v>
      </c>
      <c r="M33">
        <v>1218</v>
      </c>
      <c r="N33">
        <v>77</v>
      </c>
      <c r="O33">
        <v>6.3218390804597707E-2</v>
      </c>
      <c r="P33">
        <v>-0.70004267088638172</v>
      </c>
    </row>
    <row r="34" spans="2:16" ht="33">
      <c r="B34" s="51" t="s">
        <v>1007</v>
      </c>
      <c r="C34" s="52">
        <v>0.92269984902498769</v>
      </c>
      <c r="D34" s="46"/>
      <c r="I34">
        <v>111001016071</v>
      </c>
      <c r="J34" t="s">
        <v>84</v>
      </c>
      <c r="K34">
        <v>39.513109854604146</v>
      </c>
      <c r="L34">
        <v>0.20815143824026999</v>
      </c>
      <c r="M34">
        <v>2194</v>
      </c>
      <c r="N34">
        <v>299</v>
      </c>
      <c r="O34">
        <v>0.13628076572470374</v>
      </c>
      <c r="P34">
        <v>-1.8154215889195469E-2</v>
      </c>
    </row>
    <row r="35" spans="2:16" ht="34" thickBot="1">
      <c r="B35" s="53" t="s">
        <v>720</v>
      </c>
      <c r="C35" s="54">
        <v>0.59106478315251243</v>
      </c>
      <c r="D35" s="46"/>
      <c r="I35">
        <v>111001014290</v>
      </c>
      <c r="J35" t="s">
        <v>30</v>
      </c>
      <c r="K35">
        <v>45.955399515738399</v>
      </c>
      <c r="L35">
        <v>9.5354901014002694E-2</v>
      </c>
      <c r="M35">
        <v>1916</v>
      </c>
      <c r="N35">
        <v>79</v>
      </c>
      <c r="O35">
        <v>4.1231732776617951E-2</v>
      </c>
      <c r="P35">
        <v>-2.243309098937261</v>
      </c>
    </row>
    <row r="36" spans="2:16" ht="15" thickTop="1">
      <c r="B36" s="116" t="s">
        <v>1027</v>
      </c>
      <c r="C36" s="116"/>
      <c r="D36" s="46"/>
      <c r="I36">
        <v>111001011819</v>
      </c>
      <c r="J36" t="s">
        <v>37</v>
      </c>
      <c r="K36">
        <v>41.051677671068497</v>
      </c>
      <c r="L36">
        <v>0.13873923401136201</v>
      </c>
      <c r="M36">
        <v>4685</v>
      </c>
      <c r="N36">
        <v>225</v>
      </c>
      <c r="O36">
        <v>4.8025613660618999E-2</v>
      </c>
      <c r="P36">
        <v>-1.2655856480376639</v>
      </c>
    </row>
    <row r="37" spans="2:16">
      <c r="B37" s="116" t="s">
        <v>1028</v>
      </c>
      <c r="C37" s="116"/>
      <c r="D37" s="46"/>
      <c r="I37">
        <v>111001001279</v>
      </c>
      <c r="J37" t="s">
        <v>117</v>
      </c>
      <c r="K37">
        <v>41.275324149108499</v>
      </c>
      <c r="L37">
        <v>0.17277227722772301</v>
      </c>
      <c r="M37">
        <v>1970</v>
      </c>
      <c r="N37">
        <v>184</v>
      </c>
      <c r="O37">
        <v>9.3401015228426393E-2</v>
      </c>
      <c r="P37">
        <v>-0.74797256370451448</v>
      </c>
    </row>
    <row r="38" spans="2:16">
      <c r="I38">
        <v>111001075752</v>
      </c>
      <c r="J38" t="s">
        <v>101</v>
      </c>
      <c r="K38">
        <v>37.61456681350947</v>
      </c>
      <c r="L38">
        <v>0.18886831275720101</v>
      </c>
      <c r="M38">
        <v>985</v>
      </c>
      <c r="N38">
        <v>136</v>
      </c>
      <c r="O38">
        <v>0.13807106598984772</v>
      </c>
      <c r="P38">
        <v>8.4685493693401059E-4</v>
      </c>
    </row>
    <row r="39" spans="2:16">
      <c r="I39">
        <v>111769001871</v>
      </c>
      <c r="J39" t="s">
        <v>82</v>
      </c>
      <c r="K39">
        <v>41.854341085271223</v>
      </c>
      <c r="L39">
        <v>0.178288169200264</v>
      </c>
      <c r="M39">
        <v>1514</v>
      </c>
      <c r="N39">
        <v>115</v>
      </c>
      <c r="O39">
        <v>7.5957727873183625E-2</v>
      </c>
      <c r="P39">
        <v>-0.83398352025986355</v>
      </c>
    </row>
    <row r="40" spans="2:16">
      <c r="I40">
        <v>111850000740</v>
      </c>
      <c r="J40" t="s">
        <v>124</v>
      </c>
      <c r="K40">
        <v>39.03009202453984</v>
      </c>
      <c r="L40">
        <v>0.19791058823529301</v>
      </c>
      <c r="M40">
        <v>2002</v>
      </c>
      <c r="N40">
        <v>270</v>
      </c>
      <c r="O40">
        <v>0.13486513486513488</v>
      </c>
      <c r="P40">
        <v>-7.4403721013365037E-2</v>
      </c>
    </row>
    <row r="41" spans="2:16">
      <c r="I41">
        <v>111001036781</v>
      </c>
      <c r="J41" t="s">
        <v>104</v>
      </c>
      <c r="K41">
        <v>40.409354619565256</v>
      </c>
      <c r="L41">
        <v>0.18509193776520599</v>
      </c>
      <c r="M41">
        <v>3166</v>
      </c>
      <c r="N41">
        <v>196</v>
      </c>
      <c r="O41">
        <v>6.1907770056854078E-2</v>
      </c>
      <c r="P41">
        <v>-0.67762300395648634</v>
      </c>
    </row>
    <row r="42" spans="2:16">
      <c r="I42">
        <v>111279000184</v>
      </c>
      <c r="J42" t="s">
        <v>66</v>
      </c>
      <c r="K42">
        <v>40.945816326530512</v>
      </c>
      <c r="L42">
        <v>0.164146159582401</v>
      </c>
      <c r="M42">
        <v>1246</v>
      </c>
      <c r="N42">
        <v>77</v>
      </c>
      <c r="O42">
        <v>6.1797752808988762E-2</v>
      </c>
      <c r="P42">
        <v>-0.94143277220089328</v>
      </c>
    </row>
    <row r="43" spans="2:16">
      <c r="I43">
        <v>111769003114</v>
      </c>
      <c r="J43" t="s">
        <v>89</v>
      </c>
      <c r="K43">
        <v>39.69938317757007</v>
      </c>
      <c r="L43">
        <v>0.17252439024390201</v>
      </c>
      <c r="M43">
        <v>1555</v>
      </c>
      <c r="N43">
        <v>127</v>
      </c>
      <c r="O43">
        <v>8.1672025723472666E-2</v>
      </c>
      <c r="P43">
        <v>-0.63674913911858555</v>
      </c>
    </row>
    <row r="44" spans="2:16">
      <c r="I44">
        <v>111001009148</v>
      </c>
      <c r="J44" t="s">
        <v>71</v>
      </c>
      <c r="K44">
        <v>37.595949926362195</v>
      </c>
      <c r="L44">
        <v>0.18092641261497999</v>
      </c>
      <c r="M44">
        <v>1491</v>
      </c>
      <c r="N44">
        <v>127</v>
      </c>
      <c r="O44">
        <v>8.5177733065057007E-2</v>
      </c>
      <c r="P44">
        <v>-0.31531699554541009</v>
      </c>
    </row>
    <row r="45" spans="2:16">
      <c r="I45">
        <v>111001098850</v>
      </c>
      <c r="J45" t="s">
        <v>740</v>
      </c>
      <c r="K45">
        <v>41.754379977246764</v>
      </c>
      <c r="L45">
        <v>0.15558978873239401</v>
      </c>
      <c r="M45">
        <v>1128</v>
      </c>
      <c r="N45">
        <v>100</v>
      </c>
      <c r="O45">
        <v>8.8652482269503549E-2</v>
      </c>
      <c r="P45">
        <v>-0.98963281733003738</v>
      </c>
    </row>
    <row r="46" spans="2:16">
      <c r="I46">
        <v>111001098922</v>
      </c>
      <c r="J46" t="s">
        <v>741</v>
      </c>
      <c r="K46">
        <v>41.928371810449498</v>
      </c>
      <c r="L46">
        <v>0.160736253494874</v>
      </c>
      <c r="M46">
        <v>1546</v>
      </c>
      <c r="N46">
        <v>119</v>
      </c>
      <c r="O46">
        <v>7.6972833117723155E-2</v>
      </c>
      <c r="P46">
        <v>-1.0102710482451751</v>
      </c>
    </row>
    <row r="47" spans="2:16">
      <c r="I47">
        <v>111001014745</v>
      </c>
      <c r="J47" t="s">
        <v>600</v>
      </c>
      <c r="K47">
        <v>42.055979899497466</v>
      </c>
      <c r="L47">
        <v>0.16908045977011499</v>
      </c>
      <c r="M47">
        <v>463</v>
      </c>
      <c r="N47">
        <v>50</v>
      </c>
      <c r="O47">
        <v>0.10799136069114471</v>
      </c>
      <c r="P47">
        <v>-0.8008659260095663</v>
      </c>
    </row>
    <row r="48" spans="2:16">
      <c r="I48">
        <v>111001020168</v>
      </c>
      <c r="J48" t="s">
        <v>54</v>
      </c>
      <c r="K48">
        <v>43.84470101195938</v>
      </c>
      <c r="L48">
        <v>0.14070325203251999</v>
      </c>
      <c r="M48">
        <v>2358</v>
      </c>
      <c r="N48">
        <v>166</v>
      </c>
      <c r="O48">
        <v>7.0398642917726892E-2</v>
      </c>
      <c r="P48">
        <v>-1.4404823803298399</v>
      </c>
    </row>
    <row r="49" spans="9:16">
      <c r="I49">
        <v>111001079154</v>
      </c>
      <c r="J49" t="s">
        <v>208</v>
      </c>
      <c r="K49">
        <v>39.030353495679435</v>
      </c>
      <c r="L49">
        <v>0.21235535307517001</v>
      </c>
      <c r="M49">
        <v>2091</v>
      </c>
      <c r="N49">
        <v>203</v>
      </c>
      <c r="O49">
        <v>9.708273553323768E-2</v>
      </c>
      <c r="P49">
        <v>-0.10332897184170359</v>
      </c>
    </row>
    <row r="50" spans="9:16">
      <c r="I50">
        <v>211769003151</v>
      </c>
      <c r="J50" t="s">
        <v>476</v>
      </c>
      <c r="K50">
        <v>42.654820627802607</v>
      </c>
      <c r="L50">
        <v>0.16795655375552199</v>
      </c>
      <c r="M50">
        <v>2600</v>
      </c>
      <c r="N50">
        <v>199</v>
      </c>
      <c r="O50">
        <v>7.6538461538461541E-2</v>
      </c>
      <c r="P50">
        <v>-1.0179637103819013</v>
      </c>
    </row>
    <row r="51" spans="9:16">
      <c r="I51">
        <v>111001016101</v>
      </c>
      <c r="J51" t="s">
        <v>46</v>
      </c>
      <c r="K51">
        <v>43.767397260273896</v>
      </c>
      <c r="L51">
        <v>0.13673101673101601</v>
      </c>
      <c r="M51">
        <v>1485</v>
      </c>
      <c r="N51">
        <v>53</v>
      </c>
      <c r="O51">
        <v>3.5690235690235689E-2</v>
      </c>
      <c r="P51">
        <v>-1.6288389703878632</v>
      </c>
    </row>
    <row r="52" spans="9:16">
      <c r="I52">
        <v>111001016098</v>
      </c>
      <c r="J52" t="s">
        <v>464</v>
      </c>
      <c r="K52">
        <v>36.068919540229828</v>
      </c>
      <c r="L52">
        <v>0.20536904761904701</v>
      </c>
      <c r="M52">
        <v>737</v>
      </c>
      <c r="N52">
        <v>72</v>
      </c>
      <c r="O52">
        <v>9.7693351424694708E-2</v>
      </c>
      <c r="P52">
        <v>0.14409464849273657</v>
      </c>
    </row>
    <row r="53" spans="9:16">
      <c r="I53">
        <v>111001015172</v>
      </c>
      <c r="J53" t="s">
        <v>145</v>
      </c>
      <c r="K53">
        <v>37.614295051353771</v>
      </c>
      <c r="L53">
        <v>0.19355769230769099</v>
      </c>
      <c r="M53">
        <v>1858</v>
      </c>
      <c r="N53">
        <v>122</v>
      </c>
      <c r="O53">
        <v>6.5662002152852533E-2</v>
      </c>
      <c r="P53">
        <v>-0.28121101234093943</v>
      </c>
    </row>
    <row r="54" spans="9:16">
      <c r="I54">
        <v>111279000125</v>
      </c>
      <c r="J54" t="s">
        <v>111</v>
      </c>
      <c r="K54">
        <v>42.906643209007747</v>
      </c>
      <c r="L54">
        <v>0.13556884391290999</v>
      </c>
      <c r="M54">
        <v>3131</v>
      </c>
      <c r="N54">
        <v>332</v>
      </c>
      <c r="O54">
        <v>0.10603641009262217</v>
      </c>
      <c r="P54">
        <v>-1.2301989674993881</v>
      </c>
    </row>
    <row r="55" spans="9:16">
      <c r="I55">
        <v>111001010740</v>
      </c>
      <c r="J55" t="s">
        <v>583</v>
      </c>
      <c r="K55">
        <v>43.389459207459097</v>
      </c>
      <c r="L55">
        <v>0.102543052606747</v>
      </c>
      <c r="M55">
        <v>4212</v>
      </c>
      <c r="N55">
        <v>111</v>
      </c>
      <c r="O55">
        <v>2.6353276353276354E-2</v>
      </c>
      <c r="P55">
        <v>-1.9682365650918419</v>
      </c>
    </row>
    <row r="56" spans="9:16">
      <c r="I56">
        <v>111001104272</v>
      </c>
      <c r="J56" t="s">
        <v>49</v>
      </c>
      <c r="K56">
        <v>48.192284644194721</v>
      </c>
      <c r="L56">
        <v>0.109719789842381</v>
      </c>
      <c r="M56">
        <v>2241</v>
      </c>
      <c r="N56">
        <v>126</v>
      </c>
      <c r="O56">
        <v>5.6224899598393573E-2</v>
      </c>
      <c r="P56">
        <v>-2.2705220743099561</v>
      </c>
    </row>
    <row r="57" spans="9:16">
      <c r="I57">
        <v>111001009971</v>
      </c>
      <c r="J57" t="s">
        <v>72</v>
      </c>
      <c r="K57">
        <v>37.807091757387184</v>
      </c>
      <c r="L57">
        <v>0.18914776632302399</v>
      </c>
      <c r="M57">
        <v>2318</v>
      </c>
      <c r="N57">
        <v>219</v>
      </c>
      <c r="O57">
        <v>9.4477998274374461E-2</v>
      </c>
      <c r="P57">
        <v>-0.21444331692960808</v>
      </c>
    </row>
    <row r="58" spans="9:16">
      <c r="I58">
        <v>111001036625</v>
      </c>
      <c r="J58" t="s">
        <v>114</v>
      </c>
      <c r="K58">
        <v>38.753906510851323</v>
      </c>
      <c r="L58">
        <v>0.17363431151241501</v>
      </c>
      <c r="M58">
        <v>1293</v>
      </c>
      <c r="N58">
        <v>94</v>
      </c>
      <c r="O58">
        <v>7.2699149265274557E-2</v>
      </c>
      <c r="P58">
        <v>-0.56639072703928528</v>
      </c>
    </row>
    <row r="59" spans="9:16">
      <c r="I59">
        <v>111001019526</v>
      </c>
      <c r="J59" t="s">
        <v>87</v>
      </c>
      <c r="K59">
        <v>35.277341935483783</v>
      </c>
      <c r="L59">
        <v>0.181850961538461</v>
      </c>
      <c r="M59">
        <v>1678</v>
      </c>
      <c r="N59">
        <v>226</v>
      </c>
      <c r="O59">
        <v>0.13468414779499405</v>
      </c>
      <c r="P59">
        <v>0.16375159203306144</v>
      </c>
    </row>
    <row r="60" spans="9:16">
      <c r="I60">
        <v>111001014109</v>
      </c>
      <c r="J60" t="s">
        <v>160</v>
      </c>
      <c r="K60">
        <v>39.894474028808354</v>
      </c>
      <c r="L60">
        <v>0.21105737704918201</v>
      </c>
      <c r="M60">
        <v>3466</v>
      </c>
      <c r="N60">
        <v>398</v>
      </c>
      <c r="O60">
        <v>0.11482977495672245</v>
      </c>
      <c r="P60">
        <v>-0.12714375762755006</v>
      </c>
    </row>
    <row r="61" spans="9:16">
      <c r="I61">
        <v>111001086754</v>
      </c>
      <c r="J61" t="s">
        <v>610</v>
      </c>
      <c r="K61">
        <v>40.796515283842666</v>
      </c>
      <c r="L61">
        <v>0.22144336569579201</v>
      </c>
      <c r="M61">
        <v>1549</v>
      </c>
      <c r="N61">
        <v>203</v>
      </c>
      <c r="O61">
        <v>0.13105229180116204</v>
      </c>
      <c r="P61">
        <v>-4.6688319939323875E-2</v>
      </c>
    </row>
    <row r="62" spans="9:16">
      <c r="I62">
        <v>111001009521</v>
      </c>
      <c r="J62" t="s">
        <v>99</v>
      </c>
      <c r="K62">
        <v>40.349909208819597</v>
      </c>
      <c r="L62">
        <v>0.162539042821158</v>
      </c>
      <c r="M62">
        <v>1684</v>
      </c>
      <c r="N62">
        <v>134</v>
      </c>
      <c r="O62">
        <v>7.9572446555819479E-2</v>
      </c>
      <c r="P62">
        <v>-0.81359250387546689</v>
      </c>
    </row>
    <row r="63" spans="9:16">
      <c r="I63">
        <v>111001012963</v>
      </c>
      <c r="J63" t="s">
        <v>75</v>
      </c>
      <c r="K63">
        <v>43.128477666362784</v>
      </c>
      <c r="L63">
        <v>0.14977118644067799</v>
      </c>
      <c r="M63">
        <v>2428</v>
      </c>
      <c r="N63">
        <v>302</v>
      </c>
      <c r="O63">
        <v>0.1243822075782537</v>
      </c>
      <c r="P63">
        <v>-1.030473249354978</v>
      </c>
    </row>
    <row r="64" spans="9:16">
      <c r="I64">
        <v>111001107077</v>
      </c>
      <c r="J64" t="s">
        <v>663</v>
      </c>
      <c r="K64">
        <v>41.886034582132595</v>
      </c>
      <c r="L64">
        <v>0.163120544394037</v>
      </c>
      <c r="M64">
        <v>2904</v>
      </c>
      <c r="N64">
        <v>321</v>
      </c>
      <c r="O64">
        <v>0.11053719008264463</v>
      </c>
      <c r="P64">
        <v>-0.83009139334283943</v>
      </c>
    </row>
    <row r="65" spans="9:16">
      <c r="I65">
        <v>111001045535</v>
      </c>
      <c r="J65" t="s">
        <v>159</v>
      </c>
      <c r="K65">
        <v>40.471473851030026</v>
      </c>
      <c r="L65">
        <v>0.158497854077253</v>
      </c>
      <c r="M65">
        <v>1149</v>
      </c>
      <c r="N65">
        <v>75</v>
      </c>
      <c r="O65">
        <v>6.5274151436031339E-2</v>
      </c>
      <c r="P65">
        <v>-0.93113902876792942</v>
      </c>
    </row>
    <row r="66" spans="9:16">
      <c r="I66">
        <v>111001027405</v>
      </c>
      <c r="J66" t="s">
        <v>626</v>
      </c>
      <c r="K66">
        <v>37.765228891149448</v>
      </c>
      <c r="L66">
        <v>0.21977386934673299</v>
      </c>
      <c r="M66">
        <v>1469</v>
      </c>
      <c r="N66">
        <v>204</v>
      </c>
      <c r="O66">
        <v>0.13886997957794417</v>
      </c>
      <c r="P66">
        <v>0.2932303861987729</v>
      </c>
    </row>
    <row r="67" spans="9:16">
      <c r="I67">
        <v>111001010031</v>
      </c>
      <c r="J67" t="s">
        <v>172</v>
      </c>
      <c r="K67">
        <v>39.125142284569122</v>
      </c>
      <c r="L67">
        <v>0.19029087048832399</v>
      </c>
      <c r="M67">
        <v>3878</v>
      </c>
      <c r="N67">
        <v>322</v>
      </c>
      <c r="O67">
        <v>8.3032490974729242E-2</v>
      </c>
      <c r="P67">
        <v>-0.39461587987944369</v>
      </c>
    </row>
    <row r="68" spans="9:16">
      <c r="I68">
        <v>111769001502</v>
      </c>
      <c r="J68" t="s">
        <v>80</v>
      </c>
      <c r="K68">
        <v>41.254615384615292</v>
      </c>
      <c r="L68">
        <v>0.13588020452885299</v>
      </c>
      <c r="M68">
        <v>1566</v>
      </c>
      <c r="N68">
        <v>121</v>
      </c>
      <c r="O68">
        <v>7.7266922094508306E-2</v>
      </c>
      <c r="P68">
        <v>-1.182672133956526</v>
      </c>
    </row>
    <row r="69" spans="9:16">
      <c r="I69">
        <v>111001025020</v>
      </c>
      <c r="J69" t="s">
        <v>85</v>
      </c>
      <c r="K69">
        <v>42.505597269624467</v>
      </c>
      <c r="L69">
        <v>0.172372621240024</v>
      </c>
      <c r="M69">
        <v>3151</v>
      </c>
      <c r="N69">
        <v>273</v>
      </c>
      <c r="O69">
        <v>8.6639162170739442E-2</v>
      </c>
      <c r="P69">
        <v>-0.91282574720515131</v>
      </c>
    </row>
    <row r="70" spans="9:16">
      <c r="I70">
        <v>111001104558</v>
      </c>
      <c r="J70" t="s">
        <v>108</v>
      </c>
      <c r="K70">
        <v>43.76970255800115</v>
      </c>
      <c r="L70">
        <v>0.166082322675487</v>
      </c>
      <c r="M70">
        <v>2657</v>
      </c>
      <c r="N70">
        <v>226</v>
      </c>
      <c r="O70">
        <v>8.5058336469702678E-2</v>
      </c>
      <c r="P70">
        <v>-1.115847287480106</v>
      </c>
    </row>
    <row r="71" spans="9:16">
      <c r="I71">
        <v>111001094897</v>
      </c>
      <c r="J71" t="s">
        <v>590</v>
      </c>
      <c r="K71">
        <v>40.583120124804829</v>
      </c>
      <c r="L71">
        <v>0.14689307330195001</v>
      </c>
      <c r="M71">
        <v>1470</v>
      </c>
      <c r="N71">
        <v>101</v>
      </c>
      <c r="O71">
        <v>6.8707482993197275E-2</v>
      </c>
      <c r="P71">
        <v>-1.0418086273710658</v>
      </c>
    </row>
    <row r="72" spans="9:16">
      <c r="I72">
        <v>111001046477</v>
      </c>
      <c r="J72" t="s">
        <v>660</v>
      </c>
      <c r="K72">
        <v>41.255709888418615</v>
      </c>
      <c r="L72">
        <v>0.186492121212122</v>
      </c>
      <c r="M72">
        <v>3646</v>
      </c>
      <c r="N72">
        <v>335</v>
      </c>
      <c r="O72">
        <v>9.1881513987931984E-2</v>
      </c>
      <c r="P72">
        <v>-0.6175154951266959</v>
      </c>
    </row>
    <row r="73" spans="9:16">
      <c r="I73">
        <v>111001107859</v>
      </c>
      <c r="J73" t="s">
        <v>471</v>
      </c>
      <c r="K73">
        <v>37.049002544529223</v>
      </c>
      <c r="L73">
        <v>0.225384292314153</v>
      </c>
      <c r="M73">
        <v>2197</v>
      </c>
      <c r="N73">
        <v>227</v>
      </c>
      <c r="O73">
        <v>0.10332271279016841</v>
      </c>
      <c r="P73">
        <v>0.26319473174672481</v>
      </c>
    </row>
    <row r="74" spans="9:16">
      <c r="I74">
        <v>111001046299</v>
      </c>
      <c r="J74" t="s">
        <v>77</v>
      </c>
      <c r="K74">
        <v>40.108229813664479</v>
      </c>
      <c r="L74">
        <v>0.147608095676173</v>
      </c>
      <c r="M74">
        <v>2045</v>
      </c>
      <c r="N74">
        <v>129</v>
      </c>
      <c r="O74">
        <v>6.3080684596577022E-2</v>
      </c>
      <c r="P74">
        <v>-1.0099941498796277</v>
      </c>
    </row>
    <row r="75" spans="9:16">
      <c r="I75">
        <v>111001012360</v>
      </c>
      <c r="J75" t="s">
        <v>97</v>
      </c>
      <c r="K75">
        <v>39.051334332833484</v>
      </c>
      <c r="L75">
        <v>0.198806086617245</v>
      </c>
      <c r="M75">
        <v>1937</v>
      </c>
      <c r="N75">
        <v>192</v>
      </c>
      <c r="O75">
        <v>9.9122354155911196E-2</v>
      </c>
      <c r="P75">
        <v>-0.22989057522092785</v>
      </c>
    </row>
    <row r="76" spans="9:16">
      <c r="I76">
        <v>111001076376</v>
      </c>
      <c r="J76" t="s">
        <v>128</v>
      </c>
      <c r="K76">
        <v>39.333717008797635</v>
      </c>
      <c r="L76">
        <v>0.19297276060764901</v>
      </c>
      <c r="M76">
        <v>3089</v>
      </c>
      <c r="N76">
        <v>194</v>
      </c>
      <c r="O76">
        <v>6.2803496277112333E-2</v>
      </c>
      <c r="P76">
        <v>-0.48197982396614991</v>
      </c>
    </row>
    <row r="77" spans="9:16">
      <c r="I77">
        <v>111001104281</v>
      </c>
      <c r="J77" t="s">
        <v>95</v>
      </c>
      <c r="K77">
        <v>45.887899740708754</v>
      </c>
      <c r="L77">
        <v>0.145347306848647</v>
      </c>
      <c r="M77">
        <v>3959</v>
      </c>
      <c r="N77">
        <v>294</v>
      </c>
      <c r="O77">
        <v>7.4261177064915376E-2</v>
      </c>
      <c r="P77">
        <v>-1.5935005198211722</v>
      </c>
    </row>
    <row r="78" spans="9:16">
      <c r="I78">
        <v>111001011274</v>
      </c>
      <c r="J78" t="s">
        <v>109</v>
      </c>
      <c r="K78">
        <v>42.052396313363921</v>
      </c>
      <c r="L78">
        <v>0.17171133051245899</v>
      </c>
      <c r="M78">
        <v>1784</v>
      </c>
      <c r="N78">
        <v>115</v>
      </c>
      <c r="O78">
        <v>6.4461883408071755E-2</v>
      </c>
      <c r="P78">
        <v>-0.97192144416423254</v>
      </c>
    </row>
    <row r="79" spans="9:16">
      <c r="I79">
        <v>111769000247</v>
      </c>
      <c r="J79" t="s">
        <v>158</v>
      </c>
      <c r="K79">
        <v>41.757896803140724</v>
      </c>
      <c r="L79">
        <v>0.18414960629921301</v>
      </c>
      <c r="M79">
        <v>3354</v>
      </c>
      <c r="N79">
        <v>317</v>
      </c>
      <c r="O79">
        <v>9.4514013118664281E-2</v>
      </c>
      <c r="P79">
        <v>-0.68184307218421625</v>
      </c>
    </row>
    <row r="80" spans="9:16">
      <c r="I80">
        <v>111001102059</v>
      </c>
      <c r="J80" t="s">
        <v>110</v>
      </c>
      <c r="K80">
        <v>39.438499999999927</v>
      </c>
      <c r="L80">
        <v>0.18528806584362101</v>
      </c>
      <c r="M80">
        <v>1246</v>
      </c>
      <c r="N80">
        <v>74</v>
      </c>
      <c r="O80">
        <v>5.93900481540931E-2</v>
      </c>
      <c r="P80">
        <v>-0.58431792011402328</v>
      </c>
    </row>
    <row r="81" spans="9:16">
      <c r="I81">
        <v>111001009580</v>
      </c>
      <c r="J81" t="s">
        <v>168</v>
      </c>
      <c r="K81">
        <v>40.593060796645673</v>
      </c>
      <c r="L81">
        <v>0.154009928295642</v>
      </c>
      <c r="M81">
        <v>1890</v>
      </c>
      <c r="N81">
        <v>130</v>
      </c>
      <c r="O81">
        <v>6.8783068783068779E-2</v>
      </c>
      <c r="P81">
        <v>-0.97235000200946109</v>
      </c>
    </row>
    <row r="82" spans="9:16">
      <c r="I82">
        <v>111001018384</v>
      </c>
      <c r="J82" t="s">
        <v>161</v>
      </c>
      <c r="K82">
        <v>39.196575192096546</v>
      </c>
      <c r="L82">
        <v>0.21871571906354501</v>
      </c>
      <c r="M82">
        <v>1448</v>
      </c>
      <c r="N82">
        <v>136</v>
      </c>
      <c r="O82">
        <v>9.3922651933701654E-2</v>
      </c>
      <c r="P82">
        <v>-7.2546233548344954E-2</v>
      </c>
    </row>
    <row r="83" spans="9:16">
      <c r="I83">
        <v>211102000243</v>
      </c>
      <c r="J83" t="s">
        <v>138</v>
      </c>
      <c r="K83">
        <v>41.207141909814254</v>
      </c>
      <c r="L83">
        <v>0.19883147015397701</v>
      </c>
      <c r="M83">
        <v>4549</v>
      </c>
      <c r="N83">
        <v>644</v>
      </c>
      <c r="O83">
        <v>0.14156957573092988</v>
      </c>
      <c r="P83">
        <v>-0.265415631211952</v>
      </c>
    </row>
    <row r="84" spans="9:16">
      <c r="I84">
        <v>111001012602</v>
      </c>
      <c r="J84" t="s">
        <v>112</v>
      </c>
      <c r="K84">
        <v>39.711064467766022</v>
      </c>
      <c r="L84">
        <v>0.16497540983606501</v>
      </c>
      <c r="M84">
        <v>2430</v>
      </c>
      <c r="N84">
        <v>134</v>
      </c>
      <c r="O84">
        <v>5.51440329218107E-2</v>
      </c>
      <c r="P84">
        <v>-0.8326995148530697</v>
      </c>
    </row>
    <row r="85" spans="9:16">
      <c r="I85">
        <v>111001086771</v>
      </c>
      <c r="J85" t="s">
        <v>157</v>
      </c>
      <c r="K85">
        <v>38.910117244748363</v>
      </c>
      <c r="L85">
        <v>0.20155269761606101</v>
      </c>
      <c r="M85">
        <v>2895</v>
      </c>
      <c r="N85">
        <v>256</v>
      </c>
      <c r="O85">
        <v>8.8428324697754745E-2</v>
      </c>
      <c r="P85">
        <v>-0.2363488758363409</v>
      </c>
    </row>
    <row r="86" spans="9:16">
      <c r="I86">
        <v>111001015814</v>
      </c>
      <c r="J86" t="s">
        <v>121</v>
      </c>
      <c r="K86">
        <v>42.44776103336914</v>
      </c>
      <c r="L86">
        <v>0.14279826464208201</v>
      </c>
      <c r="M86">
        <v>1889</v>
      </c>
      <c r="N86">
        <v>167</v>
      </c>
      <c r="O86">
        <v>8.8406564319745903E-2</v>
      </c>
      <c r="P86">
        <v>-1.1902757844623648</v>
      </c>
    </row>
    <row r="87" spans="9:16">
      <c r="I87">
        <v>111001011029</v>
      </c>
      <c r="J87" t="s">
        <v>187</v>
      </c>
      <c r="K87">
        <v>34.245207736389631</v>
      </c>
      <c r="L87">
        <v>0.22454288025889901</v>
      </c>
      <c r="M87">
        <v>2047</v>
      </c>
      <c r="N87">
        <v>227</v>
      </c>
      <c r="O87">
        <v>0.11089399120664387</v>
      </c>
      <c r="P87">
        <v>0.58607538391529246</v>
      </c>
    </row>
    <row r="88" spans="9:16">
      <c r="I88">
        <v>111001035521</v>
      </c>
      <c r="J88" t="s">
        <v>63</v>
      </c>
      <c r="K88">
        <v>40.872505966587084</v>
      </c>
      <c r="L88">
        <v>0.14639372822299601</v>
      </c>
      <c r="M88">
        <v>983</v>
      </c>
      <c r="N88">
        <v>48</v>
      </c>
      <c r="O88">
        <v>4.8830111902339775E-2</v>
      </c>
      <c r="P88">
        <v>-1.1674992032892384</v>
      </c>
    </row>
    <row r="89" spans="9:16">
      <c r="I89">
        <v>111001018309</v>
      </c>
      <c r="J89" t="s">
        <v>240</v>
      </c>
      <c r="K89">
        <v>35.986950240770376</v>
      </c>
      <c r="L89">
        <v>0.21528969957081501</v>
      </c>
      <c r="M89">
        <v>853</v>
      </c>
      <c r="N89">
        <v>96</v>
      </c>
      <c r="O89">
        <v>0.11254396248534584</v>
      </c>
      <c r="P89">
        <v>0.31792176980767933</v>
      </c>
    </row>
    <row r="90" spans="9:16">
      <c r="I90">
        <v>111001010421</v>
      </c>
      <c r="J90" t="s">
        <v>93</v>
      </c>
      <c r="K90">
        <v>39.676612554112502</v>
      </c>
      <c r="L90">
        <v>0.14921161825726101</v>
      </c>
      <c r="M90">
        <v>1776</v>
      </c>
      <c r="N90">
        <v>121</v>
      </c>
      <c r="O90">
        <v>6.8130630630630629E-2</v>
      </c>
      <c r="P90">
        <v>-0.92558987512908153</v>
      </c>
    </row>
    <row r="91" spans="9:16">
      <c r="I91">
        <v>111001013102</v>
      </c>
      <c r="J91" t="s">
        <v>217</v>
      </c>
      <c r="K91">
        <v>37.581793275217848</v>
      </c>
      <c r="L91">
        <v>0.22938189845474599</v>
      </c>
      <c r="M91">
        <v>2566</v>
      </c>
      <c r="N91">
        <v>363</v>
      </c>
      <c r="O91">
        <v>0.14146531566640685</v>
      </c>
      <c r="P91">
        <v>0.4191491853602578</v>
      </c>
    </row>
    <row r="92" spans="9:16">
      <c r="I92">
        <v>111102000958</v>
      </c>
      <c r="J92" t="s">
        <v>165</v>
      </c>
      <c r="K92">
        <v>38.147131630648218</v>
      </c>
      <c r="L92">
        <v>0.224351121892056</v>
      </c>
      <c r="M92">
        <v>3075</v>
      </c>
      <c r="N92">
        <v>383</v>
      </c>
      <c r="O92">
        <v>0.12455284552845529</v>
      </c>
      <c r="P92">
        <v>0.2330088246559896</v>
      </c>
    </row>
    <row r="93" spans="9:16">
      <c r="I93">
        <v>111001014451</v>
      </c>
      <c r="J93" t="s">
        <v>276</v>
      </c>
      <c r="K93">
        <v>37.491772151898722</v>
      </c>
      <c r="L93">
        <v>0.24296572280178799</v>
      </c>
      <c r="M93">
        <v>540</v>
      </c>
      <c r="N93">
        <v>47</v>
      </c>
      <c r="O93">
        <v>8.7037037037037038E-2</v>
      </c>
      <c r="P93">
        <v>0.31581730754069565</v>
      </c>
    </row>
    <row r="94" spans="9:16">
      <c r="I94">
        <v>111001094889</v>
      </c>
      <c r="J94" t="s">
        <v>183</v>
      </c>
      <c r="K94">
        <v>39.701954445260732</v>
      </c>
      <c r="L94">
        <v>0.25731464737793802</v>
      </c>
      <c r="M94">
        <v>1979</v>
      </c>
      <c r="N94">
        <v>291</v>
      </c>
      <c r="O94">
        <v>0.14704396159676605</v>
      </c>
      <c r="P94">
        <v>0.49537804459224954</v>
      </c>
    </row>
    <row r="95" spans="9:16">
      <c r="I95">
        <v>111001013161</v>
      </c>
      <c r="J95" t="s">
        <v>261</v>
      </c>
      <c r="K95">
        <v>37.598826923076935</v>
      </c>
      <c r="L95">
        <v>0.22120833333333301</v>
      </c>
      <c r="M95">
        <v>2720</v>
      </c>
      <c r="N95">
        <v>476</v>
      </c>
      <c r="O95">
        <v>0.17499999999999999</v>
      </c>
      <c r="P95">
        <v>0.48881375692062734</v>
      </c>
    </row>
    <row r="96" spans="9:16">
      <c r="I96">
        <v>111001107778</v>
      </c>
      <c r="J96" t="s">
        <v>166</v>
      </c>
      <c r="K96">
        <v>40.676266288951823</v>
      </c>
      <c r="L96">
        <v>0.18912228057014199</v>
      </c>
      <c r="M96">
        <v>2273</v>
      </c>
      <c r="N96">
        <v>277</v>
      </c>
      <c r="O96">
        <v>0.12186537615486141</v>
      </c>
      <c r="P96">
        <v>-0.39428149243385574</v>
      </c>
    </row>
    <row r="97" spans="9:16">
      <c r="I97">
        <v>111001029912</v>
      </c>
      <c r="J97" t="s">
        <v>98</v>
      </c>
      <c r="K97">
        <v>37.745230769230638</v>
      </c>
      <c r="L97">
        <v>0.167641886490807</v>
      </c>
      <c r="M97">
        <v>1268</v>
      </c>
      <c r="N97">
        <v>313</v>
      </c>
      <c r="O97">
        <v>0.24684542586750788</v>
      </c>
      <c r="P97">
        <v>0.27094298490744861</v>
      </c>
    </row>
    <row r="98" spans="9:16">
      <c r="I98">
        <v>111769000956</v>
      </c>
      <c r="J98" t="s">
        <v>122</v>
      </c>
      <c r="K98">
        <v>39.199490084985754</v>
      </c>
      <c r="L98">
        <v>0.16293144208037799</v>
      </c>
      <c r="M98">
        <v>1581</v>
      </c>
      <c r="N98">
        <v>119</v>
      </c>
      <c r="O98">
        <v>7.5268817204301078E-2</v>
      </c>
      <c r="P98">
        <v>-0.70743901062277137</v>
      </c>
    </row>
    <row r="99" spans="9:16">
      <c r="I99">
        <v>111001019411</v>
      </c>
      <c r="J99" t="s">
        <v>258</v>
      </c>
      <c r="K99">
        <v>37.946334675942744</v>
      </c>
      <c r="L99">
        <v>0.18842713197345901</v>
      </c>
      <c r="M99">
        <v>3906</v>
      </c>
      <c r="N99">
        <v>400</v>
      </c>
      <c r="O99">
        <v>0.10240655401945725</v>
      </c>
      <c r="P99">
        <v>-0.20034034037502807</v>
      </c>
    </row>
    <row r="100" spans="9:16">
      <c r="I100">
        <v>111001009652</v>
      </c>
      <c r="J100" t="s">
        <v>171</v>
      </c>
      <c r="K100">
        <v>37.491074306177282</v>
      </c>
      <c r="L100">
        <v>0.19749640287769801</v>
      </c>
      <c r="M100">
        <v>3202</v>
      </c>
      <c r="N100">
        <v>276</v>
      </c>
      <c r="O100">
        <v>8.619612742036227E-2</v>
      </c>
      <c r="P100">
        <v>-0.13622466626029839</v>
      </c>
    </row>
    <row r="101" spans="9:16">
      <c r="I101">
        <v>111001028258</v>
      </c>
      <c r="J101" t="s">
        <v>123</v>
      </c>
      <c r="K101">
        <v>36.979015256587964</v>
      </c>
      <c r="L101">
        <v>0.176992103374013</v>
      </c>
      <c r="M101">
        <v>1282</v>
      </c>
      <c r="N101">
        <v>78</v>
      </c>
      <c r="O101">
        <v>6.0842433697347896E-2</v>
      </c>
      <c r="P101">
        <v>-0.39913291886361268</v>
      </c>
    </row>
    <row r="102" spans="9:16">
      <c r="I102">
        <v>111001011771</v>
      </c>
      <c r="J102" t="s">
        <v>280</v>
      </c>
      <c r="K102">
        <v>38.659938016528905</v>
      </c>
      <c r="L102">
        <v>0.18782522343594801</v>
      </c>
      <c r="M102">
        <v>781</v>
      </c>
      <c r="N102">
        <v>67</v>
      </c>
      <c r="O102">
        <v>8.5787451984635082E-2</v>
      </c>
      <c r="P102">
        <v>-0.35718151631074646</v>
      </c>
    </row>
    <row r="103" spans="9:16">
      <c r="I103">
        <v>111848002662</v>
      </c>
      <c r="J103" t="s">
        <v>591</v>
      </c>
      <c r="K103">
        <v>40.148354166666564</v>
      </c>
      <c r="L103">
        <v>0.15787131107885799</v>
      </c>
      <c r="M103">
        <v>1905</v>
      </c>
      <c r="N103">
        <v>112</v>
      </c>
      <c r="O103">
        <v>5.879265091863517E-2</v>
      </c>
      <c r="P103">
        <v>-0.93249552551630321</v>
      </c>
    </row>
    <row r="104" spans="9:16">
      <c r="I104">
        <v>111001100048</v>
      </c>
      <c r="J104" t="s">
        <v>661</v>
      </c>
      <c r="K104">
        <v>38.655121344119394</v>
      </c>
      <c r="L104">
        <v>0.21420283626987399</v>
      </c>
      <c r="M104">
        <v>2215</v>
      </c>
      <c r="N104">
        <v>372</v>
      </c>
      <c r="O104">
        <v>0.16794582392776525</v>
      </c>
      <c r="P104">
        <v>0.27592473805563178</v>
      </c>
    </row>
    <row r="105" spans="9:16">
      <c r="I105">
        <v>111001107883</v>
      </c>
      <c r="J105" t="s">
        <v>156</v>
      </c>
      <c r="K105">
        <v>42.342257731958696</v>
      </c>
      <c r="L105">
        <v>0.18280661907852</v>
      </c>
      <c r="M105">
        <v>2791</v>
      </c>
      <c r="N105">
        <v>226</v>
      </c>
      <c r="O105">
        <v>8.097456108921533E-2</v>
      </c>
      <c r="P105">
        <v>-0.81834366361803035</v>
      </c>
    </row>
    <row r="106" spans="9:16">
      <c r="I106">
        <v>111001107069</v>
      </c>
      <c r="J106" t="s">
        <v>596</v>
      </c>
      <c r="K106">
        <v>38.267622950819543</v>
      </c>
      <c r="L106">
        <v>0.19014974262985401</v>
      </c>
      <c r="M106">
        <v>1988</v>
      </c>
      <c r="N106">
        <v>228</v>
      </c>
      <c r="O106">
        <v>0.11468812877263582</v>
      </c>
      <c r="P106">
        <v>-0.1616842769416322</v>
      </c>
    </row>
    <row r="107" spans="9:16">
      <c r="I107">
        <v>111001106950</v>
      </c>
      <c r="J107" t="s">
        <v>607</v>
      </c>
      <c r="K107">
        <v>45.833887660327164</v>
      </c>
      <c r="L107">
        <v>0.14856214689265501</v>
      </c>
      <c r="M107">
        <v>3523</v>
      </c>
      <c r="N107">
        <v>279</v>
      </c>
      <c r="O107">
        <v>7.9193868861765535E-2</v>
      </c>
      <c r="P107">
        <v>-1.533719408501462</v>
      </c>
    </row>
    <row r="108" spans="9:16">
      <c r="I108">
        <v>111001015806</v>
      </c>
      <c r="J108" t="s">
        <v>91</v>
      </c>
      <c r="K108">
        <v>40.638726287262713</v>
      </c>
      <c r="L108">
        <v>0.17102312543798201</v>
      </c>
      <c r="M108">
        <v>1425</v>
      </c>
      <c r="N108">
        <v>107</v>
      </c>
      <c r="O108">
        <v>7.508771929824562E-2</v>
      </c>
      <c r="P108">
        <v>-0.78085689270531344</v>
      </c>
    </row>
    <row r="109" spans="9:16">
      <c r="I109">
        <v>111279001296</v>
      </c>
      <c r="J109" t="s">
        <v>595</v>
      </c>
      <c r="K109">
        <v>39.438364197530753</v>
      </c>
      <c r="L109">
        <v>0.216298552932216</v>
      </c>
      <c r="M109">
        <v>1127</v>
      </c>
      <c r="N109">
        <v>107</v>
      </c>
      <c r="O109">
        <v>9.4942324755989349E-2</v>
      </c>
      <c r="P109">
        <v>-0.11735367377149362</v>
      </c>
    </row>
    <row r="110" spans="9:16">
      <c r="I110">
        <v>111001102181</v>
      </c>
      <c r="J110" t="s">
        <v>182</v>
      </c>
      <c r="K110">
        <v>36.943735343383501</v>
      </c>
      <c r="L110">
        <v>0.182086137281292</v>
      </c>
      <c r="M110">
        <v>1334</v>
      </c>
      <c r="N110">
        <v>145</v>
      </c>
      <c r="O110">
        <v>0.10869565217391304</v>
      </c>
      <c r="P110">
        <v>-0.12819445255553991</v>
      </c>
    </row>
    <row r="111" spans="9:16">
      <c r="I111">
        <v>111001014869</v>
      </c>
      <c r="J111" t="s">
        <v>115</v>
      </c>
      <c r="K111">
        <v>42.204897435897415</v>
      </c>
      <c r="L111">
        <v>0.15679097154072599</v>
      </c>
      <c r="M111">
        <v>848</v>
      </c>
      <c r="N111">
        <v>66</v>
      </c>
      <c r="O111">
        <v>7.783018867924528E-2</v>
      </c>
      <c r="P111">
        <v>-1.0745585470784262</v>
      </c>
    </row>
    <row r="112" spans="9:16">
      <c r="I112">
        <v>111001098906</v>
      </c>
      <c r="J112" t="s">
        <v>219</v>
      </c>
      <c r="K112">
        <v>38.184506688963125</v>
      </c>
      <c r="L112">
        <v>0.23203399433427699</v>
      </c>
      <c r="M112">
        <v>1686</v>
      </c>
      <c r="N112">
        <v>192</v>
      </c>
      <c r="O112">
        <v>0.11387900355871886</v>
      </c>
      <c r="P112">
        <v>0.25640283269763264</v>
      </c>
    </row>
    <row r="113" spans="9:16">
      <c r="I113">
        <v>111001075329</v>
      </c>
      <c r="J113" t="s">
        <v>599</v>
      </c>
      <c r="K113">
        <v>40.00303092783497</v>
      </c>
      <c r="L113">
        <v>0.19022794846382499</v>
      </c>
      <c r="M113">
        <v>3000</v>
      </c>
      <c r="N113">
        <v>300</v>
      </c>
      <c r="O113">
        <v>0.1</v>
      </c>
      <c r="P113">
        <v>-0.41124596405684111</v>
      </c>
    </row>
    <row r="114" spans="9:16">
      <c r="I114">
        <v>111265000017</v>
      </c>
      <c r="J114" t="s">
        <v>120</v>
      </c>
      <c r="K114">
        <v>42.391744868035111</v>
      </c>
      <c r="L114">
        <v>0.144981631153563</v>
      </c>
      <c r="M114">
        <v>1311</v>
      </c>
      <c r="N114">
        <v>67</v>
      </c>
      <c r="O114">
        <v>5.1106025934401222E-2</v>
      </c>
      <c r="P114">
        <v>-1.3319486369647047</v>
      </c>
    </row>
    <row r="115" spans="9:16">
      <c r="I115">
        <v>111102000753</v>
      </c>
      <c r="J115" t="s">
        <v>232</v>
      </c>
      <c r="K115">
        <v>39.783580627099667</v>
      </c>
      <c r="L115">
        <v>0.21122785689475701</v>
      </c>
      <c r="M115">
        <v>5140</v>
      </c>
      <c r="N115">
        <v>673</v>
      </c>
      <c r="O115">
        <v>0.13093385214007783</v>
      </c>
      <c r="P115">
        <v>-4.0702248495682075E-2</v>
      </c>
    </row>
    <row r="116" spans="9:16">
      <c r="I116">
        <v>111001086649</v>
      </c>
      <c r="J116" t="s">
        <v>116</v>
      </c>
      <c r="K116">
        <v>38.512028596961493</v>
      </c>
      <c r="L116">
        <v>0.179654310703873</v>
      </c>
      <c r="M116">
        <v>2239</v>
      </c>
      <c r="N116">
        <v>225</v>
      </c>
      <c r="O116">
        <v>0.10049129075480125</v>
      </c>
      <c r="P116">
        <v>-0.3554116790210099</v>
      </c>
    </row>
    <row r="117" spans="9:16">
      <c r="I117">
        <v>111001011011</v>
      </c>
      <c r="J117" t="s">
        <v>150</v>
      </c>
      <c r="K117">
        <v>38.249458960959096</v>
      </c>
      <c r="L117">
        <v>0.17269164882227001</v>
      </c>
      <c r="M117">
        <v>4113</v>
      </c>
      <c r="N117">
        <v>325</v>
      </c>
      <c r="O117">
        <v>7.9017748601993676E-2</v>
      </c>
      <c r="P117">
        <v>-0.4936272962055398</v>
      </c>
    </row>
    <row r="118" spans="9:16">
      <c r="I118">
        <v>111001108901</v>
      </c>
      <c r="J118" t="s">
        <v>664</v>
      </c>
      <c r="K118">
        <v>40.980818933132937</v>
      </c>
      <c r="L118">
        <v>0.171406183820415</v>
      </c>
      <c r="M118">
        <v>1777</v>
      </c>
      <c r="N118">
        <v>150</v>
      </c>
      <c r="O118">
        <v>8.4411930219471021E-2</v>
      </c>
      <c r="P118">
        <v>-0.77102016577459187</v>
      </c>
    </row>
    <row r="119" spans="9:16">
      <c r="I119">
        <v>111001086614</v>
      </c>
      <c r="J119" t="s">
        <v>211</v>
      </c>
      <c r="K119">
        <v>41.761709245742068</v>
      </c>
      <c r="L119">
        <v>0.17779888785912801</v>
      </c>
      <c r="M119">
        <v>2035</v>
      </c>
      <c r="N119">
        <v>146</v>
      </c>
      <c r="O119">
        <v>7.1744471744471738E-2</v>
      </c>
      <c r="P119">
        <v>-0.84810434328091178</v>
      </c>
    </row>
    <row r="120" spans="9:16">
      <c r="I120">
        <v>111001033898</v>
      </c>
      <c r="J120" t="s">
        <v>627</v>
      </c>
      <c r="K120">
        <v>38.180058774139319</v>
      </c>
      <c r="L120">
        <v>0.203226600985221</v>
      </c>
      <c r="M120">
        <v>2003</v>
      </c>
      <c r="N120">
        <v>239</v>
      </c>
      <c r="O120">
        <v>0.11932101847229157</v>
      </c>
      <c r="P120">
        <v>-2.4761037774106084E-3</v>
      </c>
    </row>
    <row r="121" spans="9:16">
      <c r="I121">
        <v>111001014630</v>
      </c>
      <c r="J121" t="s">
        <v>243</v>
      </c>
      <c r="K121">
        <v>37.676554878048719</v>
      </c>
      <c r="L121">
        <v>0.18276008492568999</v>
      </c>
      <c r="M121">
        <v>1197</v>
      </c>
      <c r="N121">
        <v>61</v>
      </c>
      <c r="O121">
        <v>5.0960735171261484E-2</v>
      </c>
      <c r="P121">
        <v>-0.46092057373729867</v>
      </c>
    </row>
    <row r="122" spans="9:16">
      <c r="I122">
        <v>111001030015</v>
      </c>
      <c r="J122" t="s">
        <v>186</v>
      </c>
      <c r="K122">
        <v>40.633251798561155</v>
      </c>
      <c r="L122">
        <v>0.162539946046898</v>
      </c>
      <c r="M122">
        <v>4953</v>
      </c>
      <c r="N122">
        <v>327</v>
      </c>
      <c r="O122">
        <v>6.6020593579648693E-2</v>
      </c>
      <c r="P122">
        <v>-0.90502955142550323</v>
      </c>
    </row>
    <row r="123" spans="9:16">
      <c r="I123">
        <v>111001045730</v>
      </c>
      <c r="J123" t="s">
        <v>294</v>
      </c>
      <c r="K123">
        <v>36.405892274211091</v>
      </c>
      <c r="L123">
        <v>0.24296067006555</v>
      </c>
      <c r="M123">
        <v>2406</v>
      </c>
      <c r="N123">
        <v>334</v>
      </c>
      <c r="O123">
        <v>0.13881961762261014</v>
      </c>
      <c r="P123">
        <v>0.66552852699421639</v>
      </c>
    </row>
    <row r="124" spans="9:16">
      <c r="I124">
        <v>111001012441</v>
      </c>
      <c r="J124" t="s">
        <v>106</v>
      </c>
      <c r="K124">
        <v>43.076750483558939</v>
      </c>
      <c r="L124">
        <v>0.144638816362054</v>
      </c>
      <c r="M124">
        <v>1102</v>
      </c>
      <c r="N124">
        <v>94</v>
      </c>
      <c r="O124">
        <v>8.5299455535390201E-2</v>
      </c>
      <c r="P124">
        <v>-1.2528104211475939</v>
      </c>
    </row>
    <row r="125" spans="9:16">
      <c r="I125">
        <v>111001015776</v>
      </c>
      <c r="J125" t="s">
        <v>130</v>
      </c>
      <c r="K125">
        <v>42.650271739130339</v>
      </c>
      <c r="L125">
        <v>0.13321063394683</v>
      </c>
      <c r="M125">
        <v>1406</v>
      </c>
      <c r="N125">
        <v>62</v>
      </c>
      <c r="O125">
        <v>4.4096728307254626E-2</v>
      </c>
      <c r="P125">
        <v>-1.5071573179560105</v>
      </c>
    </row>
    <row r="126" spans="9:16">
      <c r="I126">
        <v>111001107816</v>
      </c>
      <c r="J126" t="s">
        <v>102</v>
      </c>
      <c r="K126">
        <v>40.758968221213351</v>
      </c>
      <c r="L126">
        <v>0.177826314412765</v>
      </c>
      <c r="M126">
        <v>3385</v>
      </c>
      <c r="N126">
        <v>374</v>
      </c>
      <c r="O126">
        <v>0.11048744460856721</v>
      </c>
      <c r="P126">
        <v>-0.56600001012630263</v>
      </c>
    </row>
    <row r="127" spans="9:16">
      <c r="I127">
        <v>111001001121</v>
      </c>
      <c r="J127" t="s">
        <v>218</v>
      </c>
      <c r="K127">
        <v>42.979160493827109</v>
      </c>
      <c r="L127">
        <v>0.15146226415094299</v>
      </c>
      <c r="M127">
        <v>1041</v>
      </c>
      <c r="N127">
        <v>61</v>
      </c>
      <c r="O127">
        <v>5.8597502401536987E-2</v>
      </c>
      <c r="P127">
        <v>-1.2962763055691222</v>
      </c>
    </row>
    <row r="128" spans="9:16">
      <c r="I128">
        <v>111001016039</v>
      </c>
      <c r="J128" t="s">
        <v>463</v>
      </c>
      <c r="K128">
        <v>37.564801762114435</v>
      </c>
      <c r="L128">
        <v>0.204958506224066</v>
      </c>
      <c r="M128">
        <v>1800</v>
      </c>
      <c r="N128">
        <v>224</v>
      </c>
      <c r="O128">
        <v>0.12444444444444444</v>
      </c>
      <c r="P128">
        <v>0.10296963775864666</v>
      </c>
    </row>
    <row r="129" spans="9:16">
      <c r="I129">
        <v>111001012483</v>
      </c>
      <c r="J129" t="s">
        <v>149</v>
      </c>
      <c r="K129">
        <v>39.854525447042541</v>
      </c>
      <c r="L129">
        <v>0.18218251786695999</v>
      </c>
      <c r="M129">
        <v>1534</v>
      </c>
      <c r="N129">
        <v>118</v>
      </c>
      <c r="O129">
        <v>7.6923076923076927E-2</v>
      </c>
      <c r="P129">
        <v>-0.5794835628576368</v>
      </c>
    </row>
    <row r="130" spans="9:16">
      <c r="I130">
        <v>111001034045</v>
      </c>
      <c r="J130" t="s">
        <v>200</v>
      </c>
      <c r="K130">
        <v>37.305917001338571</v>
      </c>
      <c r="L130">
        <v>0.226315789473684</v>
      </c>
      <c r="M130">
        <v>1516</v>
      </c>
      <c r="N130">
        <v>165</v>
      </c>
      <c r="O130">
        <v>0.10883905013192612</v>
      </c>
      <c r="P130">
        <v>0.27019096420533723</v>
      </c>
    </row>
    <row r="131" spans="9:16">
      <c r="I131">
        <v>111102000265</v>
      </c>
      <c r="J131" t="s">
        <v>262</v>
      </c>
      <c r="K131">
        <v>37.24036855036848</v>
      </c>
      <c r="L131">
        <v>0.20310842564619</v>
      </c>
      <c r="M131">
        <v>2900</v>
      </c>
      <c r="N131">
        <v>332</v>
      </c>
      <c r="O131">
        <v>0.11448275862068966</v>
      </c>
      <c r="P131">
        <v>7.3908729234940115E-2</v>
      </c>
    </row>
    <row r="132" spans="9:16">
      <c r="I132">
        <v>111001102172</v>
      </c>
      <c r="J132" t="s">
        <v>137</v>
      </c>
      <c r="K132">
        <v>38.580753588516671</v>
      </c>
      <c r="L132">
        <v>0.175160366552119</v>
      </c>
      <c r="M132">
        <v>1668</v>
      </c>
      <c r="N132">
        <v>286</v>
      </c>
      <c r="O132">
        <v>0.17146282973621102</v>
      </c>
      <c r="P132">
        <v>-8.5192387219092502E-2</v>
      </c>
    </row>
    <row r="133" spans="9:16">
      <c r="I133">
        <v>111001104302</v>
      </c>
      <c r="J133" t="s">
        <v>216</v>
      </c>
      <c r="K133">
        <v>40.659304310712749</v>
      </c>
      <c r="L133">
        <v>0.20357471264367899</v>
      </c>
      <c r="M133">
        <v>3381</v>
      </c>
      <c r="N133">
        <v>485</v>
      </c>
      <c r="O133">
        <v>0.14344868382135462</v>
      </c>
      <c r="P133">
        <v>-0.15212820533057575</v>
      </c>
    </row>
    <row r="134" spans="9:16">
      <c r="I134">
        <v>111848002689</v>
      </c>
      <c r="J134" t="s">
        <v>169</v>
      </c>
      <c r="K134">
        <v>36.012944827586118</v>
      </c>
      <c r="L134">
        <v>0.210163487738419</v>
      </c>
      <c r="M134">
        <v>2488</v>
      </c>
      <c r="N134">
        <v>213</v>
      </c>
      <c r="O134">
        <v>8.5610932475884249E-2</v>
      </c>
      <c r="P134">
        <v>0.14250664864099716</v>
      </c>
    </row>
    <row r="135" spans="9:16">
      <c r="I135">
        <v>111001086606</v>
      </c>
      <c r="J135" t="s">
        <v>199</v>
      </c>
      <c r="K135">
        <v>41.952489146164822</v>
      </c>
      <c r="L135">
        <v>0.17309139784946201</v>
      </c>
      <c r="M135">
        <v>973</v>
      </c>
      <c r="N135">
        <v>75</v>
      </c>
      <c r="O135">
        <v>7.7081192189105863E-2</v>
      </c>
      <c r="P135">
        <v>-0.89051804132335433</v>
      </c>
    </row>
    <row r="136" spans="9:16">
      <c r="I136">
        <v>211850000931</v>
      </c>
      <c r="J136" t="s">
        <v>246</v>
      </c>
      <c r="K136">
        <v>37.268922764227625</v>
      </c>
      <c r="L136">
        <v>0.22684964200477301</v>
      </c>
      <c r="M136">
        <v>790</v>
      </c>
      <c r="N136">
        <v>163</v>
      </c>
      <c r="O136">
        <v>0.20632911392405062</v>
      </c>
      <c r="P136">
        <v>0.72141627663648378</v>
      </c>
    </row>
    <row r="137" spans="9:16">
      <c r="I137">
        <v>111001104183</v>
      </c>
      <c r="J137" t="s">
        <v>132</v>
      </c>
      <c r="K137">
        <v>43.912902542372805</v>
      </c>
      <c r="L137">
        <v>0.14801547816473201</v>
      </c>
      <c r="M137">
        <v>3480</v>
      </c>
      <c r="N137">
        <v>284</v>
      </c>
      <c r="O137">
        <v>8.1609195402298856E-2</v>
      </c>
      <c r="P137">
        <v>-1.3247769434741536</v>
      </c>
    </row>
    <row r="138" spans="9:16">
      <c r="I138">
        <v>111001014974</v>
      </c>
      <c r="J138" t="s">
        <v>134</v>
      </c>
      <c r="K138">
        <v>48.312768647281828</v>
      </c>
      <c r="L138">
        <v>0.122221498371335</v>
      </c>
      <c r="M138">
        <v>1468</v>
      </c>
      <c r="N138">
        <v>66</v>
      </c>
      <c r="O138">
        <v>4.4959128065395093E-2</v>
      </c>
      <c r="P138">
        <v>-2.2110999044482198</v>
      </c>
    </row>
    <row r="139" spans="9:16">
      <c r="I139">
        <v>111001104264</v>
      </c>
      <c r="J139" t="s">
        <v>225</v>
      </c>
      <c r="K139">
        <v>41.246428235294132</v>
      </c>
      <c r="L139">
        <v>0.21000000000000099</v>
      </c>
      <c r="M139">
        <v>3193</v>
      </c>
      <c r="N139">
        <v>320</v>
      </c>
      <c r="O139">
        <v>0.10021922956467272</v>
      </c>
      <c r="P139">
        <v>-0.34695246463069507</v>
      </c>
    </row>
    <row r="140" spans="9:16">
      <c r="I140">
        <v>111001102083</v>
      </c>
      <c r="J140" t="s">
        <v>142</v>
      </c>
      <c r="K140">
        <v>45.176476868327327</v>
      </c>
      <c r="L140">
        <v>0.145428483353884</v>
      </c>
      <c r="M140">
        <v>3008</v>
      </c>
      <c r="N140">
        <v>255</v>
      </c>
      <c r="O140">
        <v>8.4773936170212769E-2</v>
      </c>
      <c r="P140">
        <v>-1.4697120690542407</v>
      </c>
    </row>
    <row r="141" spans="9:16">
      <c r="I141">
        <v>111265000408</v>
      </c>
      <c r="J141" t="s">
        <v>164</v>
      </c>
      <c r="K141">
        <v>43.598314977973452</v>
      </c>
      <c r="L141">
        <v>0.13828513786146601</v>
      </c>
      <c r="M141">
        <v>1475</v>
      </c>
      <c r="N141">
        <v>117</v>
      </c>
      <c r="O141">
        <v>7.9322033898305083E-2</v>
      </c>
      <c r="P141">
        <v>-1.3977770742720872</v>
      </c>
    </row>
    <row r="142" spans="9:16">
      <c r="I142">
        <v>111001076767</v>
      </c>
      <c r="J142" t="s">
        <v>78</v>
      </c>
      <c r="K142">
        <v>47.358214059531356</v>
      </c>
      <c r="L142">
        <v>0.117688940764517</v>
      </c>
      <c r="M142">
        <v>3413</v>
      </c>
      <c r="N142">
        <v>163</v>
      </c>
      <c r="O142">
        <v>4.7758570172868442E-2</v>
      </c>
      <c r="P142">
        <v>-2.1420334495490363</v>
      </c>
    </row>
    <row r="143" spans="9:16">
      <c r="I143">
        <v>111001086720</v>
      </c>
      <c r="J143" t="s">
        <v>630</v>
      </c>
      <c r="K143">
        <v>35.724525065962993</v>
      </c>
      <c r="L143">
        <v>0.20478536242083001</v>
      </c>
      <c r="M143">
        <v>1451</v>
      </c>
      <c r="N143">
        <v>203</v>
      </c>
      <c r="O143">
        <v>0.13990351481736732</v>
      </c>
      <c r="P143">
        <v>0.36619371020741115</v>
      </c>
    </row>
    <row r="144" spans="9:16">
      <c r="I144">
        <v>111001008389</v>
      </c>
      <c r="J144" t="s">
        <v>189</v>
      </c>
      <c r="K144">
        <v>40.596317991631636</v>
      </c>
      <c r="L144">
        <v>0.157281077770973</v>
      </c>
      <c r="M144">
        <v>1464</v>
      </c>
      <c r="N144">
        <v>127</v>
      </c>
      <c r="O144">
        <v>8.674863387978142E-2</v>
      </c>
      <c r="P144">
        <v>-0.85898257203266581</v>
      </c>
    </row>
    <row r="145" spans="9:16">
      <c r="I145">
        <v>111001034134</v>
      </c>
      <c r="J145" t="s">
        <v>139</v>
      </c>
      <c r="K145">
        <v>38.726008119079708</v>
      </c>
      <c r="L145">
        <v>0.1620970042796</v>
      </c>
      <c r="M145">
        <v>1054</v>
      </c>
      <c r="N145">
        <v>42</v>
      </c>
      <c r="O145">
        <v>3.9848197343453511E-2</v>
      </c>
      <c r="P145">
        <v>-0.82614335925803528</v>
      </c>
    </row>
    <row r="146" spans="9:16">
      <c r="I146">
        <v>111001024660</v>
      </c>
      <c r="J146" t="s">
        <v>659</v>
      </c>
      <c r="K146">
        <v>40.224251572327063</v>
      </c>
      <c r="L146">
        <v>0.181808550889141</v>
      </c>
      <c r="M146">
        <v>2645</v>
      </c>
      <c r="N146">
        <v>263</v>
      </c>
      <c r="O146">
        <v>9.9432892249527408E-2</v>
      </c>
      <c r="P146">
        <v>-0.52024940413618981</v>
      </c>
    </row>
    <row r="147" spans="9:16">
      <c r="I147">
        <v>111001077917</v>
      </c>
      <c r="J147" t="s">
        <v>270</v>
      </c>
      <c r="K147">
        <v>37.414070021881749</v>
      </c>
      <c r="L147">
        <v>0.19865963855421601</v>
      </c>
      <c r="M147">
        <v>1328</v>
      </c>
      <c r="N147">
        <v>142</v>
      </c>
      <c r="O147">
        <v>0.10692771084337349</v>
      </c>
      <c r="P147">
        <v>-2.2600757522566281E-2</v>
      </c>
    </row>
    <row r="148" spans="9:16">
      <c r="I148">
        <v>111001092410</v>
      </c>
      <c r="J148" t="s">
        <v>317</v>
      </c>
      <c r="K148">
        <v>37.947178276269135</v>
      </c>
      <c r="L148">
        <v>0.25185282908238099</v>
      </c>
      <c r="M148">
        <v>2761</v>
      </c>
      <c r="N148">
        <v>525</v>
      </c>
      <c r="O148">
        <v>0.19014849692140529</v>
      </c>
      <c r="P148">
        <v>0.82275811270116883</v>
      </c>
    </row>
    <row r="149" spans="9:16">
      <c r="I149">
        <v>111001075736</v>
      </c>
      <c r="J149" t="s">
        <v>275</v>
      </c>
      <c r="K149">
        <v>38.358749999999972</v>
      </c>
      <c r="L149">
        <v>0.22258920402561699</v>
      </c>
      <c r="M149">
        <v>1069</v>
      </c>
      <c r="N149">
        <v>228</v>
      </c>
      <c r="O149">
        <v>0.21328344246959777</v>
      </c>
      <c r="P149">
        <v>0.59556001341789599</v>
      </c>
    </row>
    <row r="150" spans="9:16">
      <c r="I150">
        <v>111001044385</v>
      </c>
      <c r="J150" t="s">
        <v>222</v>
      </c>
      <c r="K150">
        <v>35.5660247349823</v>
      </c>
      <c r="L150">
        <v>0.21800159872102401</v>
      </c>
      <c r="M150">
        <v>2512</v>
      </c>
      <c r="N150">
        <v>198</v>
      </c>
      <c r="O150">
        <v>7.882165605095541E-2</v>
      </c>
      <c r="P150">
        <v>0.23631866693094403</v>
      </c>
    </row>
    <row r="151" spans="9:16">
      <c r="I151">
        <v>111001078638</v>
      </c>
      <c r="J151" t="s">
        <v>278</v>
      </c>
      <c r="K151">
        <v>39.116136114160128</v>
      </c>
      <c r="L151">
        <v>0.22773476702508899</v>
      </c>
      <c r="M151">
        <v>1319</v>
      </c>
      <c r="N151">
        <v>173</v>
      </c>
      <c r="O151">
        <v>0.13115996967399546</v>
      </c>
      <c r="P151">
        <v>0.1937366579826964</v>
      </c>
    </row>
    <row r="152" spans="9:16">
      <c r="I152">
        <v>111001104299</v>
      </c>
      <c r="J152" t="s">
        <v>207</v>
      </c>
      <c r="K152">
        <v>40.497145621673866</v>
      </c>
      <c r="L152">
        <v>0.228053811659194</v>
      </c>
      <c r="M152">
        <v>3452</v>
      </c>
      <c r="N152">
        <v>429</v>
      </c>
      <c r="O152">
        <v>0.12427578215527231</v>
      </c>
      <c r="P152">
        <v>1.9455853276023158E-2</v>
      </c>
    </row>
    <row r="153" spans="9:16">
      <c r="I153">
        <v>111001027308</v>
      </c>
      <c r="J153" t="s">
        <v>205</v>
      </c>
      <c r="K153">
        <v>39.259848693259883</v>
      </c>
      <c r="L153">
        <v>0.20943312101910799</v>
      </c>
      <c r="M153">
        <v>1103</v>
      </c>
      <c r="N153">
        <v>140</v>
      </c>
      <c r="O153">
        <v>0.12692656391659113</v>
      </c>
      <c r="P153">
        <v>-2.111834261733106E-2</v>
      </c>
    </row>
    <row r="154" spans="9:16">
      <c r="I154">
        <v>111001024732</v>
      </c>
      <c r="J154" t="s">
        <v>173</v>
      </c>
      <c r="K154">
        <v>40.778366606170593</v>
      </c>
      <c r="L154">
        <v>0.19769252508125101</v>
      </c>
      <c r="M154">
        <v>6827</v>
      </c>
      <c r="N154">
        <v>748</v>
      </c>
      <c r="O154">
        <v>0.10956496264830819</v>
      </c>
      <c r="P154">
        <v>-0.37636643247342971</v>
      </c>
    </row>
    <row r="155" spans="9:16">
      <c r="I155">
        <v>111769003360</v>
      </c>
      <c r="J155" t="s">
        <v>594</v>
      </c>
      <c r="K155">
        <v>40.924557657108025</v>
      </c>
      <c r="L155">
        <v>0.19261619925475701</v>
      </c>
      <c r="M155">
        <v>4907</v>
      </c>
      <c r="N155">
        <v>543</v>
      </c>
      <c r="O155">
        <v>0.11065824332586101</v>
      </c>
      <c r="P155">
        <v>-0.43693674536791138</v>
      </c>
    </row>
    <row r="156" spans="9:16">
      <c r="I156">
        <v>111769004188</v>
      </c>
      <c r="J156" t="s">
        <v>252</v>
      </c>
      <c r="K156">
        <v>37.378513011152371</v>
      </c>
      <c r="L156">
        <v>0.220246768507637</v>
      </c>
      <c r="M156">
        <v>1534</v>
      </c>
      <c r="N156">
        <v>208</v>
      </c>
      <c r="O156">
        <v>0.13559322033898305</v>
      </c>
      <c r="P156">
        <v>0.32397804525780372</v>
      </c>
    </row>
    <row r="157" spans="9:16">
      <c r="I157">
        <v>111001107743</v>
      </c>
      <c r="J157" t="s">
        <v>154</v>
      </c>
      <c r="K157">
        <v>40.286337262012523</v>
      </c>
      <c r="L157">
        <v>0.16289848197343401</v>
      </c>
      <c r="M157">
        <v>2011</v>
      </c>
      <c r="N157">
        <v>150</v>
      </c>
      <c r="O157">
        <v>7.4589756340129293E-2</v>
      </c>
      <c r="P157">
        <v>-0.8259108740075769</v>
      </c>
    </row>
    <row r="158" spans="9:16">
      <c r="I158">
        <v>111001107832</v>
      </c>
      <c r="J158" t="s">
        <v>601</v>
      </c>
      <c r="K158">
        <v>41.15449530516436</v>
      </c>
      <c r="L158">
        <v>0.20413087345056299</v>
      </c>
      <c r="M158">
        <v>2718</v>
      </c>
      <c r="N158">
        <v>394</v>
      </c>
      <c r="O158">
        <v>0.14495952906548934</v>
      </c>
      <c r="P158">
        <v>-0.19222159285693879</v>
      </c>
    </row>
    <row r="159" spans="9:16">
      <c r="I159">
        <v>111001010839</v>
      </c>
      <c r="J159" t="s">
        <v>287</v>
      </c>
      <c r="K159">
        <v>34.953490990990979</v>
      </c>
      <c r="L159">
        <v>0.20829355608591901</v>
      </c>
      <c r="M159">
        <v>771</v>
      </c>
      <c r="N159">
        <v>105</v>
      </c>
      <c r="O159">
        <v>0.13618677042801555</v>
      </c>
      <c r="P159">
        <v>0.46556167940134124</v>
      </c>
    </row>
    <row r="160" spans="9:16">
      <c r="I160">
        <v>111001013676</v>
      </c>
      <c r="J160" t="s">
        <v>178</v>
      </c>
      <c r="K160">
        <v>38.018974600188031</v>
      </c>
      <c r="L160">
        <v>0.19893270821842299</v>
      </c>
      <c r="M160">
        <v>3047</v>
      </c>
      <c r="N160">
        <v>337</v>
      </c>
      <c r="O160">
        <v>0.11060059074499508</v>
      </c>
      <c r="P160">
        <v>-6.7297762521505253E-2</v>
      </c>
    </row>
    <row r="161" spans="9:16">
      <c r="I161">
        <v>111769003122</v>
      </c>
      <c r="J161" t="s">
        <v>251</v>
      </c>
      <c r="K161">
        <v>36.336894841269753</v>
      </c>
      <c r="L161">
        <v>0.21848837209302199</v>
      </c>
      <c r="M161">
        <v>1994</v>
      </c>
      <c r="N161">
        <v>233</v>
      </c>
      <c r="O161">
        <v>0.1168505516549649</v>
      </c>
      <c r="P161">
        <v>0.33193642945864699</v>
      </c>
    </row>
    <row r="162" spans="9:16">
      <c r="I162">
        <v>111001032450</v>
      </c>
      <c r="J162" t="s">
        <v>226</v>
      </c>
      <c r="K162">
        <v>35.703074581430627</v>
      </c>
      <c r="L162">
        <v>0.21542476970317201</v>
      </c>
      <c r="M162">
        <v>1896</v>
      </c>
      <c r="N162">
        <v>138</v>
      </c>
      <c r="O162">
        <v>7.2784810126582278E-2</v>
      </c>
      <c r="P162">
        <v>0.16903001612298194</v>
      </c>
    </row>
    <row r="163" spans="9:16">
      <c r="I163">
        <v>111001010731</v>
      </c>
      <c r="J163" t="s">
        <v>147</v>
      </c>
      <c r="K163">
        <v>39.904414019715162</v>
      </c>
      <c r="L163">
        <v>0.16524472168905899</v>
      </c>
      <c r="M163">
        <v>1453</v>
      </c>
      <c r="N163">
        <v>114</v>
      </c>
      <c r="O163">
        <v>7.8458362009635241E-2</v>
      </c>
      <c r="P163">
        <v>-0.74480156999420555</v>
      </c>
    </row>
    <row r="164" spans="9:16">
      <c r="I164">
        <v>111001032255</v>
      </c>
      <c r="J164" t="s">
        <v>155</v>
      </c>
      <c r="K164">
        <v>38.355171650055198</v>
      </c>
      <c r="L164">
        <v>0.19054495912806499</v>
      </c>
      <c r="M164">
        <v>1844</v>
      </c>
      <c r="N164">
        <v>125</v>
      </c>
      <c r="O164">
        <v>6.7787418655097617E-2</v>
      </c>
      <c r="P164">
        <v>-0.3797166351802525</v>
      </c>
    </row>
    <row r="165" spans="9:16">
      <c r="I165">
        <v>111001014664</v>
      </c>
      <c r="J165" t="s">
        <v>194</v>
      </c>
      <c r="K165">
        <v>36.935689802913416</v>
      </c>
      <c r="L165">
        <v>0.21000914076782401</v>
      </c>
      <c r="M165">
        <v>2010</v>
      </c>
      <c r="N165">
        <v>226</v>
      </c>
      <c r="O165">
        <v>0.11243781094527364</v>
      </c>
      <c r="P165">
        <v>0.16493101254984677</v>
      </c>
    </row>
    <row r="166" spans="9:16">
      <c r="I166">
        <v>111001077895</v>
      </c>
      <c r="J166" t="s">
        <v>311</v>
      </c>
      <c r="K166">
        <v>37.091492616033676</v>
      </c>
      <c r="L166">
        <v>0.23332357247437799</v>
      </c>
      <c r="M166">
        <v>2667</v>
      </c>
      <c r="N166">
        <v>415</v>
      </c>
      <c r="O166">
        <v>0.15560554930633672</v>
      </c>
      <c r="P166">
        <v>0.57403707473833299</v>
      </c>
    </row>
    <row r="167" spans="9:16">
      <c r="I167">
        <v>111001014591</v>
      </c>
      <c r="J167" t="s">
        <v>163</v>
      </c>
      <c r="K167">
        <v>35.804417077175628</v>
      </c>
      <c r="L167">
        <v>0.20905285412262101</v>
      </c>
      <c r="M167">
        <v>1956</v>
      </c>
      <c r="N167">
        <v>147</v>
      </c>
      <c r="O167">
        <v>7.5153374233128831E-2</v>
      </c>
      <c r="P167">
        <v>0.10621660643303876</v>
      </c>
    </row>
    <row r="168" spans="9:16">
      <c r="I168">
        <v>111001107760</v>
      </c>
      <c r="J168" t="s">
        <v>470</v>
      </c>
      <c r="K168">
        <v>41.377428719543865</v>
      </c>
      <c r="L168">
        <v>0.180702106318956</v>
      </c>
      <c r="M168">
        <v>2866</v>
      </c>
      <c r="N168">
        <v>259</v>
      </c>
      <c r="O168">
        <v>9.0369853454291701E-2</v>
      </c>
      <c r="P168">
        <v>-0.6943429238260117</v>
      </c>
    </row>
    <row r="169" spans="9:16">
      <c r="I169">
        <v>111001107794</v>
      </c>
      <c r="J169" t="s">
        <v>597</v>
      </c>
      <c r="K169">
        <v>38.560419880034203</v>
      </c>
      <c r="L169">
        <v>0.209061371841154</v>
      </c>
      <c r="M169">
        <v>1559</v>
      </c>
      <c r="N169">
        <v>91</v>
      </c>
      <c r="O169">
        <v>5.8370750481077614E-2</v>
      </c>
      <c r="P169">
        <v>-0.26158266572476896</v>
      </c>
    </row>
    <row r="170" spans="9:16">
      <c r="I170">
        <v>111001011321</v>
      </c>
      <c r="J170" t="s">
        <v>212</v>
      </c>
      <c r="K170">
        <v>36.9148251121076</v>
      </c>
      <c r="L170">
        <v>0.21353106025221799</v>
      </c>
      <c r="M170">
        <v>1584</v>
      </c>
      <c r="N170">
        <v>366</v>
      </c>
      <c r="O170">
        <v>0.23106060606060605</v>
      </c>
      <c r="P170">
        <v>0.73973062801519074</v>
      </c>
    </row>
    <row r="171" spans="9:16">
      <c r="I171">
        <v>111001014176</v>
      </c>
      <c r="J171" t="s">
        <v>237</v>
      </c>
      <c r="K171">
        <v>37.939799851742002</v>
      </c>
      <c r="L171">
        <v>0.18470099667774001</v>
      </c>
      <c r="M171">
        <v>1844</v>
      </c>
      <c r="N171">
        <v>80</v>
      </c>
      <c r="O171">
        <v>4.3383947939262472E-2</v>
      </c>
      <c r="P171">
        <v>-0.50400989688427833</v>
      </c>
    </row>
    <row r="172" spans="9:16">
      <c r="I172">
        <v>111001015458</v>
      </c>
      <c r="J172" t="s">
        <v>148</v>
      </c>
      <c r="K172">
        <v>39.724886363636337</v>
      </c>
      <c r="L172">
        <v>0.16385765858689999</v>
      </c>
      <c r="M172">
        <v>2021</v>
      </c>
      <c r="N172">
        <v>162</v>
      </c>
      <c r="O172">
        <v>8.0158337456704601E-2</v>
      </c>
      <c r="P172">
        <v>-0.73176199025985145</v>
      </c>
    </row>
    <row r="173" spans="9:16">
      <c r="I173">
        <v>111001011070</v>
      </c>
      <c r="J173" t="s">
        <v>253</v>
      </c>
      <c r="K173">
        <v>41.990031645569587</v>
      </c>
      <c r="L173">
        <v>0.200383522727272</v>
      </c>
      <c r="M173">
        <v>1126</v>
      </c>
      <c r="N173">
        <v>95</v>
      </c>
      <c r="O173">
        <v>8.4369449378330366E-2</v>
      </c>
      <c r="P173">
        <v>-0.59236031916706422</v>
      </c>
    </row>
    <row r="174" spans="9:16">
      <c r="I174">
        <v>111001104256</v>
      </c>
      <c r="J174" t="s">
        <v>126</v>
      </c>
      <c r="K174">
        <v>42.913837129054436</v>
      </c>
      <c r="L174">
        <v>0.194781849912739</v>
      </c>
      <c r="M174">
        <v>2106</v>
      </c>
      <c r="N174">
        <v>185</v>
      </c>
      <c r="O174">
        <v>8.7844254510921177E-2</v>
      </c>
      <c r="P174">
        <v>-0.7296402574527826</v>
      </c>
    </row>
    <row r="175" spans="9:16">
      <c r="I175">
        <v>111848003910</v>
      </c>
      <c r="J175" t="s">
        <v>198</v>
      </c>
      <c r="K175">
        <v>38.154654300168566</v>
      </c>
      <c r="L175">
        <v>0.22290780141843899</v>
      </c>
      <c r="M175">
        <v>1022</v>
      </c>
      <c r="N175">
        <v>104</v>
      </c>
      <c r="O175">
        <v>0.10176125244618395</v>
      </c>
      <c r="P175">
        <v>0.11463904779613368</v>
      </c>
    </row>
    <row r="176" spans="9:16">
      <c r="I176">
        <v>111102000281</v>
      </c>
      <c r="J176" t="s">
        <v>227</v>
      </c>
      <c r="K176">
        <v>39.06700939745717</v>
      </c>
      <c r="L176">
        <v>0.226179298642535</v>
      </c>
      <c r="M176">
        <v>2878</v>
      </c>
      <c r="N176">
        <v>330</v>
      </c>
      <c r="O176">
        <v>0.11466296038915914</v>
      </c>
      <c r="P176">
        <v>0.1088000763924926</v>
      </c>
    </row>
    <row r="177" spans="9:16">
      <c r="I177">
        <v>111001011045</v>
      </c>
      <c r="J177" t="s">
        <v>174</v>
      </c>
      <c r="K177">
        <v>39.379673659673578</v>
      </c>
      <c r="L177">
        <v>0.17353697749196101</v>
      </c>
      <c r="M177">
        <v>1841</v>
      </c>
      <c r="N177">
        <v>226</v>
      </c>
      <c r="O177">
        <v>0.12275936990765889</v>
      </c>
      <c r="P177">
        <v>-0.40661631709961765</v>
      </c>
    </row>
    <row r="178" spans="9:16">
      <c r="I178">
        <v>111001020320</v>
      </c>
      <c r="J178" t="s">
        <v>273</v>
      </c>
      <c r="K178">
        <v>39.507387078330417</v>
      </c>
      <c r="L178">
        <v>0.20537438236411901</v>
      </c>
      <c r="M178">
        <v>2186</v>
      </c>
      <c r="N178">
        <v>251</v>
      </c>
      <c r="O178">
        <v>0.11482159194876487</v>
      </c>
      <c r="P178">
        <v>-0.14223003473557103</v>
      </c>
    </row>
    <row r="179" spans="9:16">
      <c r="I179">
        <v>111001032433</v>
      </c>
      <c r="J179" t="s">
        <v>272</v>
      </c>
      <c r="K179">
        <v>37.249652777777705</v>
      </c>
      <c r="L179">
        <v>0.19901185770751001</v>
      </c>
      <c r="M179">
        <v>759</v>
      </c>
      <c r="N179">
        <v>49</v>
      </c>
      <c r="O179">
        <v>6.4558629776021087E-2</v>
      </c>
      <c r="P179">
        <v>-0.19383305994496974</v>
      </c>
    </row>
    <row r="180" spans="9:16">
      <c r="I180">
        <v>111001086789</v>
      </c>
      <c r="J180" t="s">
        <v>238</v>
      </c>
      <c r="K180">
        <v>38.831058020477734</v>
      </c>
      <c r="L180">
        <v>0.20124802527646099</v>
      </c>
      <c r="M180">
        <v>987</v>
      </c>
      <c r="N180">
        <v>121</v>
      </c>
      <c r="O180">
        <v>0.12259371833839919</v>
      </c>
      <c r="P180">
        <v>-7.6067821029388638E-2</v>
      </c>
    </row>
    <row r="181" spans="9:16">
      <c r="I181">
        <v>111001010251</v>
      </c>
      <c r="J181" t="s">
        <v>167</v>
      </c>
      <c r="K181">
        <v>38.053622212873428</v>
      </c>
      <c r="L181">
        <v>0.19835094261446201</v>
      </c>
      <c r="M181">
        <v>4213</v>
      </c>
      <c r="N181">
        <v>490</v>
      </c>
      <c r="O181">
        <v>0.116306669831474</v>
      </c>
      <c r="P181">
        <v>-5.0829070984771102E-2</v>
      </c>
    </row>
    <row r="182" spans="9:16">
      <c r="I182">
        <v>111001044806</v>
      </c>
      <c r="J182" t="s">
        <v>196</v>
      </c>
      <c r="K182">
        <v>38.511838006230427</v>
      </c>
      <c r="L182">
        <v>0.24536172695449199</v>
      </c>
      <c r="M182">
        <v>1603</v>
      </c>
      <c r="N182">
        <v>178</v>
      </c>
      <c r="O182">
        <v>0.11104179663131628</v>
      </c>
      <c r="P182">
        <v>0.34028688038245469</v>
      </c>
    </row>
    <row r="183" spans="9:16">
      <c r="I183">
        <v>111001027383</v>
      </c>
      <c r="J183" t="s">
        <v>260</v>
      </c>
      <c r="K183">
        <v>38.180982142857083</v>
      </c>
      <c r="L183">
        <v>0.21882924767540099</v>
      </c>
      <c r="M183">
        <v>2196</v>
      </c>
      <c r="N183">
        <v>162</v>
      </c>
      <c r="O183">
        <v>7.3770491803278687E-2</v>
      </c>
      <c r="P183">
        <v>-5.5278036629306415E-2</v>
      </c>
    </row>
    <row r="184" spans="9:16">
      <c r="I184">
        <v>111001027324</v>
      </c>
      <c r="J184" t="s">
        <v>228</v>
      </c>
      <c r="K184">
        <v>38.846652763294962</v>
      </c>
      <c r="L184">
        <v>0.19284952606635</v>
      </c>
      <c r="M184">
        <v>1560</v>
      </c>
      <c r="N184">
        <v>133</v>
      </c>
      <c r="O184">
        <v>8.5256410256410259E-2</v>
      </c>
      <c r="P184">
        <v>-0.32982054936920152</v>
      </c>
    </row>
    <row r="185" spans="9:16">
      <c r="I185">
        <v>111001018058</v>
      </c>
      <c r="J185" t="s">
        <v>338</v>
      </c>
      <c r="K185">
        <v>32.755599999999909</v>
      </c>
      <c r="L185">
        <v>0.246331152491192</v>
      </c>
      <c r="M185">
        <v>2001</v>
      </c>
      <c r="N185">
        <v>273</v>
      </c>
      <c r="O185">
        <v>0.13643178410794601</v>
      </c>
      <c r="P185">
        <v>1.0744002940185919</v>
      </c>
    </row>
    <row r="186" spans="9:16">
      <c r="I186">
        <v>111001013170</v>
      </c>
      <c r="J186" t="s">
        <v>235</v>
      </c>
      <c r="K186">
        <v>39.288073260073226</v>
      </c>
      <c r="L186">
        <v>0.20055534278054299</v>
      </c>
      <c r="M186">
        <v>2444</v>
      </c>
      <c r="N186">
        <v>298</v>
      </c>
      <c r="O186">
        <v>0.12193126022913257</v>
      </c>
      <c r="P186">
        <v>-0.13428666337143091</v>
      </c>
    </row>
    <row r="187" spans="9:16">
      <c r="I187">
        <v>111001001538</v>
      </c>
      <c r="J187" t="s">
        <v>289</v>
      </c>
      <c r="K187">
        <v>41.819733218588617</v>
      </c>
      <c r="L187">
        <v>0.202343499197431</v>
      </c>
      <c r="M187">
        <v>1812</v>
      </c>
      <c r="N187">
        <v>114</v>
      </c>
      <c r="O187">
        <v>6.2913907284768214E-2</v>
      </c>
      <c r="P187">
        <v>-0.65229095767801737</v>
      </c>
    </row>
    <row r="188" spans="9:16">
      <c r="I188">
        <v>111001107875</v>
      </c>
      <c r="J188" t="s">
        <v>598</v>
      </c>
      <c r="K188">
        <v>43.280905615292689</v>
      </c>
      <c r="L188">
        <v>0.176137094416839</v>
      </c>
      <c r="M188">
        <v>6275</v>
      </c>
      <c r="N188">
        <v>875</v>
      </c>
      <c r="O188">
        <v>0.1394422310756972</v>
      </c>
      <c r="P188">
        <v>-0.71837160720069781</v>
      </c>
    </row>
    <row r="189" spans="9:16">
      <c r="I189">
        <v>111001035572</v>
      </c>
      <c r="J189" t="s">
        <v>323</v>
      </c>
      <c r="K189">
        <v>36.08248456057003</v>
      </c>
      <c r="L189">
        <v>0.202403612365404</v>
      </c>
      <c r="M189">
        <v>2634</v>
      </c>
      <c r="N189">
        <v>291</v>
      </c>
      <c r="O189">
        <v>0.11047835990888383</v>
      </c>
      <c r="P189">
        <v>0.17139141631316421</v>
      </c>
    </row>
    <row r="190" spans="9:16">
      <c r="I190">
        <v>111001076201</v>
      </c>
      <c r="J190" t="s">
        <v>629</v>
      </c>
      <c r="K190">
        <v>37.268012884043578</v>
      </c>
      <c r="L190">
        <v>0.238425655976677</v>
      </c>
      <c r="M190">
        <v>3068</v>
      </c>
      <c r="N190">
        <v>468</v>
      </c>
      <c r="O190">
        <v>0.15254237288135594</v>
      </c>
      <c r="P190">
        <v>0.59176288745408023</v>
      </c>
    </row>
    <row r="191" spans="9:16">
      <c r="I191">
        <v>111001104329</v>
      </c>
      <c r="J191" t="s">
        <v>263</v>
      </c>
      <c r="K191">
        <v>44.024360928299295</v>
      </c>
      <c r="L191">
        <v>0.16850749375520499</v>
      </c>
      <c r="M191">
        <v>4254</v>
      </c>
      <c r="N191">
        <v>429</v>
      </c>
      <c r="O191">
        <v>0.10084626234132581</v>
      </c>
      <c r="P191">
        <v>-1.0473113429703313</v>
      </c>
    </row>
    <row r="192" spans="9:16">
      <c r="I192">
        <v>111001000272</v>
      </c>
      <c r="J192" t="s">
        <v>231</v>
      </c>
      <c r="K192">
        <v>43.025434500648394</v>
      </c>
      <c r="L192">
        <v>0.16024660471765501</v>
      </c>
      <c r="M192">
        <v>2787</v>
      </c>
      <c r="N192">
        <v>262</v>
      </c>
      <c r="O192">
        <v>9.4007893792608543E-2</v>
      </c>
      <c r="P192">
        <v>-1.0540067625124423</v>
      </c>
    </row>
    <row r="193" spans="9:16">
      <c r="I193">
        <v>111001013811</v>
      </c>
      <c r="J193" t="s">
        <v>308</v>
      </c>
      <c r="K193">
        <v>35.769422875131092</v>
      </c>
      <c r="L193">
        <v>0.256663292847504</v>
      </c>
      <c r="M193">
        <v>2842</v>
      </c>
      <c r="N193">
        <v>376</v>
      </c>
      <c r="O193">
        <v>0.13230119634060522</v>
      </c>
      <c r="P193">
        <v>0.83845776254889015</v>
      </c>
    </row>
    <row r="194" spans="9:16">
      <c r="I194">
        <v>111001047571</v>
      </c>
      <c r="J194" t="s">
        <v>329</v>
      </c>
      <c r="K194">
        <v>36.899213924761369</v>
      </c>
      <c r="L194">
        <v>0.243256987577639</v>
      </c>
      <c r="M194">
        <v>2365</v>
      </c>
      <c r="N194">
        <v>310</v>
      </c>
      <c r="O194">
        <v>0.13107822410147993</v>
      </c>
      <c r="P194">
        <v>0.58111909855452371</v>
      </c>
    </row>
    <row r="195" spans="9:16">
      <c r="I195">
        <v>111001083011</v>
      </c>
      <c r="J195" t="s">
        <v>268</v>
      </c>
      <c r="K195">
        <v>40.310638617580828</v>
      </c>
      <c r="L195">
        <v>0.20747379454926801</v>
      </c>
      <c r="M195">
        <v>2879</v>
      </c>
      <c r="N195">
        <v>246</v>
      </c>
      <c r="O195">
        <v>8.5446335533171242E-2</v>
      </c>
      <c r="P195">
        <v>-0.33976867458289922</v>
      </c>
    </row>
    <row r="196" spans="9:16">
      <c r="I196">
        <v>111001009831</v>
      </c>
      <c r="J196" t="s">
        <v>293</v>
      </c>
      <c r="K196">
        <v>34.480081967213025</v>
      </c>
      <c r="L196">
        <v>0.202981614708233</v>
      </c>
      <c r="M196">
        <v>1356</v>
      </c>
      <c r="N196">
        <v>186</v>
      </c>
      <c r="O196">
        <v>0.13716814159292035</v>
      </c>
      <c r="P196">
        <v>0.4677598654741158</v>
      </c>
    </row>
    <row r="197" spans="9:16">
      <c r="I197">
        <v>111001106984</v>
      </c>
      <c r="J197" t="s">
        <v>224</v>
      </c>
      <c r="K197">
        <v>43.573531621790856</v>
      </c>
      <c r="L197">
        <v>0.16888126491646799</v>
      </c>
      <c r="M197">
        <v>3200</v>
      </c>
      <c r="N197">
        <v>280</v>
      </c>
      <c r="O197">
        <v>8.7499999999999994E-2</v>
      </c>
      <c r="P197">
        <v>-1.0564108735815634</v>
      </c>
    </row>
    <row r="198" spans="9:16">
      <c r="I198">
        <v>111001033979</v>
      </c>
      <c r="J198" t="s">
        <v>250</v>
      </c>
      <c r="K198">
        <v>41.951871275327655</v>
      </c>
      <c r="L198">
        <v>0.19369054127938701</v>
      </c>
      <c r="M198">
        <v>1819</v>
      </c>
      <c r="N198">
        <v>179</v>
      </c>
      <c r="O198">
        <v>9.8405717427157785E-2</v>
      </c>
      <c r="P198">
        <v>-0.59066528482944736</v>
      </c>
    </row>
    <row r="199" spans="9:16">
      <c r="I199">
        <v>111001015598</v>
      </c>
      <c r="J199" t="s">
        <v>255</v>
      </c>
      <c r="K199">
        <v>41.55583443708602</v>
      </c>
      <c r="L199">
        <v>0.18527410964385699</v>
      </c>
      <c r="M199">
        <v>2607</v>
      </c>
      <c r="N199">
        <v>459</v>
      </c>
      <c r="O199">
        <v>0.1760644418872267</v>
      </c>
      <c r="P199">
        <v>-0.27959241115709332</v>
      </c>
    </row>
    <row r="200" spans="9:16">
      <c r="I200">
        <v>111001047457</v>
      </c>
      <c r="J200" t="s">
        <v>369</v>
      </c>
      <c r="K200">
        <v>30.19969594594588</v>
      </c>
      <c r="L200">
        <v>0.30842580645161299</v>
      </c>
      <c r="M200">
        <v>788</v>
      </c>
      <c r="N200">
        <v>179</v>
      </c>
      <c r="O200">
        <v>0.22715736040609136</v>
      </c>
      <c r="P200">
        <v>2.3685946910231461</v>
      </c>
    </row>
    <row r="201" spans="9:16">
      <c r="I201">
        <v>111001014028</v>
      </c>
      <c r="J201" t="s">
        <v>257</v>
      </c>
      <c r="K201">
        <v>33.870397727272753</v>
      </c>
      <c r="L201">
        <v>0.228364688856729</v>
      </c>
      <c r="M201">
        <v>692</v>
      </c>
      <c r="N201">
        <v>92</v>
      </c>
      <c r="O201">
        <v>0.13294797687861271</v>
      </c>
      <c r="P201">
        <v>0.76343710919767338</v>
      </c>
    </row>
    <row r="202" spans="9:16">
      <c r="I202">
        <v>111001098973</v>
      </c>
      <c r="J202" t="s">
        <v>631</v>
      </c>
      <c r="K202">
        <v>38.116954787233958</v>
      </c>
      <c r="L202">
        <v>0.22037411526794701</v>
      </c>
      <c r="M202">
        <v>897</v>
      </c>
      <c r="N202">
        <v>99</v>
      </c>
      <c r="O202">
        <v>0.11036789297658862</v>
      </c>
      <c r="P202">
        <v>0.13267436361679366</v>
      </c>
    </row>
    <row r="203" spans="9:16">
      <c r="I203">
        <v>111279000168</v>
      </c>
      <c r="J203" t="s">
        <v>141</v>
      </c>
      <c r="K203">
        <v>37.877660332541438</v>
      </c>
      <c r="L203">
        <v>0.16691454664057301</v>
      </c>
      <c r="M203">
        <v>3032</v>
      </c>
      <c r="N203">
        <v>196</v>
      </c>
      <c r="O203">
        <v>6.464379947229551E-2</v>
      </c>
      <c r="P203">
        <v>-0.57639813695542919</v>
      </c>
    </row>
    <row r="204" spans="9:16">
      <c r="I204">
        <v>111001041556</v>
      </c>
      <c r="J204" t="s">
        <v>267</v>
      </c>
      <c r="K204">
        <v>37.449392812887091</v>
      </c>
      <c r="L204">
        <v>0.21599047619047601</v>
      </c>
      <c r="M204">
        <v>1074</v>
      </c>
      <c r="N204">
        <v>93</v>
      </c>
      <c r="O204">
        <v>8.6592178770949726E-2</v>
      </c>
      <c r="P204">
        <v>5.232566283832768E-2</v>
      </c>
    </row>
    <row r="205" spans="9:16">
      <c r="I205">
        <v>111001030830</v>
      </c>
      <c r="J205" t="s">
        <v>333</v>
      </c>
      <c r="K205">
        <v>33.65999283667616</v>
      </c>
      <c r="L205">
        <v>0.23727093596059001</v>
      </c>
      <c r="M205">
        <v>2018</v>
      </c>
      <c r="N205">
        <v>289</v>
      </c>
      <c r="O205">
        <v>0.14321110009910804</v>
      </c>
      <c r="P205">
        <v>0.92005976333767325</v>
      </c>
    </row>
    <row r="206" spans="9:16">
      <c r="I206">
        <v>111001094439</v>
      </c>
      <c r="J206" t="s">
        <v>300</v>
      </c>
      <c r="K206">
        <v>37.926238591916523</v>
      </c>
      <c r="L206">
        <v>0.232174490699733</v>
      </c>
      <c r="M206">
        <v>2074</v>
      </c>
      <c r="N206">
        <v>320</v>
      </c>
      <c r="O206">
        <v>0.15429122468659595</v>
      </c>
      <c r="P206">
        <v>0.46837113459842511</v>
      </c>
    </row>
    <row r="207" spans="9:16">
      <c r="I207">
        <v>111001012815</v>
      </c>
      <c r="J207" t="s">
        <v>291</v>
      </c>
      <c r="K207">
        <v>39.152373081463871</v>
      </c>
      <c r="L207">
        <v>0.20439102564102499</v>
      </c>
      <c r="M207">
        <v>1193</v>
      </c>
      <c r="N207">
        <v>94</v>
      </c>
      <c r="O207">
        <v>7.8792958927074608E-2</v>
      </c>
      <c r="P207">
        <v>-0.27770210090049652</v>
      </c>
    </row>
    <row r="208" spans="9:16">
      <c r="I208">
        <v>111001041459</v>
      </c>
      <c r="J208" t="s">
        <v>236</v>
      </c>
      <c r="K208">
        <v>37.002305025996435</v>
      </c>
      <c r="L208">
        <v>0.193524844720496</v>
      </c>
      <c r="M208">
        <v>1199</v>
      </c>
      <c r="N208">
        <v>125</v>
      </c>
      <c r="O208">
        <v>0.1042535446205171</v>
      </c>
      <c r="P208">
        <v>-4.1757585677012474E-2</v>
      </c>
    </row>
    <row r="209" spans="9:16">
      <c r="I209">
        <v>111001013820</v>
      </c>
      <c r="J209" t="s">
        <v>247</v>
      </c>
      <c r="K209">
        <v>38.896490486257846</v>
      </c>
      <c r="L209">
        <v>0.220276134122287</v>
      </c>
      <c r="M209">
        <v>1310</v>
      </c>
      <c r="N209">
        <v>107</v>
      </c>
      <c r="O209">
        <v>8.1679389312977094E-2</v>
      </c>
      <c r="P209">
        <v>-8.0904605257901552E-2</v>
      </c>
    </row>
    <row r="210" spans="9:16">
      <c r="I210">
        <v>111001028266</v>
      </c>
      <c r="J210" t="s">
        <v>284</v>
      </c>
      <c r="K210">
        <v>35.21607779578602</v>
      </c>
      <c r="L210">
        <v>0.24878281622911699</v>
      </c>
      <c r="M210">
        <v>912</v>
      </c>
      <c r="N210">
        <v>123</v>
      </c>
      <c r="O210">
        <v>0.13486842105263158</v>
      </c>
      <c r="P210">
        <v>0.83098532312047779</v>
      </c>
    </row>
    <row r="211" spans="9:16">
      <c r="I211">
        <v>111001014729</v>
      </c>
      <c r="J211" t="s">
        <v>239</v>
      </c>
      <c r="K211">
        <v>33.830374999999968</v>
      </c>
      <c r="L211">
        <v>0.194778761061947</v>
      </c>
      <c r="M211">
        <v>369</v>
      </c>
      <c r="N211">
        <v>50</v>
      </c>
      <c r="O211">
        <v>0.13550135501355012</v>
      </c>
      <c r="P211">
        <v>0.44811299191480497</v>
      </c>
    </row>
    <row r="212" spans="9:16">
      <c r="I212">
        <v>111001002330</v>
      </c>
      <c r="J212" t="s">
        <v>193</v>
      </c>
      <c r="K212">
        <v>40.581014832162353</v>
      </c>
      <c r="L212">
        <v>0.19997248968363099</v>
      </c>
      <c r="M212">
        <v>2136</v>
      </c>
      <c r="N212">
        <v>250</v>
      </c>
      <c r="O212">
        <v>0.11704119850187265</v>
      </c>
      <c r="P212">
        <v>-0.29909378825507693</v>
      </c>
    </row>
    <row r="213" spans="9:16">
      <c r="I213">
        <v>111001000124</v>
      </c>
      <c r="J213" t="s">
        <v>204</v>
      </c>
      <c r="K213">
        <v>39.282187833511124</v>
      </c>
      <c r="L213">
        <v>0.18684239733629199</v>
      </c>
      <c r="M213">
        <v>1538</v>
      </c>
      <c r="N213">
        <v>176</v>
      </c>
      <c r="O213">
        <v>0.11443433029908973</v>
      </c>
      <c r="P213">
        <v>-0.3028588125936581</v>
      </c>
    </row>
    <row r="214" spans="9:16">
      <c r="I214">
        <v>111001014214</v>
      </c>
      <c r="J214" t="s">
        <v>249</v>
      </c>
      <c r="K214">
        <v>38.131985098456553</v>
      </c>
      <c r="L214">
        <v>0.19131773004168001</v>
      </c>
      <c r="M214">
        <v>3126</v>
      </c>
      <c r="N214">
        <v>380</v>
      </c>
      <c r="O214">
        <v>0.12156110044785669</v>
      </c>
      <c r="P214">
        <v>-0.10464432616783864</v>
      </c>
    </row>
    <row r="215" spans="9:16">
      <c r="I215">
        <v>111001075272</v>
      </c>
      <c r="J215" t="s">
        <v>180</v>
      </c>
      <c r="K215">
        <v>41.000800304878027</v>
      </c>
      <c r="L215">
        <v>0.203315853166599</v>
      </c>
      <c r="M215">
        <v>2463</v>
      </c>
      <c r="N215">
        <v>247</v>
      </c>
      <c r="O215">
        <v>0.10028420625253756</v>
      </c>
      <c r="P215">
        <v>-0.3865545387004668</v>
      </c>
    </row>
    <row r="216" spans="9:16">
      <c r="I216">
        <v>111001015903</v>
      </c>
      <c r="J216" t="s">
        <v>302</v>
      </c>
      <c r="K216">
        <v>35.025748449955721</v>
      </c>
      <c r="L216">
        <v>0.23245197168857301</v>
      </c>
      <c r="M216">
        <v>1688</v>
      </c>
      <c r="N216">
        <v>151</v>
      </c>
      <c r="O216">
        <v>8.9454976303317529E-2</v>
      </c>
      <c r="P216">
        <v>0.4842064792187396</v>
      </c>
    </row>
    <row r="217" spans="9:16">
      <c r="I217">
        <v>111001030066</v>
      </c>
      <c r="J217" t="s">
        <v>220</v>
      </c>
      <c r="K217">
        <v>37.358678111587949</v>
      </c>
      <c r="L217">
        <v>0.18131181676210401</v>
      </c>
      <c r="M217">
        <v>3335</v>
      </c>
      <c r="N217">
        <v>291</v>
      </c>
      <c r="O217">
        <v>8.7256371814092959E-2</v>
      </c>
      <c r="P217">
        <v>-0.27697133623258835</v>
      </c>
    </row>
    <row r="218" spans="9:16">
      <c r="I218">
        <v>111001014001</v>
      </c>
      <c r="J218" t="s">
        <v>248</v>
      </c>
      <c r="K218">
        <v>36.556228668941912</v>
      </c>
      <c r="L218">
        <v>0.20564050972501599</v>
      </c>
      <c r="M218">
        <v>1184</v>
      </c>
      <c r="N218">
        <v>132</v>
      </c>
      <c r="O218">
        <v>0.11148648648648649</v>
      </c>
      <c r="P218">
        <v>0.15771983608996265</v>
      </c>
    </row>
    <row r="219" spans="9:16">
      <c r="I219">
        <v>111001014346</v>
      </c>
      <c r="J219" t="s">
        <v>181</v>
      </c>
      <c r="K219">
        <v>43.216839024390062</v>
      </c>
      <c r="L219">
        <v>0.17712914066250501</v>
      </c>
      <c r="M219">
        <v>1943</v>
      </c>
      <c r="N219">
        <v>122</v>
      </c>
      <c r="O219">
        <v>6.2789500772002058E-2</v>
      </c>
      <c r="P219">
        <v>-1.0493709099892066</v>
      </c>
    </row>
    <row r="220" spans="9:16">
      <c r="I220">
        <v>111001016292</v>
      </c>
      <c r="J220" t="s">
        <v>177</v>
      </c>
      <c r="K220">
        <v>44.447083936324063</v>
      </c>
      <c r="L220">
        <v>0.149453471196454</v>
      </c>
      <c r="M220">
        <v>2676</v>
      </c>
      <c r="N220">
        <v>194</v>
      </c>
      <c r="O220">
        <v>7.2496263079222717E-2</v>
      </c>
      <c r="P220">
        <v>-1.4084749253324245</v>
      </c>
    </row>
    <row r="221" spans="9:16">
      <c r="I221">
        <v>111001015733</v>
      </c>
      <c r="J221" t="s">
        <v>256</v>
      </c>
      <c r="K221">
        <v>38.167922077922015</v>
      </c>
      <c r="L221">
        <v>0.20802405498281701</v>
      </c>
      <c r="M221">
        <v>1104</v>
      </c>
      <c r="N221">
        <v>107</v>
      </c>
      <c r="O221">
        <v>9.6920289855072464E-2</v>
      </c>
      <c r="P221">
        <v>-5.5461534384634067E-2</v>
      </c>
    </row>
    <row r="222" spans="9:16">
      <c r="I222">
        <v>111001030848</v>
      </c>
      <c r="J222" t="s">
        <v>312</v>
      </c>
      <c r="K222">
        <v>38.908580171358608</v>
      </c>
      <c r="L222">
        <v>0.21326624737945399</v>
      </c>
      <c r="M222">
        <v>2260</v>
      </c>
      <c r="N222">
        <v>256</v>
      </c>
      <c r="O222">
        <v>0.11327433628318584</v>
      </c>
      <c r="P222">
        <v>-8.0386303767146384E-3</v>
      </c>
    </row>
    <row r="223" spans="9:16">
      <c r="I223">
        <v>211102000995</v>
      </c>
      <c r="J223" t="s">
        <v>143</v>
      </c>
      <c r="K223">
        <v>38.105576368875987</v>
      </c>
      <c r="L223">
        <v>0.21982705611068401</v>
      </c>
      <c r="M223">
        <v>2269</v>
      </c>
      <c r="N223">
        <v>313</v>
      </c>
      <c r="O223">
        <v>0.13794623182018512</v>
      </c>
      <c r="P223">
        <v>0.25353263268787701</v>
      </c>
    </row>
    <row r="224" spans="9:16">
      <c r="I224">
        <v>111001024686</v>
      </c>
      <c r="J224" t="s">
        <v>658</v>
      </c>
      <c r="K224">
        <v>36.423075489282326</v>
      </c>
      <c r="L224">
        <v>0.214354201917653</v>
      </c>
      <c r="M224">
        <v>1578</v>
      </c>
      <c r="N224">
        <v>235</v>
      </c>
      <c r="O224">
        <v>0.14892268694550062</v>
      </c>
      <c r="P224">
        <v>0.42747487439710818</v>
      </c>
    </row>
    <row r="225" spans="9:16">
      <c r="I225">
        <v>111001046591</v>
      </c>
      <c r="J225" t="s">
        <v>318</v>
      </c>
      <c r="K225">
        <v>36.875386138613784</v>
      </c>
      <c r="L225">
        <v>0.229513709260217</v>
      </c>
      <c r="M225">
        <v>1879</v>
      </c>
      <c r="N225">
        <v>298</v>
      </c>
      <c r="O225">
        <v>0.15859499733901011</v>
      </c>
      <c r="P225">
        <v>0.57290866699394538</v>
      </c>
    </row>
    <row r="226" spans="9:16">
      <c r="I226">
        <v>111769000174</v>
      </c>
      <c r="J226" t="s">
        <v>665</v>
      </c>
      <c r="K226">
        <v>40.406846388606169</v>
      </c>
      <c r="L226">
        <v>0.197978283350569</v>
      </c>
      <c r="M226">
        <v>1260</v>
      </c>
      <c r="N226">
        <v>132</v>
      </c>
      <c r="O226">
        <v>0.10476190476190476</v>
      </c>
      <c r="P226">
        <v>-0.355993325332986</v>
      </c>
    </row>
    <row r="227" spans="9:16">
      <c r="I227">
        <v>111001016136</v>
      </c>
      <c r="J227" t="s">
        <v>242</v>
      </c>
      <c r="K227">
        <v>43.192497136311466</v>
      </c>
      <c r="L227">
        <v>0.15377880184331799</v>
      </c>
      <c r="M227">
        <v>1707</v>
      </c>
      <c r="N227">
        <v>152</v>
      </c>
      <c r="O227">
        <v>8.904510837727006E-2</v>
      </c>
      <c r="P227">
        <v>-1.1579657944060668</v>
      </c>
    </row>
    <row r="228" spans="9:16">
      <c r="I228">
        <v>111001044270</v>
      </c>
      <c r="J228" t="s">
        <v>315</v>
      </c>
      <c r="K228">
        <v>35.862890173410349</v>
      </c>
      <c r="L228">
        <v>0.26566028708133899</v>
      </c>
      <c r="M228">
        <v>1827</v>
      </c>
      <c r="N228">
        <v>307</v>
      </c>
      <c r="O228">
        <v>0.16803503010399562</v>
      </c>
      <c r="P228">
        <v>1.0792940281427985</v>
      </c>
    </row>
    <row r="229" spans="9:16">
      <c r="I229">
        <v>111001034002</v>
      </c>
      <c r="J229" t="s">
        <v>230</v>
      </c>
      <c r="K229">
        <v>41.481256281407028</v>
      </c>
      <c r="L229">
        <v>0.18119705340699799</v>
      </c>
      <c r="M229">
        <v>466</v>
      </c>
      <c r="N229">
        <v>52</v>
      </c>
      <c r="O229">
        <v>0.11158798283261803</v>
      </c>
      <c r="P229">
        <v>-0.60424707928929333</v>
      </c>
    </row>
    <row r="230" spans="9:16">
      <c r="I230">
        <v>111001000132</v>
      </c>
      <c r="J230" t="s">
        <v>206</v>
      </c>
      <c r="K230">
        <v>36.58125832716501</v>
      </c>
      <c r="L230">
        <v>0.22719127516778501</v>
      </c>
      <c r="M230">
        <v>2732</v>
      </c>
      <c r="N230">
        <v>258</v>
      </c>
      <c r="O230">
        <v>9.443631039531479E-2</v>
      </c>
      <c r="P230">
        <v>0.29023888515829055</v>
      </c>
    </row>
    <row r="231" spans="9:16">
      <c r="I231">
        <v>111001011088</v>
      </c>
      <c r="J231" t="s">
        <v>290</v>
      </c>
      <c r="K231">
        <v>37.161567164179075</v>
      </c>
      <c r="L231">
        <v>0.20529411764705799</v>
      </c>
      <c r="M231">
        <v>785</v>
      </c>
      <c r="N231">
        <v>97</v>
      </c>
      <c r="O231">
        <v>0.12356687898089172</v>
      </c>
      <c r="P231">
        <v>0.14499116538579596</v>
      </c>
    </row>
    <row r="232" spans="9:16">
      <c r="I232">
        <v>111001013129</v>
      </c>
      <c r="J232" t="s">
        <v>188</v>
      </c>
      <c r="K232">
        <v>39.908793478260812</v>
      </c>
      <c r="L232">
        <v>0.212609865470853</v>
      </c>
      <c r="M232">
        <v>3285</v>
      </c>
      <c r="N232">
        <v>367</v>
      </c>
      <c r="O232">
        <v>0.11171993911719939</v>
      </c>
      <c r="P232">
        <v>-0.12745390248693472</v>
      </c>
    </row>
    <row r="233" spans="9:16">
      <c r="I233">
        <v>111850001461</v>
      </c>
      <c r="J233" t="s">
        <v>324</v>
      </c>
      <c r="K233">
        <v>36.352179144384898</v>
      </c>
      <c r="L233">
        <v>0.27293265132139799</v>
      </c>
      <c r="M233">
        <v>1033</v>
      </c>
      <c r="N233">
        <v>210</v>
      </c>
      <c r="O233">
        <v>0.20329138431752178</v>
      </c>
      <c r="P233">
        <v>1.2590544978903029</v>
      </c>
    </row>
    <row r="234" spans="9:16">
      <c r="I234">
        <v>111001011690</v>
      </c>
      <c r="J234" t="s">
        <v>269</v>
      </c>
      <c r="K234">
        <v>35.365655172413753</v>
      </c>
      <c r="L234">
        <v>0.25078215527230702</v>
      </c>
      <c r="M234">
        <v>2728</v>
      </c>
      <c r="N234">
        <v>444</v>
      </c>
      <c r="O234">
        <v>0.1627565982404692</v>
      </c>
      <c r="P234">
        <v>0.96131370563199747</v>
      </c>
    </row>
    <row r="235" spans="9:16">
      <c r="I235">
        <v>111001016314</v>
      </c>
      <c r="J235" t="s">
        <v>264</v>
      </c>
      <c r="K235">
        <v>36.615530085959819</v>
      </c>
      <c r="L235">
        <v>0.19033878504672899</v>
      </c>
      <c r="M235">
        <v>859</v>
      </c>
      <c r="N235">
        <v>78</v>
      </c>
      <c r="O235">
        <v>9.0803259604190917E-2</v>
      </c>
      <c r="P235">
        <v>-9.320842583097845E-2</v>
      </c>
    </row>
    <row r="236" spans="9:16">
      <c r="I236">
        <v>111001086801</v>
      </c>
      <c r="J236" t="s">
        <v>328</v>
      </c>
      <c r="K236">
        <v>36.444925506555464</v>
      </c>
      <c r="L236">
        <v>0.25414239482200801</v>
      </c>
      <c r="M236">
        <v>4139</v>
      </c>
      <c r="N236">
        <v>628</v>
      </c>
      <c r="O236">
        <v>0.15172747040347911</v>
      </c>
      <c r="P236">
        <v>0.83016926730348861</v>
      </c>
    </row>
    <row r="237" spans="9:16">
      <c r="I237">
        <v>111001032280</v>
      </c>
      <c r="J237" t="s">
        <v>319</v>
      </c>
      <c r="K237">
        <v>36.854857768052462</v>
      </c>
      <c r="L237">
        <v>0.20016840019811699</v>
      </c>
      <c r="M237">
        <v>1932</v>
      </c>
      <c r="N237">
        <v>154</v>
      </c>
      <c r="O237">
        <v>7.9710144927536225E-2</v>
      </c>
      <c r="P237">
        <v>-7.1931130067179549E-2</v>
      </c>
    </row>
    <row r="238" spans="9:16">
      <c r="I238">
        <v>111769003424</v>
      </c>
      <c r="J238" t="s">
        <v>316</v>
      </c>
      <c r="K238">
        <v>36.432588871715517</v>
      </c>
      <c r="L238">
        <v>0.25523072956947801</v>
      </c>
      <c r="M238">
        <v>3650</v>
      </c>
      <c r="N238">
        <v>640</v>
      </c>
      <c r="O238">
        <v>0.17534246575342466</v>
      </c>
      <c r="P238">
        <v>0.9492822642946952</v>
      </c>
    </row>
    <row r="239" spans="9:16">
      <c r="I239">
        <v>211850000051</v>
      </c>
      <c r="J239" t="s">
        <v>335</v>
      </c>
      <c r="K239">
        <v>36.588653846153839</v>
      </c>
      <c r="L239">
        <v>0.22624406779660999</v>
      </c>
      <c r="M239">
        <v>1543</v>
      </c>
      <c r="N239">
        <v>247</v>
      </c>
      <c r="O239">
        <v>0.16007777057679845</v>
      </c>
      <c r="P239">
        <v>0.57775227413322772</v>
      </c>
    </row>
    <row r="240" spans="9:16">
      <c r="I240">
        <v>111001046485</v>
      </c>
      <c r="J240" t="s">
        <v>286</v>
      </c>
      <c r="K240">
        <v>40.594999999999985</v>
      </c>
      <c r="L240">
        <v>0.202813776999416</v>
      </c>
      <c r="M240">
        <v>1597</v>
      </c>
      <c r="N240">
        <v>101</v>
      </c>
      <c r="O240">
        <v>6.3243581715716965E-2</v>
      </c>
      <c r="P240">
        <v>-0.51649316633430342</v>
      </c>
    </row>
    <row r="241" spans="9:16">
      <c r="I241">
        <v>111001075515</v>
      </c>
      <c r="J241" t="s">
        <v>175</v>
      </c>
      <c r="K241">
        <v>40.57230849947522</v>
      </c>
      <c r="L241">
        <v>0.18761633428300001</v>
      </c>
      <c r="M241">
        <v>2006</v>
      </c>
      <c r="N241">
        <v>229</v>
      </c>
      <c r="O241">
        <v>0.11415752741774676</v>
      </c>
      <c r="P241">
        <v>-0.43307235512964165</v>
      </c>
    </row>
    <row r="242" spans="9:16">
      <c r="I242">
        <v>111001029955</v>
      </c>
      <c r="J242" t="s">
        <v>305</v>
      </c>
      <c r="K242">
        <v>36.062932979429263</v>
      </c>
      <c r="L242">
        <v>0.25134051243965899</v>
      </c>
      <c r="M242">
        <v>2040</v>
      </c>
      <c r="N242">
        <v>192</v>
      </c>
      <c r="O242">
        <v>9.4117647058823528E-2</v>
      </c>
      <c r="P242">
        <v>0.58176913052724677</v>
      </c>
    </row>
    <row r="243" spans="9:16">
      <c r="I243">
        <v>111001108456</v>
      </c>
      <c r="J243" t="s">
        <v>185</v>
      </c>
      <c r="K243">
        <v>42.798346774193497</v>
      </c>
      <c r="L243">
        <v>0.17752431906614699</v>
      </c>
      <c r="M243">
        <v>1867</v>
      </c>
      <c r="N243">
        <v>110</v>
      </c>
      <c r="O243">
        <v>5.8918050348152118E-2</v>
      </c>
      <c r="P243">
        <v>-1.0187217568734948</v>
      </c>
    </row>
    <row r="244" spans="9:16">
      <c r="I244">
        <v>111001018201</v>
      </c>
      <c r="J244" t="s">
        <v>241</v>
      </c>
      <c r="K244">
        <v>36.138884197828709</v>
      </c>
      <c r="L244">
        <v>0.20894303117162299</v>
      </c>
      <c r="M244">
        <v>2850</v>
      </c>
      <c r="N244">
        <v>409</v>
      </c>
      <c r="O244">
        <v>0.14350877192982456</v>
      </c>
      <c r="P244">
        <v>0.37966376971281568</v>
      </c>
    </row>
    <row r="245" spans="9:16">
      <c r="I245">
        <v>111001027391</v>
      </c>
      <c r="J245" t="s">
        <v>277</v>
      </c>
      <c r="K245">
        <v>38.24904403567443</v>
      </c>
      <c r="L245">
        <v>0.23729992378049</v>
      </c>
      <c r="M245">
        <v>5232</v>
      </c>
      <c r="N245">
        <v>656</v>
      </c>
      <c r="O245">
        <v>0.12538226299694188</v>
      </c>
      <c r="P245">
        <v>0.3536480358902801</v>
      </c>
    </row>
    <row r="246" spans="9:16">
      <c r="I246">
        <v>111001014486</v>
      </c>
      <c r="J246" t="s">
        <v>346</v>
      </c>
      <c r="K246">
        <v>34.219343848580344</v>
      </c>
      <c r="L246">
        <v>0.26684352172241499</v>
      </c>
      <c r="M246">
        <v>2108</v>
      </c>
      <c r="N246">
        <v>310</v>
      </c>
      <c r="O246">
        <v>0.14705882352941177</v>
      </c>
      <c r="P246">
        <v>1.169855856734783</v>
      </c>
    </row>
    <row r="247" spans="9:16">
      <c r="I247">
        <v>111265000025</v>
      </c>
      <c r="J247" t="s">
        <v>198</v>
      </c>
      <c r="K247">
        <v>40.057308970099676</v>
      </c>
      <c r="L247">
        <v>0.21667932718394001</v>
      </c>
      <c r="M247">
        <v>3653</v>
      </c>
      <c r="N247">
        <v>368</v>
      </c>
      <c r="O247">
        <v>0.10073911853271283</v>
      </c>
      <c r="P247">
        <v>-0.15284487436639357</v>
      </c>
    </row>
    <row r="248" spans="9:16">
      <c r="I248">
        <v>111001047678</v>
      </c>
      <c r="J248" t="s">
        <v>363</v>
      </c>
      <c r="K248">
        <v>33.774324491054919</v>
      </c>
      <c r="L248">
        <v>0.28662650602409701</v>
      </c>
      <c r="M248">
        <v>1967</v>
      </c>
      <c r="N248">
        <v>405</v>
      </c>
      <c r="O248">
        <v>0.20589730554143365</v>
      </c>
      <c r="P248">
        <v>1.678809844447982</v>
      </c>
    </row>
    <row r="249" spans="9:16">
      <c r="I249">
        <v>111001034240</v>
      </c>
      <c r="J249" t="s">
        <v>628</v>
      </c>
      <c r="K249">
        <v>36.017527386541438</v>
      </c>
      <c r="L249">
        <v>0.21635995583364001</v>
      </c>
      <c r="M249">
        <v>2648</v>
      </c>
      <c r="N249">
        <v>359</v>
      </c>
      <c r="O249">
        <v>0.13557401812688821</v>
      </c>
      <c r="P249">
        <v>0.42966084093731144</v>
      </c>
    </row>
    <row r="250" spans="9:16">
      <c r="I250">
        <v>111001046931</v>
      </c>
      <c r="J250" t="s">
        <v>283</v>
      </c>
      <c r="K250">
        <v>38.6240533333333</v>
      </c>
      <c r="L250">
        <v>0.205404884318765</v>
      </c>
      <c r="M250">
        <v>1594</v>
      </c>
      <c r="N250">
        <v>189</v>
      </c>
      <c r="O250">
        <v>0.11856963613550815</v>
      </c>
      <c r="P250">
        <v>-3.1413438325028527E-2</v>
      </c>
    </row>
    <row r="251" spans="9:16">
      <c r="I251">
        <v>111001065234</v>
      </c>
      <c r="J251" t="s">
        <v>310</v>
      </c>
      <c r="K251">
        <v>35.450142671854621</v>
      </c>
      <c r="L251">
        <v>0.23602251407129399</v>
      </c>
      <c r="M251">
        <v>980</v>
      </c>
      <c r="N251">
        <v>193</v>
      </c>
      <c r="O251">
        <v>0.19693877551020408</v>
      </c>
      <c r="P251">
        <v>0.96183747460626945</v>
      </c>
    </row>
    <row r="252" spans="9:16">
      <c r="I252">
        <v>111001030872</v>
      </c>
      <c r="J252" t="s">
        <v>306</v>
      </c>
      <c r="K252">
        <v>38.330712758374879</v>
      </c>
      <c r="L252">
        <v>0.24750714966634799</v>
      </c>
      <c r="M252">
        <v>2045</v>
      </c>
      <c r="N252">
        <v>262</v>
      </c>
      <c r="O252">
        <v>0.12811735941320293</v>
      </c>
      <c r="P252">
        <v>0.45804088868363924</v>
      </c>
    </row>
    <row r="253" spans="9:16">
      <c r="I253">
        <v>111001035602</v>
      </c>
      <c r="J253" t="s">
        <v>339</v>
      </c>
      <c r="K253">
        <v>34.484115409004417</v>
      </c>
      <c r="L253">
        <v>0.23829929137140399</v>
      </c>
      <c r="M253">
        <v>1983</v>
      </c>
      <c r="N253">
        <v>175</v>
      </c>
      <c r="O253">
        <v>8.8250126071608676E-2</v>
      </c>
      <c r="P253">
        <v>0.59373915140071354</v>
      </c>
    </row>
    <row r="254" spans="9:16">
      <c r="I254">
        <v>111001010928</v>
      </c>
      <c r="J254" t="s">
        <v>282</v>
      </c>
      <c r="K254">
        <v>36.497077922077835</v>
      </c>
      <c r="L254">
        <v>0.21756623101377601</v>
      </c>
      <c r="M254">
        <v>2089</v>
      </c>
      <c r="N254">
        <v>174</v>
      </c>
      <c r="O254">
        <v>8.3293441838200102E-2</v>
      </c>
      <c r="P254">
        <v>0.15372893985639005</v>
      </c>
    </row>
    <row r="255" spans="9:16">
      <c r="I255">
        <v>111001012335</v>
      </c>
      <c r="J255" t="s">
        <v>331</v>
      </c>
      <c r="K255">
        <v>37.558494694960189</v>
      </c>
      <c r="L255">
        <v>0.22734521575984901</v>
      </c>
      <c r="M255">
        <v>2155</v>
      </c>
      <c r="N255">
        <v>200</v>
      </c>
      <c r="O255">
        <v>9.2807424593967514E-2</v>
      </c>
      <c r="P255">
        <v>0.18090784417750136</v>
      </c>
    </row>
    <row r="256" spans="9:16">
      <c r="I256">
        <v>111279000061</v>
      </c>
      <c r="J256" t="s">
        <v>214</v>
      </c>
      <c r="K256">
        <v>41.603998153277836</v>
      </c>
      <c r="L256">
        <v>0.19445081967213099</v>
      </c>
      <c r="M256">
        <v>2406</v>
      </c>
      <c r="N256">
        <v>276</v>
      </c>
      <c r="O256">
        <v>0.11471321695760599</v>
      </c>
      <c r="P256">
        <v>-0.47239653818499805</v>
      </c>
    </row>
    <row r="257" spans="9:16">
      <c r="I257">
        <v>111001093084</v>
      </c>
      <c r="J257" t="s">
        <v>254</v>
      </c>
      <c r="K257">
        <v>39.800554602630001</v>
      </c>
      <c r="L257">
        <v>0.23037226058240901</v>
      </c>
      <c r="M257">
        <v>3290</v>
      </c>
      <c r="N257">
        <v>367</v>
      </c>
      <c r="O257">
        <v>0.11155015197568389</v>
      </c>
      <c r="P257">
        <v>5.836345160998619E-2</v>
      </c>
    </row>
    <row r="258" spans="9:16">
      <c r="I258">
        <v>111001006483</v>
      </c>
      <c r="J258" t="s">
        <v>195</v>
      </c>
      <c r="K258">
        <v>37.05987676056332</v>
      </c>
      <c r="L258">
        <v>0.19169392033542901</v>
      </c>
      <c r="M258">
        <v>2032</v>
      </c>
      <c r="N258">
        <v>163</v>
      </c>
      <c r="O258">
        <v>8.0216535433070862E-2</v>
      </c>
      <c r="P258">
        <v>-0.17489481473055649</v>
      </c>
    </row>
    <row r="259" spans="9:16">
      <c r="I259">
        <v>111001012611</v>
      </c>
      <c r="J259" t="s">
        <v>233</v>
      </c>
      <c r="K259">
        <v>36.016578332034285</v>
      </c>
      <c r="L259">
        <v>0.22070089285714201</v>
      </c>
      <c r="M259">
        <v>1768</v>
      </c>
      <c r="N259">
        <v>165</v>
      </c>
      <c r="O259">
        <v>9.3325791855203621E-2</v>
      </c>
      <c r="P259">
        <v>0.28099625034994735</v>
      </c>
    </row>
    <row r="260" spans="9:16">
      <c r="I260">
        <v>111001096555</v>
      </c>
      <c r="J260" t="s">
        <v>285</v>
      </c>
      <c r="K260">
        <v>37.523600288600228</v>
      </c>
      <c r="L260">
        <v>0.22884440400363801</v>
      </c>
      <c r="M260">
        <v>2112</v>
      </c>
      <c r="N260">
        <v>317</v>
      </c>
      <c r="O260">
        <v>0.15009469696969696</v>
      </c>
      <c r="P260">
        <v>0.45913869372922611</v>
      </c>
    </row>
    <row r="261" spans="9:16">
      <c r="I261">
        <v>111001016250</v>
      </c>
      <c r="J261" t="s">
        <v>298</v>
      </c>
      <c r="K261">
        <v>30.921724999999945</v>
      </c>
      <c r="L261">
        <v>0.24749045801526701</v>
      </c>
      <c r="M261">
        <v>1003</v>
      </c>
      <c r="N261">
        <v>372</v>
      </c>
      <c r="O261">
        <v>0.3708873379860419</v>
      </c>
      <c r="P261">
        <v>2.3430704307087407</v>
      </c>
    </row>
    <row r="262" spans="9:16">
      <c r="I262">
        <v>111001000078</v>
      </c>
      <c r="J262" t="s">
        <v>146</v>
      </c>
      <c r="K262">
        <v>40.930737864077607</v>
      </c>
      <c r="L262">
        <v>0.15083993660855799</v>
      </c>
      <c r="M262">
        <v>1220</v>
      </c>
      <c r="N262">
        <v>91</v>
      </c>
      <c r="O262">
        <v>7.4590163934426232E-2</v>
      </c>
      <c r="P262">
        <v>-1.0130244513736022</v>
      </c>
    </row>
    <row r="263" spans="9:16">
      <c r="I263">
        <v>111001109304</v>
      </c>
      <c r="J263" t="s">
        <v>633</v>
      </c>
      <c r="K263">
        <v>33.613253846153746</v>
      </c>
      <c r="L263">
        <v>0.26408934707903697</v>
      </c>
      <c r="M263">
        <v>1749</v>
      </c>
      <c r="N263">
        <v>295</v>
      </c>
      <c r="O263">
        <v>0.16866781017724414</v>
      </c>
      <c r="P263">
        <v>1.3048505207593755</v>
      </c>
    </row>
    <row r="264" spans="9:16">
      <c r="I264">
        <v>111001012033</v>
      </c>
      <c r="J264" t="s">
        <v>259</v>
      </c>
      <c r="K264">
        <v>36.183362218370803</v>
      </c>
      <c r="L264">
        <v>0.20743801652892499</v>
      </c>
      <c r="M264">
        <v>1031</v>
      </c>
      <c r="N264">
        <v>92</v>
      </c>
      <c r="O264">
        <v>8.9233753637245394E-2</v>
      </c>
      <c r="P264">
        <v>0.11401916603442463</v>
      </c>
    </row>
    <row r="265" spans="9:16">
      <c r="I265">
        <v>111001025216</v>
      </c>
      <c r="J265" t="s">
        <v>203</v>
      </c>
      <c r="K265">
        <v>40.556597222222109</v>
      </c>
      <c r="L265">
        <v>0.196650349650349</v>
      </c>
      <c r="M265">
        <v>1382</v>
      </c>
      <c r="N265">
        <v>139</v>
      </c>
      <c r="O265">
        <v>0.10057887120115774</v>
      </c>
      <c r="P265">
        <v>-0.40390757102952923</v>
      </c>
    </row>
    <row r="266" spans="9:16">
      <c r="I266">
        <v>111001102199</v>
      </c>
      <c r="J266" t="s">
        <v>244</v>
      </c>
      <c r="K266">
        <v>41.170125968992224</v>
      </c>
      <c r="L266">
        <v>0.169400479616306</v>
      </c>
      <c r="M266">
        <v>2047</v>
      </c>
      <c r="N266">
        <v>174</v>
      </c>
      <c r="O266">
        <v>8.5002442598925254E-2</v>
      </c>
      <c r="P266">
        <v>-0.80816030998832566</v>
      </c>
    </row>
    <row r="267" spans="9:16">
      <c r="I267">
        <v>111001015911</v>
      </c>
      <c r="J267" t="s">
        <v>299</v>
      </c>
      <c r="K267">
        <v>35.649320339830027</v>
      </c>
      <c r="L267">
        <v>0.240678991596639</v>
      </c>
      <c r="M267">
        <v>2437</v>
      </c>
      <c r="N267">
        <v>345</v>
      </c>
      <c r="O267">
        <v>0.14156750102585144</v>
      </c>
      <c r="P267">
        <v>0.7355926218244393</v>
      </c>
    </row>
    <row r="268" spans="9:16">
      <c r="I268">
        <v>111279000966</v>
      </c>
      <c r="J268" t="s">
        <v>320</v>
      </c>
      <c r="K268">
        <v>37.649379956741157</v>
      </c>
      <c r="L268">
        <v>0.20930763740185601</v>
      </c>
      <c r="M268">
        <v>2361</v>
      </c>
      <c r="N268">
        <v>249</v>
      </c>
      <c r="O268">
        <v>0.10546378653113088</v>
      </c>
      <c r="P268">
        <v>5.0831966423468378E-2</v>
      </c>
    </row>
    <row r="269" spans="9:16">
      <c r="I269">
        <v>111001032395</v>
      </c>
      <c r="J269" t="s">
        <v>213</v>
      </c>
      <c r="K269">
        <v>38.348736842105218</v>
      </c>
      <c r="L269">
        <v>0.19835754189944099</v>
      </c>
      <c r="M269">
        <v>753</v>
      </c>
      <c r="N269">
        <v>70</v>
      </c>
      <c r="O269">
        <v>9.2961487383798141E-2</v>
      </c>
      <c r="P269">
        <v>-0.18786178495726741</v>
      </c>
    </row>
    <row r="270" spans="9:16">
      <c r="I270">
        <v>211001076958</v>
      </c>
      <c r="J270" t="s">
        <v>365</v>
      </c>
      <c r="K270">
        <v>40.07534426229509</v>
      </c>
      <c r="L270">
        <v>0.22674617578428999</v>
      </c>
      <c r="M270">
        <v>3482</v>
      </c>
      <c r="N270">
        <v>520</v>
      </c>
      <c r="O270">
        <v>0.14933946008041354</v>
      </c>
      <c r="P270">
        <v>0.16486586503120831</v>
      </c>
    </row>
    <row r="271" spans="9:16">
      <c r="I271">
        <v>111001034011</v>
      </c>
      <c r="J271" t="s">
        <v>348</v>
      </c>
      <c r="K271">
        <v>35.361315789473558</v>
      </c>
      <c r="L271">
        <v>0.26851183765501702</v>
      </c>
      <c r="M271">
        <v>841</v>
      </c>
      <c r="N271">
        <v>84</v>
      </c>
      <c r="O271">
        <v>9.9881093935790727E-2</v>
      </c>
      <c r="P271">
        <v>0.85148445867007005</v>
      </c>
    </row>
    <row r="272" spans="9:16">
      <c r="I272">
        <v>111848003031</v>
      </c>
      <c r="J272" t="s">
        <v>336</v>
      </c>
      <c r="K272">
        <v>37.260507936507885</v>
      </c>
      <c r="L272">
        <v>0.217406855439642</v>
      </c>
      <c r="M272">
        <v>1077</v>
      </c>
      <c r="N272">
        <v>81</v>
      </c>
      <c r="O272">
        <v>7.5208913649025072E-2</v>
      </c>
      <c r="P272">
        <v>3.4673558138119787E-2</v>
      </c>
    </row>
    <row r="273" spans="9:16">
      <c r="I273">
        <v>111001012301</v>
      </c>
      <c r="J273" t="s">
        <v>334</v>
      </c>
      <c r="K273">
        <v>39.498882438316329</v>
      </c>
      <c r="L273">
        <v>0.190062499999999</v>
      </c>
      <c r="M273">
        <v>1007</v>
      </c>
      <c r="N273">
        <v>67</v>
      </c>
      <c r="O273">
        <v>6.6534260178748764E-2</v>
      </c>
      <c r="P273">
        <v>-0.51124374874557454</v>
      </c>
    </row>
    <row r="274" spans="9:16">
      <c r="I274">
        <v>111850001428</v>
      </c>
      <c r="J274" t="s">
        <v>281</v>
      </c>
      <c r="K274">
        <v>36.948855741724579</v>
      </c>
      <c r="L274">
        <v>0.22592705167173299</v>
      </c>
      <c r="M274">
        <v>1895</v>
      </c>
      <c r="N274">
        <v>181</v>
      </c>
      <c r="O274">
        <v>9.551451187335093E-2</v>
      </c>
      <c r="P274">
        <v>0.24374449747480617</v>
      </c>
    </row>
    <row r="275" spans="9:16">
      <c r="I275">
        <v>111265000394</v>
      </c>
      <c r="J275" t="s">
        <v>202</v>
      </c>
      <c r="K275">
        <v>41.079244264507309</v>
      </c>
      <c r="L275">
        <v>0.15989041095890399</v>
      </c>
      <c r="M275">
        <v>1473</v>
      </c>
      <c r="N275">
        <v>104</v>
      </c>
      <c r="O275">
        <v>7.0604209097080789E-2</v>
      </c>
      <c r="P275">
        <v>-0.957587836923947</v>
      </c>
    </row>
    <row r="276" spans="9:16">
      <c r="I276">
        <v>111001046957</v>
      </c>
      <c r="J276" t="s">
        <v>191</v>
      </c>
      <c r="K276">
        <v>39.462205292702428</v>
      </c>
      <c r="L276">
        <v>0.18579855537720599</v>
      </c>
      <c r="M276">
        <v>2687</v>
      </c>
      <c r="N276">
        <v>242</v>
      </c>
      <c r="O276">
        <v>9.0063267584666915E-2</v>
      </c>
      <c r="P276">
        <v>-0.44271422454089115</v>
      </c>
    </row>
    <row r="277" spans="9:16">
      <c r="I277">
        <v>111001098833</v>
      </c>
      <c r="J277" t="s">
        <v>209</v>
      </c>
      <c r="K277">
        <v>36.075954577714661</v>
      </c>
      <c r="L277">
        <v>0.24440136830102499</v>
      </c>
      <c r="M277">
        <v>1686</v>
      </c>
      <c r="N277">
        <v>138</v>
      </c>
      <c r="O277">
        <v>8.1850533807829182E-2</v>
      </c>
      <c r="P277">
        <v>0.45635201873245934</v>
      </c>
    </row>
    <row r="278" spans="9:16">
      <c r="I278">
        <v>111769003416</v>
      </c>
      <c r="J278" t="s">
        <v>184</v>
      </c>
      <c r="K278">
        <v>41.36948580610602</v>
      </c>
      <c r="L278">
        <v>0.191717861205916</v>
      </c>
      <c r="M278">
        <v>3025</v>
      </c>
      <c r="N278">
        <v>286</v>
      </c>
      <c r="O278">
        <v>9.4545454545454544E-2</v>
      </c>
      <c r="P278">
        <v>-0.56595933145198962</v>
      </c>
    </row>
    <row r="279" spans="9:16">
      <c r="I279">
        <v>111001104337</v>
      </c>
      <c r="J279" t="s">
        <v>337</v>
      </c>
      <c r="K279">
        <v>37.160982972136161</v>
      </c>
      <c r="L279">
        <v>0.24431469298245501</v>
      </c>
      <c r="M279">
        <v>1646</v>
      </c>
      <c r="N279">
        <v>242</v>
      </c>
      <c r="O279">
        <v>0.14702308626974483</v>
      </c>
      <c r="P279">
        <v>0.63613132991623</v>
      </c>
    </row>
    <row r="280" spans="9:16">
      <c r="I280">
        <v>111001018341</v>
      </c>
      <c r="J280" t="s">
        <v>296</v>
      </c>
      <c r="K280">
        <v>35.768202764976891</v>
      </c>
      <c r="L280">
        <v>0.20875624999999901</v>
      </c>
      <c r="M280">
        <v>1444</v>
      </c>
      <c r="N280">
        <v>123</v>
      </c>
      <c r="O280">
        <v>8.5180055401662055E-2</v>
      </c>
      <c r="P280">
        <v>0.15258993186651593</v>
      </c>
    </row>
    <row r="281" spans="9:16">
      <c r="I281">
        <v>111001002909</v>
      </c>
      <c r="J281" t="s">
        <v>303</v>
      </c>
      <c r="K281">
        <v>38.625094145840393</v>
      </c>
      <c r="L281">
        <v>0.23583866115081101</v>
      </c>
      <c r="M281">
        <v>4926</v>
      </c>
      <c r="N281">
        <v>694</v>
      </c>
      <c r="O281">
        <v>0.14088509947218839</v>
      </c>
      <c r="P281">
        <v>0.3697210552382682</v>
      </c>
    </row>
    <row r="282" spans="9:16">
      <c r="I282">
        <v>111001094901</v>
      </c>
      <c r="J282" t="s">
        <v>359</v>
      </c>
      <c r="K282">
        <v>36.390340425531903</v>
      </c>
      <c r="L282">
        <v>0.21060679611650501</v>
      </c>
      <c r="M282">
        <v>359</v>
      </c>
      <c r="N282">
        <v>29</v>
      </c>
      <c r="O282">
        <v>8.0779944289693595E-2</v>
      </c>
      <c r="P282">
        <v>8.5016448202279798E-2</v>
      </c>
    </row>
    <row r="283" spans="9:16">
      <c r="I283">
        <v>111001014826</v>
      </c>
      <c r="J283" t="s">
        <v>245</v>
      </c>
      <c r="K283">
        <v>41.353448275861965</v>
      </c>
      <c r="L283">
        <v>0.15291887793783099</v>
      </c>
      <c r="M283">
        <v>960</v>
      </c>
      <c r="N283">
        <v>104</v>
      </c>
      <c r="O283">
        <v>0.10833333333333334</v>
      </c>
      <c r="P283">
        <v>-0.88428062231748139</v>
      </c>
    </row>
    <row r="284" spans="9:16">
      <c r="I284">
        <v>111001012271</v>
      </c>
      <c r="J284" t="s">
        <v>271</v>
      </c>
      <c r="K284">
        <v>36.420667129951219</v>
      </c>
      <c r="L284">
        <v>0.21034928848641701</v>
      </c>
      <c r="M284">
        <v>2039</v>
      </c>
      <c r="N284">
        <v>182</v>
      </c>
      <c r="O284">
        <v>8.9259440902403134E-2</v>
      </c>
      <c r="P284">
        <v>0.11771500737830598</v>
      </c>
    </row>
    <row r="285" spans="9:16">
      <c r="I285">
        <v>111001018325</v>
      </c>
      <c r="J285" t="s">
        <v>358</v>
      </c>
      <c r="K285">
        <v>33.257083333333263</v>
      </c>
      <c r="L285">
        <v>0.25944720056697301</v>
      </c>
      <c r="M285">
        <v>1268</v>
      </c>
      <c r="N285">
        <v>191</v>
      </c>
      <c r="O285">
        <v>0.15063091482649843</v>
      </c>
      <c r="P285">
        <v>1.2150063897540695</v>
      </c>
    </row>
    <row r="286" spans="9:16">
      <c r="I286">
        <v>211001094832</v>
      </c>
      <c r="J286" t="s">
        <v>606</v>
      </c>
      <c r="K286">
        <v>35.151126153846057</v>
      </c>
      <c r="L286">
        <v>0.26910676307954101</v>
      </c>
      <c r="M286">
        <v>2365</v>
      </c>
      <c r="N286">
        <v>387</v>
      </c>
      <c r="O286">
        <v>0.16363636363636364</v>
      </c>
      <c r="P286">
        <v>1.1686863804073298</v>
      </c>
    </row>
    <row r="287" spans="9:16">
      <c r="I287">
        <v>111001012556</v>
      </c>
      <c r="J287" t="s">
        <v>370</v>
      </c>
      <c r="K287">
        <v>36.113431372548966</v>
      </c>
      <c r="L287">
        <v>0.232763975155279</v>
      </c>
      <c r="M287">
        <v>473</v>
      </c>
      <c r="N287">
        <v>265</v>
      </c>
      <c r="O287">
        <v>0.56025369978858353</v>
      </c>
      <c r="P287">
        <v>2.5068492955174144</v>
      </c>
    </row>
    <row r="288" spans="9:16">
      <c r="I288">
        <v>111001076937</v>
      </c>
      <c r="J288" t="s">
        <v>353</v>
      </c>
      <c r="K288">
        <v>36.57734934853417</v>
      </c>
      <c r="L288">
        <v>0.23841050636339201</v>
      </c>
      <c r="M288">
        <v>3315</v>
      </c>
      <c r="N288">
        <v>510</v>
      </c>
      <c r="O288">
        <v>0.15384615384615385</v>
      </c>
      <c r="P288">
        <v>0.67064787514990354</v>
      </c>
    </row>
    <row r="289" spans="9:16">
      <c r="I289">
        <v>111001086835</v>
      </c>
      <c r="J289" t="s">
        <v>354</v>
      </c>
      <c r="K289">
        <v>33.3551637080867</v>
      </c>
      <c r="L289">
        <v>0.30809619686801099</v>
      </c>
      <c r="M289">
        <v>4212</v>
      </c>
      <c r="N289">
        <v>934</v>
      </c>
      <c r="O289">
        <v>0.22174738841405509</v>
      </c>
      <c r="P289">
        <v>2.006735620337905</v>
      </c>
    </row>
    <row r="290" spans="9:16">
      <c r="I290">
        <v>111001014168</v>
      </c>
      <c r="J290" t="s">
        <v>608</v>
      </c>
      <c r="K290">
        <v>36.14548744460852</v>
      </c>
      <c r="L290">
        <v>0.230255528255527</v>
      </c>
      <c r="M290">
        <v>1952</v>
      </c>
      <c r="N290">
        <v>169</v>
      </c>
      <c r="O290">
        <v>8.6577868852459022E-2</v>
      </c>
      <c r="P290">
        <v>0.33095496906492006</v>
      </c>
    </row>
    <row r="291" spans="9:16">
      <c r="I291">
        <v>111001030856</v>
      </c>
      <c r="J291" t="s">
        <v>304</v>
      </c>
      <c r="K291">
        <v>29.490738007380067</v>
      </c>
      <c r="L291">
        <v>0.25679595278246198</v>
      </c>
      <c r="M291">
        <v>426</v>
      </c>
      <c r="N291">
        <v>75</v>
      </c>
      <c r="O291">
        <v>0.176056338028169</v>
      </c>
      <c r="P291">
        <v>1.7029065278784388</v>
      </c>
    </row>
    <row r="292" spans="9:16">
      <c r="I292">
        <v>111001011053</v>
      </c>
      <c r="J292" t="s">
        <v>301</v>
      </c>
      <c r="K292">
        <v>37.831407249466842</v>
      </c>
      <c r="L292">
        <v>0.191669793621012</v>
      </c>
      <c r="M292">
        <v>1397</v>
      </c>
      <c r="N292">
        <v>145</v>
      </c>
      <c r="O292">
        <v>0.10379384395132427</v>
      </c>
      <c r="P292">
        <v>-0.14991139526368541</v>
      </c>
    </row>
    <row r="293" spans="9:16">
      <c r="I293">
        <v>111001035530</v>
      </c>
      <c r="J293" t="s">
        <v>322</v>
      </c>
      <c r="K293">
        <v>37.084866156787626</v>
      </c>
      <c r="L293">
        <v>0.20178504672897199</v>
      </c>
      <c r="M293">
        <v>2188</v>
      </c>
      <c r="N293">
        <v>223</v>
      </c>
      <c r="O293">
        <v>0.10191956124314443</v>
      </c>
      <c r="P293">
        <v>2.0359663862306074E-2</v>
      </c>
    </row>
    <row r="294" spans="9:16">
      <c r="I294">
        <v>111001102164</v>
      </c>
      <c r="J294" t="s">
        <v>373</v>
      </c>
      <c r="K294">
        <v>34.883252662148948</v>
      </c>
      <c r="L294">
        <v>0.264848679974243</v>
      </c>
      <c r="M294">
        <v>1456</v>
      </c>
      <c r="N294">
        <v>253</v>
      </c>
      <c r="O294">
        <v>0.17376373626373626</v>
      </c>
      <c r="P294">
        <v>1.200984692730019</v>
      </c>
    </row>
    <row r="295" spans="9:16">
      <c r="I295">
        <v>111850001576</v>
      </c>
      <c r="J295" t="s">
        <v>350</v>
      </c>
      <c r="K295">
        <v>35.809763975155199</v>
      </c>
      <c r="L295">
        <v>0.25140015600623999</v>
      </c>
      <c r="M295">
        <v>2447</v>
      </c>
      <c r="N295">
        <v>496</v>
      </c>
      <c r="O295">
        <v>0.20269718022067837</v>
      </c>
      <c r="P295">
        <v>1.1014886041103249</v>
      </c>
    </row>
    <row r="296" spans="9:16">
      <c r="I296">
        <v>111001029114</v>
      </c>
      <c r="J296" t="s">
        <v>136</v>
      </c>
      <c r="K296">
        <v>36.567903981264521</v>
      </c>
      <c r="L296">
        <v>0.24711915535444801</v>
      </c>
      <c r="M296">
        <v>1278</v>
      </c>
      <c r="N296">
        <v>150</v>
      </c>
      <c r="O296">
        <v>0.11737089201877934</v>
      </c>
      <c r="P296">
        <v>0.59212220953580541</v>
      </c>
    </row>
    <row r="297" spans="9:16">
      <c r="I297">
        <v>111001024830</v>
      </c>
      <c r="J297" t="s">
        <v>652</v>
      </c>
      <c r="K297">
        <v>36.815201288244708</v>
      </c>
      <c r="L297">
        <v>0.24132758620689601</v>
      </c>
      <c r="M297">
        <v>1002</v>
      </c>
      <c r="N297">
        <v>159</v>
      </c>
      <c r="O297">
        <v>0.15868263473053892</v>
      </c>
      <c r="P297">
        <v>0.69615644396074006</v>
      </c>
    </row>
    <row r="298" spans="9:16">
      <c r="I298">
        <v>111001045225</v>
      </c>
      <c r="J298" t="s">
        <v>314</v>
      </c>
      <c r="K298">
        <v>40.908284845853174</v>
      </c>
      <c r="L298">
        <v>0.24390546006066799</v>
      </c>
      <c r="M298">
        <v>3928</v>
      </c>
      <c r="N298">
        <v>547</v>
      </c>
      <c r="O298">
        <v>0.13925661914460286</v>
      </c>
      <c r="P298">
        <v>0.20014295896028103</v>
      </c>
    </row>
    <row r="299" spans="9:16">
      <c r="I299">
        <v>111001012343</v>
      </c>
      <c r="J299" t="s">
        <v>297</v>
      </c>
      <c r="K299">
        <v>38.441348396501333</v>
      </c>
      <c r="L299">
        <v>0.22700953137410601</v>
      </c>
      <c r="M299">
        <v>2431</v>
      </c>
      <c r="N299">
        <v>315</v>
      </c>
      <c r="O299">
        <v>0.12957630604689427</v>
      </c>
      <c r="P299">
        <v>0.25084733953928323</v>
      </c>
    </row>
    <row r="300" spans="9:16">
      <c r="I300">
        <v>111001045705</v>
      </c>
      <c r="J300" t="s">
        <v>321</v>
      </c>
      <c r="K300">
        <v>41.635769230769156</v>
      </c>
      <c r="L300">
        <v>0.18603681645912301</v>
      </c>
      <c r="M300">
        <v>1756</v>
      </c>
      <c r="N300">
        <v>137</v>
      </c>
      <c r="O300">
        <v>7.8018223234624151E-2</v>
      </c>
      <c r="P300">
        <v>-0.72510234684114028</v>
      </c>
    </row>
    <row r="301" spans="9:16">
      <c r="I301">
        <v>111001014958</v>
      </c>
      <c r="J301" t="s">
        <v>295</v>
      </c>
      <c r="K301">
        <v>38.654481481481405</v>
      </c>
      <c r="L301">
        <v>0.20892255892255801</v>
      </c>
      <c r="M301">
        <v>795</v>
      </c>
      <c r="N301">
        <v>85</v>
      </c>
      <c r="O301">
        <v>0.1069182389937107</v>
      </c>
      <c r="P301">
        <v>-5.2783029875944742E-2</v>
      </c>
    </row>
    <row r="302" spans="9:16">
      <c r="I302">
        <v>111001027332</v>
      </c>
      <c r="J302" t="s">
        <v>330</v>
      </c>
      <c r="K302">
        <v>36.385670103092743</v>
      </c>
      <c r="L302">
        <v>0.19246781115879699</v>
      </c>
      <c r="M302">
        <v>2286</v>
      </c>
      <c r="N302">
        <v>912</v>
      </c>
      <c r="O302">
        <v>0.39895013123359579</v>
      </c>
      <c r="P302">
        <v>1.3493360851004592</v>
      </c>
    </row>
    <row r="303" spans="9:16">
      <c r="I303">
        <v>111001030821</v>
      </c>
      <c r="J303" t="s">
        <v>345</v>
      </c>
      <c r="K303">
        <v>34.534971209212976</v>
      </c>
      <c r="L303">
        <v>0.26670557717250198</v>
      </c>
      <c r="M303">
        <v>1451</v>
      </c>
      <c r="N303">
        <v>224</v>
      </c>
      <c r="O303">
        <v>0.1543762922122674</v>
      </c>
      <c r="P303">
        <v>1.168258649725239</v>
      </c>
    </row>
    <row r="304" spans="9:16">
      <c r="I304">
        <v>111001016004</v>
      </c>
      <c r="J304" t="s">
        <v>355</v>
      </c>
      <c r="K304">
        <v>34.733964194373328</v>
      </c>
      <c r="L304">
        <v>0.23999999999999899</v>
      </c>
      <c r="M304">
        <v>984</v>
      </c>
      <c r="N304">
        <v>82</v>
      </c>
      <c r="O304">
        <v>8.3333333333333329E-2</v>
      </c>
      <c r="P304">
        <v>0.56176095263132664</v>
      </c>
    </row>
    <row r="305" spans="9:16">
      <c r="I305">
        <v>111001025313</v>
      </c>
      <c r="J305" t="s">
        <v>351</v>
      </c>
      <c r="K305">
        <v>27.754744744744723</v>
      </c>
      <c r="L305">
        <v>0.24810191082802499</v>
      </c>
      <c r="M305">
        <v>602</v>
      </c>
      <c r="N305">
        <v>125</v>
      </c>
      <c r="O305">
        <v>0.20764119601328904</v>
      </c>
      <c r="P305">
        <v>1.9441968195530566</v>
      </c>
    </row>
    <row r="306" spans="9:16">
      <c r="I306">
        <v>111001012530</v>
      </c>
      <c r="J306" t="s">
        <v>234</v>
      </c>
      <c r="K306">
        <v>39.030599315068443</v>
      </c>
      <c r="L306">
        <v>0.16278331257783299</v>
      </c>
      <c r="M306">
        <v>1599</v>
      </c>
      <c r="N306">
        <v>176</v>
      </c>
      <c r="O306">
        <v>0.11006879299562226</v>
      </c>
      <c r="P306">
        <v>-0.53322642626267192</v>
      </c>
    </row>
    <row r="307" spans="9:16">
      <c r="I307">
        <v>111001013374</v>
      </c>
      <c r="J307" t="s">
        <v>356</v>
      </c>
      <c r="K307">
        <v>32.319349930843593</v>
      </c>
      <c r="L307">
        <v>0.20395112016293199</v>
      </c>
      <c r="M307">
        <v>1239</v>
      </c>
      <c r="N307">
        <v>111</v>
      </c>
      <c r="O307">
        <v>8.9588377723970949E-2</v>
      </c>
      <c r="P307">
        <v>0.49034308571424207</v>
      </c>
    </row>
    <row r="308" spans="9:16">
      <c r="I308">
        <v>111001020095</v>
      </c>
      <c r="J308" t="s">
        <v>341</v>
      </c>
      <c r="K308">
        <v>36.664161490683085</v>
      </c>
      <c r="L308">
        <v>0.217561983471074</v>
      </c>
      <c r="M308">
        <v>1239</v>
      </c>
      <c r="N308">
        <v>108</v>
      </c>
      <c r="O308">
        <v>8.7167070217917669E-2</v>
      </c>
      <c r="P308">
        <v>0.15356144071859756</v>
      </c>
    </row>
    <row r="309" spans="9:16">
      <c r="I309">
        <v>111001102148</v>
      </c>
      <c r="J309" t="s">
        <v>368</v>
      </c>
      <c r="K309">
        <v>31.246377171215837</v>
      </c>
      <c r="L309">
        <v>0.21225362872421599</v>
      </c>
      <c r="M309">
        <v>1115</v>
      </c>
      <c r="N309">
        <v>231</v>
      </c>
      <c r="O309">
        <v>0.20717488789237667</v>
      </c>
      <c r="P309">
        <v>1.2189678668494306</v>
      </c>
    </row>
    <row r="310" spans="9:16">
      <c r="I310">
        <v>111001014206</v>
      </c>
      <c r="J310" t="s">
        <v>229</v>
      </c>
      <c r="K310">
        <v>37.936896321070186</v>
      </c>
      <c r="L310">
        <v>0.18535585909417601</v>
      </c>
      <c r="M310">
        <v>2186</v>
      </c>
      <c r="N310">
        <v>186</v>
      </c>
      <c r="O310">
        <v>8.5086916742909427E-2</v>
      </c>
      <c r="P310">
        <v>-0.30815387304147746</v>
      </c>
    </row>
    <row r="311" spans="9:16">
      <c r="I311">
        <v>111001027251</v>
      </c>
      <c r="J311" t="s">
        <v>372</v>
      </c>
      <c r="K311">
        <v>33.754221678891561</v>
      </c>
      <c r="L311">
        <v>0.272701514411333</v>
      </c>
      <c r="M311">
        <v>1494</v>
      </c>
      <c r="N311">
        <v>214</v>
      </c>
      <c r="O311">
        <v>0.14323962516733602</v>
      </c>
      <c r="P311">
        <v>1.2595391880278834</v>
      </c>
    </row>
    <row r="312" spans="9:16">
      <c r="I312">
        <v>111001013153</v>
      </c>
      <c r="J312" t="s">
        <v>279</v>
      </c>
      <c r="K312">
        <v>35.760741822429857</v>
      </c>
      <c r="L312">
        <v>0.26017926186291801</v>
      </c>
      <c r="M312">
        <v>2778</v>
      </c>
      <c r="N312">
        <v>528</v>
      </c>
      <c r="O312">
        <v>0.19006479481641469</v>
      </c>
      <c r="P312">
        <v>1.1359574791478049</v>
      </c>
    </row>
    <row r="313" spans="9:16">
      <c r="I313">
        <v>111001106968</v>
      </c>
      <c r="J313" t="s">
        <v>632</v>
      </c>
      <c r="K313">
        <v>40.216701310438161</v>
      </c>
      <c r="L313">
        <v>0.21042823156225299</v>
      </c>
      <c r="M313">
        <v>3632</v>
      </c>
      <c r="N313">
        <v>471</v>
      </c>
      <c r="O313">
        <v>0.1296806167400881</v>
      </c>
      <c r="P313">
        <v>-0.10012443601750755</v>
      </c>
    </row>
    <row r="314" spans="9:16">
      <c r="I314">
        <v>111001036561</v>
      </c>
      <c r="J314" t="s">
        <v>380</v>
      </c>
      <c r="K314">
        <v>34.411483375959016</v>
      </c>
      <c r="L314">
        <v>0.28307615230460897</v>
      </c>
      <c r="M314">
        <v>940</v>
      </c>
      <c r="N314">
        <v>131</v>
      </c>
      <c r="O314">
        <v>0.13936170212765958</v>
      </c>
      <c r="P314">
        <v>1.2746576946460042</v>
      </c>
    </row>
    <row r="315" spans="9:16">
      <c r="I315">
        <v>111001075957</v>
      </c>
      <c r="J315" t="s">
        <v>332</v>
      </c>
      <c r="K315">
        <v>34.1376706324358</v>
      </c>
      <c r="L315">
        <v>0.23707789787551201</v>
      </c>
      <c r="M315">
        <v>1955</v>
      </c>
      <c r="N315">
        <v>239</v>
      </c>
      <c r="O315">
        <v>0.12225063938618926</v>
      </c>
      <c r="P315">
        <v>0.77254315212301727</v>
      </c>
    </row>
    <row r="316" spans="9:16">
      <c r="I316">
        <v>111001012971</v>
      </c>
      <c r="J316" t="s">
        <v>274</v>
      </c>
      <c r="K316">
        <v>35.749672667757707</v>
      </c>
      <c r="L316">
        <v>0.21154750244858</v>
      </c>
      <c r="M316">
        <v>856</v>
      </c>
      <c r="N316">
        <v>69</v>
      </c>
      <c r="O316">
        <v>8.0607476635514014E-2</v>
      </c>
      <c r="P316">
        <v>0.16133876032781649</v>
      </c>
    </row>
    <row r="317" spans="9:16">
      <c r="I317">
        <v>111001102075</v>
      </c>
      <c r="J317" t="s">
        <v>342</v>
      </c>
      <c r="K317">
        <v>34.685974329054794</v>
      </c>
      <c r="L317">
        <v>0.236424399740428</v>
      </c>
      <c r="M317">
        <v>1327</v>
      </c>
      <c r="N317">
        <v>153</v>
      </c>
      <c r="O317">
        <v>0.11529766390354182</v>
      </c>
      <c r="P317">
        <v>0.67652282643508566</v>
      </c>
    </row>
    <row r="318" spans="9:16">
      <c r="I318">
        <v>111001102156</v>
      </c>
      <c r="J318" t="s">
        <v>361</v>
      </c>
      <c r="K318">
        <v>33.302499999999959</v>
      </c>
      <c r="L318">
        <v>0.23463176064441801</v>
      </c>
      <c r="M318">
        <v>1352</v>
      </c>
      <c r="N318">
        <v>122</v>
      </c>
      <c r="O318">
        <v>9.0236686390532547E-2</v>
      </c>
      <c r="P318">
        <v>0.69168811689201304</v>
      </c>
    </row>
    <row r="319" spans="9:16">
      <c r="I319">
        <v>111001026964</v>
      </c>
      <c r="J319" t="s">
        <v>326</v>
      </c>
      <c r="K319">
        <v>39.838482758620671</v>
      </c>
      <c r="L319">
        <v>0.204184116949822</v>
      </c>
      <c r="M319">
        <v>2526</v>
      </c>
      <c r="N319">
        <v>300</v>
      </c>
      <c r="O319">
        <v>0.11876484560570071</v>
      </c>
      <c r="P319">
        <v>-0.17113979831971141</v>
      </c>
    </row>
    <row r="320" spans="9:16">
      <c r="I320">
        <v>311001075034</v>
      </c>
      <c r="J320" t="s">
        <v>377</v>
      </c>
      <c r="K320">
        <v>30.421273062730577</v>
      </c>
      <c r="L320">
        <v>0.31970333745364599</v>
      </c>
      <c r="M320">
        <v>816</v>
      </c>
      <c r="N320">
        <v>236</v>
      </c>
      <c r="O320">
        <v>0.28921568627450983</v>
      </c>
      <c r="P320">
        <v>2.7377144815182697</v>
      </c>
    </row>
    <row r="321" spans="9:16">
      <c r="I321">
        <v>111001098868</v>
      </c>
      <c r="J321" t="s">
        <v>467</v>
      </c>
      <c r="K321">
        <v>35.528587786259486</v>
      </c>
      <c r="L321">
        <v>0.25418160095579401</v>
      </c>
      <c r="M321">
        <v>695</v>
      </c>
      <c r="N321">
        <v>94</v>
      </c>
      <c r="O321">
        <v>0.13525179856115108</v>
      </c>
      <c r="P321">
        <v>0.85286636455215314</v>
      </c>
    </row>
    <row r="322" spans="9:16">
      <c r="I322">
        <v>211850000787</v>
      </c>
      <c r="J322" t="s">
        <v>344</v>
      </c>
      <c r="K322">
        <v>37.977607497243511</v>
      </c>
      <c r="L322">
        <v>0.22032485875706101</v>
      </c>
      <c r="M322">
        <v>1200</v>
      </c>
      <c r="N322">
        <v>138</v>
      </c>
      <c r="O322">
        <v>0.115</v>
      </c>
      <c r="P322">
        <v>0.16794501690501312</v>
      </c>
    </row>
    <row r="323" spans="9:16">
      <c r="I323">
        <v>111001046621</v>
      </c>
      <c r="J323" t="s">
        <v>364</v>
      </c>
      <c r="K323">
        <v>35.438082975679457</v>
      </c>
      <c r="L323">
        <v>0.25819856704196498</v>
      </c>
      <c r="M323">
        <v>978</v>
      </c>
      <c r="N323">
        <v>95</v>
      </c>
      <c r="O323">
        <v>9.7137014314928424E-2</v>
      </c>
      <c r="P323">
        <v>0.72923123239924181</v>
      </c>
    </row>
    <row r="324" spans="9:16">
      <c r="I324">
        <v>111001036765</v>
      </c>
      <c r="J324" t="s">
        <v>374</v>
      </c>
      <c r="K324">
        <v>31.893002345582463</v>
      </c>
      <c r="L324">
        <v>0.27846646732165697</v>
      </c>
      <c r="M324">
        <v>1828</v>
      </c>
      <c r="N324">
        <v>258</v>
      </c>
      <c r="O324">
        <v>0.14113785557986872</v>
      </c>
      <c r="P324">
        <v>1.5039015683593615</v>
      </c>
    </row>
    <row r="325" spans="9:16">
      <c r="I325">
        <v>111279000362</v>
      </c>
      <c r="J325" t="s">
        <v>292</v>
      </c>
      <c r="K325">
        <v>39.859931682322724</v>
      </c>
      <c r="L325">
        <v>0.19083444296493501</v>
      </c>
      <c r="M325">
        <v>1795</v>
      </c>
      <c r="N325">
        <v>152</v>
      </c>
      <c r="O325">
        <v>8.4679665738161561E-2</v>
      </c>
      <c r="P325">
        <v>-0.45958224903241751</v>
      </c>
    </row>
    <row r="326" spans="9:16">
      <c r="I326">
        <v>111001107115</v>
      </c>
      <c r="J326" t="s">
        <v>384</v>
      </c>
      <c r="K326">
        <v>30.78915723981898</v>
      </c>
      <c r="L326">
        <v>0.334604632587861</v>
      </c>
      <c r="M326">
        <v>2362</v>
      </c>
      <c r="N326">
        <v>572</v>
      </c>
      <c r="O326">
        <v>0.24216765453005928</v>
      </c>
      <c r="P326">
        <v>2.6323562554478066</v>
      </c>
    </row>
    <row r="327" spans="9:16">
      <c r="I327">
        <v>111001075663</v>
      </c>
      <c r="J327" t="s">
        <v>347</v>
      </c>
      <c r="K327">
        <v>33.074860031104173</v>
      </c>
      <c r="L327">
        <v>0.26123921924648202</v>
      </c>
      <c r="M327">
        <v>1833</v>
      </c>
      <c r="N327">
        <v>257</v>
      </c>
      <c r="O327">
        <v>0.14020731042007636</v>
      </c>
      <c r="P327">
        <v>1.2047039552091441</v>
      </c>
    </row>
    <row r="328" spans="9:16">
      <c r="I328">
        <v>111001013293</v>
      </c>
      <c r="J328" t="s">
        <v>340</v>
      </c>
      <c r="K328">
        <v>33.621592689295007</v>
      </c>
      <c r="L328">
        <v>0.21458520179372201</v>
      </c>
      <c r="M328">
        <v>730</v>
      </c>
      <c r="N328">
        <v>101</v>
      </c>
      <c r="O328">
        <v>0.13835616438356163</v>
      </c>
      <c r="P328">
        <v>0.67844267728081653</v>
      </c>
    </row>
    <row r="329" spans="9:16">
      <c r="I329">
        <v>111001010910</v>
      </c>
      <c r="J329" t="s">
        <v>127</v>
      </c>
      <c r="K329">
        <v>43.652255694342372</v>
      </c>
      <c r="L329">
        <v>0.13330557868442899</v>
      </c>
      <c r="M329">
        <v>1554</v>
      </c>
      <c r="N329">
        <v>54</v>
      </c>
      <c r="O329">
        <v>3.4749034749034749E-2</v>
      </c>
      <c r="P329">
        <v>-1.6546891968408632</v>
      </c>
    </row>
    <row r="330" spans="9:16">
      <c r="I330">
        <v>111001018368</v>
      </c>
      <c r="J330" t="s">
        <v>352</v>
      </c>
      <c r="K330">
        <v>36.084318339100307</v>
      </c>
      <c r="L330">
        <v>0.236691292875989</v>
      </c>
      <c r="M330">
        <v>1994</v>
      </c>
      <c r="N330">
        <v>244</v>
      </c>
      <c r="O330">
        <v>0.12236710130391174</v>
      </c>
      <c r="P330">
        <v>0.56316191709377461</v>
      </c>
    </row>
    <row r="331" spans="9:16">
      <c r="I331">
        <v>111001030864</v>
      </c>
      <c r="J331" t="s">
        <v>379</v>
      </c>
      <c r="K331">
        <v>34.86159999999991</v>
      </c>
      <c r="L331">
        <v>0.25980836236933702</v>
      </c>
      <c r="M331">
        <v>954</v>
      </c>
      <c r="N331">
        <v>138</v>
      </c>
      <c r="O331">
        <v>0.14465408805031446</v>
      </c>
      <c r="P331">
        <v>1.0215916543221664</v>
      </c>
    </row>
    <row r="332" spans="9:16">
      <c r="I332">
        <v>111850001380</v>
      </c>
      <c r="J332" t="s">
        <v>327</v>
      </c>
      <c r="K332">
        <v>36.961260945709213</v>
      </c>
      <c r="L332">
        <v>0.225411676646706</v>
      </c>
      <c r="M332">
        <v>883</v>
      </c>
      <c r="N332">
        <v>108</v>
      </c>
      <c r="O332">
        <v>0.12231030577576443</v>
      </c>
      <c r="P332">
        <v>0.35884884884559393</v>
      </c>
    </row>
    <row r="333" spans="9:16">
      <c r="I333">
        <v>111001024643</v>
      </c>
      <c r="J333" t="s">
        <v>367</v>
      </c>
      <c r="K333">
        <v>33.973817991631705</v>
      </c>
      <c r="L333">
        <v>0.28516830294529999</v>
      </c>
      <c r="M333">
        <v>1254</v>
      </c>
      <c r="N333">
        <v>179</v>
      </c>
      <c r="O333">
        <v>0.14274322169059012</v>
      </c>
      <c r="P333">
        <v>1.3569548355532079</v>
      </c>
    </row>
    <row r="334" spans="9:16">
      <c r="I334">
        <v>111001102091</v>
      </c>
      <c r="J334" t="s">
        <v>376</v>
      </c>
      <c r="K334">
        <v>37.427177664974494</v>
      </c>
      <c r="L334">
        <v>0.246297662976629</v>
      </c>
      <c r="M334">
        <v>1538</v>
      </c>
      <c r="N334">
        <v>202</v>
      </c>
      <c r="O334">
        <v>0.13133940182054615</v>
      </c>
      <c r="P334">
        <v>0.556385617337815</v>
      </c>
    </row>
    <row r="335" spans="9:16">
      <c r="I335">
        <v>111001086631</v>
      </c>
      <c r="J335" t="s">
        <v>375</v>
      </c>
      <c r="K335">
        <v>34.430213114754025</v>
      </c>
      <c r="L335">
        <v>0.25889978213507597</v>
      </c>
      <c r="M335">
        <v>1055</v>
      </c>
      <c r="N335">
        <v>111</v>
      </c>
      <c r="O335">
        <v>0.1052132701421801</v>
      </c>
      <c r="P335">
        <v>0.87947094955224925</v>
      </c>
    </row>
    <row r="336" spans="9:16">
      <c r="I336">
        <v>111001102105</v>
      </c>
      <c r="J336" t="s">
        <v>385</v>
      </c>
      <c r="K336">
        <v>33.375474397590274</v>
      </c>
      <c r="L336">
        <v>0.29735204081632599</v>
      </c>
      <c r="M336">
        <v>1880</v>
      </c>
      <c r="N336">
        <v>402</v>
      </c>
      <c r="O336">
        <v>0.21382978723404256</v>
      </c>
      <c r="P336">
        <v>1.8627532367957305</v>
      </c>
    </row>
    <row r="337" spans="9:16">
      <c r="I337">
        <v>311001026441</v>
      </c>
      <c r="J337" t="s">
        <v>388</v>
      </c>
      <c r="K337">
        <v>32.772063197025957</v>
      </c>
      <c r="L337">
        <v>0.26098809523809502</v>
      </c>
      <c r="M337">
        <v>824</v>
      </c>
      <c r="N337">
        <v>40</v>
      </c>
      <c r="O337">
        <v>4.8543689320388349E-2</v>
      </c>
      <c r="P337">
        <v>0.81865951594566377</v>
      </c>
    </row>
    <row r="338" spans="9:16">
      <c r="I338">
        <v>111001086681</v>
      </c>
      <c r="J338" t="s">
        <v>378</v>
      </c>
      <c r="K338">
        <v>36.681554467564141</v>
      </c>
      <c r="L338">
        <v>0.27149962034927899</v>
      </c>
      <c r="M338">
        <v>2635</v>
      </c>
      <c r="N338">
        <v>328</v>
      </c>
      <c r="O338">
        <v>0.12447817836812144</v>
      </c>
      <c r="P338">
        <v>0.85269418117474383</v>
      </c>
    </row>
    <row r="339" spans="9:16">
      <c r="I339">
        <v>111001102130</v>
      </c>
      <c r="J339" t="s">
        <v>366</v>
      </c>
      <c r="K339">
        <v>33.893162901307889</v>
      </c>
      <c r="L339">
        <v>0.28278737791134401</v>
      </c>
      <c r="M339">
        <v>1375</v>
      </c>
      <c r="N339">
        <v>323</v>
      </c>
      <c r="O339">
        <v>0.2349090909090909</v>
      </c>
      <c r="P339">
        <v>1.7599232503271456</v>
      </c>
    </row>
    <row r="340" spans="9:16">
      <c r="I340">
        <v>111001102067</v>
      </c>
      <c r="J340" t="s">
        <v>609</v>
      </c>
      <c r="K340">
        <v>31.86969474969467</v>
      </c>
      <c r="L340">
        <v>0.22885234899328799</v>
      </c>
      <c r="M340">
        <v>1054</v>
      </c>
      <c r="N340">
        <v>91</v>
      </c>
      <c r="O340">
        <v>8.6337760910815936E-2</v>
      </c>
      <c r="P340">
        <v>0.76872300594828591</v>
      </c>
    </row>
    <row r="341" spans="9:16">
      <c r="I341">
        <v>111001036544</v>
      </c>
      <c r="J341" t="s">
        <v>387</v>
      </c>
      <c r="K341">
        <v>24.360309278350464</v>
      </c>
      <c r="L341">
        <v>0.26554238833181298</v>
      </c>
      <c r="M341">
        <v>839</v>
      </c>
      <c r="N341">
        <v>146</v>
      </c>
      <c r="O341">
        <v>0.17401668653158522</v>
      </c>
      <c r="P341">
        <v>2.3230676426529984</v>
      </c>
    </row>
    <row r="342" spans="9:16">
      <c r="I342">
        <v>111001018252</v>
      </c>
      <c r="J342" t="s">
        <v>381</v>
      </c>
      <c r="K342">
        <v>32.012100840336061</v>
      </c>
      <c r="L342">
        <v>0.24474147414741501</v>
      </c>
      <c r="M342">
        <v>929</v>
      </c>
      <c r="N342">
        <v>89</v>
      </c>
      <c r="O342">
        <v>9.5801937567276646E-2</v>
      </c>
      <c r="P342">
        <v>0.95321725418390335</v>
      </c>
    </row>
    <row r="343" spans="9:16">
      <c r="I343">
        <v>111001102113</v>
      </c>
      <c r="J343" t="s">
        <v>386</v>
      </c>
      <c r="K343">
        <v>30.763073593073504</v>
      </c>
      <c r="L343">
        <v>0.31818127608825197</v>
      </c>
      <c r="M343">
        <v>1588</v>
      </c>
      <c r="N343">
        <v>381</v>
      </c>
      <c r="O343">
        <v>0.23992443324937027</v>
      </c>
      <c r="P343">
        <v>2.4630210352433402</v>
      </c>
    </row>
    <row r="344" spans="9:16">
      <c r="I344">
        <v>111265000343</v>
      </c>
      <c r="J344" t="s">
        <v>343</v>
      </c>
      <c r="K344">
        <v>39.345460674157231</v>
      </c>
      <c r="L344">
        <v>0.23597899938233399</v>
      </c>
      <c r="M344">
        <v>1228</v>
      </c>
      <c r="N344">
        <v>124</v>
      </c>
      <c r="O344">
        <v>0.10097719869706841</v>
      </c>
      <c r="P344">
        <v>0.1138845657932093</v>
      </c>
    </row>
    <row r="345" spans="9:16">
      <c r="I345">
        <v>111001086665</v>
      </c>
      <c r="J345" t="s">
        <v>371</v>
      </c>
      <c r="K345">
        <v>35.202648556876035</v>
      </c>
      <c r="L345">
        <v>0.24183959451401399</v>
      </c>
      <c r="M345">
        <v>3292</v>
      </c>
      <c r="N345">
        <v>571</v>
      </c>
      <c r="O345">
        <v>0.17345078979343864</v>
      </c>
      <c r="P345">
        <v>0.93889312069270847</v>
      </c>
    </row>
    <row r="346" spans="9:16">
      <c r="I346">
        <v>211850001481</v>
      </c>
      <c r="J346" t="s">
        <v>382</v>
      </c>
      <c r="K346">
        <v>35.788830442081654</v>
      </c>
      <c r="L346">
        <v>0.26270494763452601</v>
      </c>
      <c r="M346">
        <v>2809</v>
      </c>
      <c r="N346">
        <v>379</v>
      </c>
      <c r="O346">
        <v>0.13492346030615879</v>
      </c>
      <c r="P346">
        <v>0.90786050119253958</v>
      </c>
    </row>
    <row r="347" spans="9:16">
      <c r="I347">
        <v>111001032409</v>
      </c>
      <c r="J347" t="s">
        <v>389</v>
      </c>
      <c r="K347">
        <v>29.18712962962956</v>
      </c>
      <c r="L347">
        <v>0.22945240101095099</v>
      </c>
      <c r="M347">
        <v>1019</v>
      </c>
      <c r="N347">
        <v>105</v>
      </c>
      <c r="O347">
        <v>0.10304219823356231</v>
      </c>
      <c r="P347">
        <v>1.1343928562088377</v>
      </c>
    </row>
    <row r="348" spans="9:16">
      <c r="I348">
        <v>111001104035</v>
      </c>
      <c r="J348" t="s">
        <v>411</v>
      </c>
      <c r="K348">
        <v>34.671074074074042</v>
      </c>
      <c r="L348">
        <v>0.16997663551401901</v>
      </c>
      <c r="M348">
        <v>436</v>
      </c>
      <c r="N348">
        <v>357</v>
      </c>
      <c r="O348">
        <v>0.81880733944954132</v>
      </c>
      <c r="P348">
        <v>3.2128557799808521</v>
      </c>
    </row>
    <row r="349" spans="9:16">
      <c r="I349">
        <v>111001034665</v>
      </c>
      <c r="J349" t="s">
        <v>409</v>
      </c>
      <c r="K349">
        <v>38.730297029702953</v>
      </c>
      <c r="L349">
        <v>0.266890547263682</v>
      </c>
      <c r="M349">
        <v>446</v>
      </c>
      <c r="N349">
        <v>72</v>
      </c>
      <c r="O349">
        <v>0.16143497757847533</v>
      </c>
      <c r="P349">
        <v>0.7579161941991297</v>
      </c>
    </row>
    <row r="350" spans="9:16">
      <c r="I350">
        <v>211102000201</v>
      </c>
      <c r="J350" t="s">
        <v>407</v>
      </c>
      <c r="K350">
        <v>35.515696721311365</v>
      </c>
      <c r="L350">
        <v>0.272245430809399</v>
      </c>
      <c r="M350">
        <v>1902</v>
      </c>
      <c r="N350">
        <v>393</v>
      </c>
      <c r="O350">
        <v>0.20662460567823343</v>
      </c>
      <c r="P350">
        <v>1.3559535306058672</v>
      </c>
    </row>
    <row r="351" spans="9:16">
      <c r="I351">
        <v>111001102016</v>
      </c>
      <c r="J351" t="s">
        <v>649</v>
      </c>
      <c r="K351">
        <v>41.518057259713615</v>
      </c>
      <c r="L351">
        <v>0.14143987341772199</v>
      </c>
      <c r="M351">
        <v>672</v>
      </c>
      <c r="N351">
        <v>39</v>
      </c>
      <c r="O351">
        <v>5.8035714285714288E-2</v>
      </c>
      <c r="P351">
        <v>-1.2429474632858377</v>
      </c>
    </row>
    <row r="352" spans="9:16">
      <c r="I352">
        <v>211001032501</v>
      </c>
      <c r="J352" t="s">
        <v>402</v>
      </c>
      <c r="K352">
        <v>31.693609534619675</v>
      </c>
      <c r="L352">
        <v>0.33168294515401803</v>
      </c>
      <c r="M352">
        <v>1174</v>
      </c>
      <c r="N352">
        <v>191</v>
      </c>
      <c r="O352">
        <v>0.16269165247018738</v>
      </c>
      <c r="P352">
        <v>2.1474281309712659</v>
      </c>
    </row>
    <row r="353" spans="9:16">
      <c r="I353">
        <v>111001014524</v>
      </c>
      <c r="J353" t="s">
        <v>271</v>
      </c>
      <c r="K353">
        <v>36.111891691394632</v>
      </c>
      <c r="L353">
        <v>0.21155631013016299</v>
      </c>
      <c r="M353">
        <v>1775</v>
      </c>
      <c r="N353">
        <v>157</v>
      </c>
      <c r="O353">
        <v>8.8450704225352117E-2</v>
      </c>
      <c r="P353">
        <v>0.15863957492834796</v>
      </c>
    </row>
    <row r="354" spans="9:16">
      <c r="I354">
        <v>111102000621</v>
      </c>
      <c r="J354" t="s">
        <v>243</v>
      </c>
      <c r="K354">
        <v>39.421372549019509</v>
      </c>
      <c r="L354">
        <v>0.20359598853868099</v>
      </c>
      <c r="M354">
        <v>1380</v>
      </c>
      <c r="N354">
        <v>131</v>
      </c>
      <c r="O354">
        <v>9.492753623188406E-2</v>
      </c>
      <c r="P354">
        <v>-0.24086220020623356</v>
      </c>
    </row>
    <row r="355" spans="9:16">
      <c r="I355">
        <v>211850000043</v>
      </c>
      <c r="J355" t="s">
        <v>700</v>
      </c>
      <c r="K355">
        <v>17.674999999999997</v>
      </c>
      <c r="L355">
        <v>0.32200000000000001</v>
      </c>
      <c r="M355">
        <v>13</v>
      </c>
      <c r="N355">
        <v>1</v>
      </c>
      <c r="O355">
        <v>7.6923076923076927E-2</v>
      </c>
      <c r="P355">
        <v>3.1472560080470897</v>
      </c>
    </row>
    <row r="356" spans="9:16">
      <c r="I356">
        <v>211850000868</v>
      </c>
      <c r="J356" t="s">
        <v>612</v>
      </c>
      <c r="K356">
        <v>36.367999999999945</v>
      </c>
      <c r="L356">
        <v>0.193</v>
      </c>
      <c r="M356">
        <v>9</v>
      </c>
      <c r="N356">
        <v>2</v>
      </c>
      <c r="O356">
        <v>0.22222222222222221</v>
      </c>
      <c r="P356">
        <v>0.55512399816915958</v>
      </c>
    </row>
    <row r="357" spans="9:16">
      <c r="I357">
        <v>211850001007</v>
      </c>
      <c r="J357" t="s">
        <v>614</v>
      </c>
      <c r="K357">
        <v>30.51249999999995</v>
      </c>
      <c r="L357">
        <v>0.31027027027026999</v>
      </c>
      <c r="M357">
        <v>39</v>
      </c>
      <c r="N357">
        <v>0</v>
      </c>
      <c r="O357">
        <v>0</v>
      </c>
      <c r="P357">
        <v>1.3236724572420067</v>
      </c>
    </row>
    <row r="358" spans="9:16">
      <c r="I358">
        <v>211850000876</v>
      </c>
      <c r="J358" t="s">
        <v>390</v>
      </c>
      <c r="K358">
        <v>35.747233009708708</v>
      </c>
      <c r="L358">
        <v>0.245161870503597</v>
      </c>
      <c r="M358">
        <v>577</v>
      </c>
      <c r="N358">
        <v>62</v>
      </c>
      <c r="O358">
        <v>0.10745233968804159</v>
      </c>
      <c r="P358">
        <v>0.6147381227669807</v>
      </c>
    </row>
    <row r="359" spans="9:16">
      <c r="I359">
        <v>211850001473</v>
      </c>
      <c r="J359" t="s">
        <v>404</v>
      </c>
      <c r="K359">
        <v>27.311968085106376</v>
      </c>
      <c r="L359">
        <v>0.27588888888888902</v>
      </c>
      <c r="M359">
        <v>394</v>
      </c>
      <c r="N359">
        <v>46</v>
      </c>
      <c r="O359">
        <v>0.116751269035533</v>
      </c>
      <c r="P359">
        <v>1.8529211591493873</v>
      </c>
    </row>
    <row r="360" spans="9:16">
      <c r="I360">
        <v>211001076346</v>
      </c>
      <c r="J360" t="s">
        <v>396</v>
      </c>
      <c r="K360">
        <v>28.868165680473346</v>
      </c>
      <c r="L360">
        <v>0.28235119047619101</v>
      </c>
      <c r="M360">
        <v>208</v>
      </c>
      <c r="N360">
        <v>23</v>
      </c>
      <c r="O360">
        <v>0.11057692307692307</v>
      </c>
      <c r="P360">
        <v>1.7238804552217215</v>
      </c>
    </row>
    <row r="361" spans="9:16">
      <c r="I361">
        <v>211850001171</v>
      </c>
      <c r="J361" t="s">
        <v>401</v>
      </c>
      <c r="K361">
        <v>32.24307926829259</v>
      </c>
      <c r="L361">
        <v>0.27743755036260997</v>
      </c>
      <c r="M361">
        <v>1187</v>
      </c>
      <c r="N361">
        <v>180</v>
      </c>
      <c r="O361">
        <v>0.15164279696714406</v>
      </c>
      <c r="P361">
        <v>1.5043253972574169</v>
      </c>
    </row>
    <row r="362" spans="9:16">
      <c r="I362">
        <v>111001028380</v>
      </c>
      <c r="J362" t="s">
        <v>619</v>
      </c>
      <c r="K362">
        <v>34.08911504424772</v>
      </c>
      <c r="L362">
        <v>0.24593375616631399</v>
      </c>
      <c r="M362">
        <v>1354</v>
      </c>
      <c r="N362">
        <v>120</v>
      </c>
      <c r="O362">
        <v>8.8626292466765136E-2</v>
      </c>
      <c r="P362">
        <v>0.71253639456228135</v>
      </c>
    </row>
    <row r="363" spans="9:16">
      <c r="I363">
        <v>211850000736</v>
      </c>
      <c r="J363" t="s">
        <v>477</v>
      </c>
      <c r="K363">
        <v>28.815925925925857</v>
      </c>
      <c r="L363">
        <v>0.32204081632653098</v>
      </c>
      <c r="M363">
        <v>41</v>
      </c>
      <c r="N363">
        <v>3</v>
      </c>
      <c r="O363">
        <v>7.3170731707317069E-2</v>
      </c>
      <c r="P363">
        <v>1.9511202002626993</v>
      </c>
    </row>
    <row r="364" spans="9:16">
      <c r="I364">
        <v>211850000710</v>
      </c>
      <c r="J364" t="s">
        <v>621</v>
      </c>
      <c r="K364">
        <v>34.694444444444414</v>
      </c>
      <c r="L364">
        <v>0.15611111111111101</v>
      </c>
      <c r="M364">
        <v>16</v>
      </c>
      <c r="N364">
        <v>1</v>
      </c>
      <c r="O364">
        <v>6.25E-2</v>
      </c>
      <c r="P364">
        <v>-0.35561785343703323</v>
      </c>
    </row>
    <row r="365" spans="9:16">
      <c r="I365">
        <v>211850000981</v>
      </c>
      <c r="J365" t="s">
        <v>410</v>
      </c>
      <c r="K365">
        <v>36.03929629629625</v>
      </c>
      <c r="L365">
        <v>0.25334193548387102</v>
      </c>
      <c r="M365">
        <v>731</v>
      </c>
      <c r="N365">
        <v>73</v>
      </c>
      <c r="O365">
        <v>9.9863201094391243E-2</v>
      </c>
      <c r="P365">
        <v>0.63005639551645143</v>
      </c>
    </row>
    <row r="366" spans="9:16">
      <c r="I366">
        <v>211001027485</v>
      </c>
      <c r="J366" t="s">
        <v>602</v>
      </c>
      <c r="K366">
        <v>26.339251700680247</v>
      </c>
      <c r="L366">
        <v>0.28092</v>
      </c>
      <c r="M366">
        <v>262</v>
      </c>
      <c r="N366">
        <v>24</v>
      </c>
      <c r="O366">
        <v>9.1603053435114504E-2</v>
      </c>
      <c r="P366">
        <v>1.8914811755968017</v>
      </c>
    </row>
    <row r="367" spans="9:16">
      <c r="I367">
        <v>211850001121</v>
      </c>
      <c r="J367" t="s">
        <v>400</v>
      </c>
      <c r="K367">
        <v>37.198807785887979</v>
      </c>
      <c r="L367">
        <v>0.24011925042589399</v>
      </c>
      <c r="M367">
        <v>1133</v>
      </c>
      <c r="N367">
        <v>122</v>
      </c>
      <c r="O367">
        <v>0.10767872903795234</v>
      </c>
      <c r="P367">
        <v>0.41236442675576035</v>
      </c>
    </row>
    <row r="368" spans="9:16">
      <c r="I368">
        <v>211850001180</v>
      </c>
      <c r="J368" t="s">
        <v>620</v>
      </c>
      <c r="K368">
        <v>31.004035874439424</v>
      </c>
      <c r="L368">
        <v>0.279968454258675</v>
      </c>
      <c r="M368">
        <v>317</v>
      </c>
      <c r="N368">
        <v>62</v>
      </c>
      <c r="O368">
        <v>0.19558359621451105</v>
      </c>
      <c r="P368">
        <v>1.8596990122690351</v>
      </c>
    </row>
    <row r="369" spans="9:16">
      <c r="I369">
        <v>211850001074</v>
      </c>
      <c r="J369" t="s">
        <v>623</v>
      </c>
      <c r="K369">
        <v>32.748095238095189</v>
      </c>
      <c r="L369">
        <v>0.24681818181818199</v>
      </c>
      <c r="M369">
        <v>24</v>
      </c>
      <c r="N369">
        <v>0</v>
      </c>
      <c r="O369">
        <v>0</v>
      </c>
      <c r="P369">
        <v>0.46137975729151304</v>
      </c>
    </row>
    <row r="370" spans="9:16">
      <c r="I370">
        <v>211850000884</v>
      </c>
      <c r="J370" t="s">
        <v>611</v>
      </c>
      <c r="K370">
        <v>34.610769230769186</v>
      </c>
      <c r="L370">
        <v>0.34399999999999997</v>
      </c>
      <c r="M370">
        <v>38</v>
      </c>
      <c r="N370">
        <v>3</v>
      </c>
      <c r="O370">
        <v>7.8947368421052627E-2</v>
      </c>
      <c r="P370">
        <v>1.5803007586635389</v>
      </c>
    </row>
    <row r="371" spans="9:16">
      <c r="I371">
        <v>111001078930</v>
      </c>
      <c r="J371" t="s">
        <v>615</v>
      </c>
      <c r="K371">
        <v>34.172274509803877</v>
      </c>
      <c r="L371">
        <v>0.30309368191721098</v>
      </c>
      <c r="M371">
        <v>448</v>
      </c>
      <c r="N371">
        <v>54</v>
      </c>
      <c r="O371">
        <v>0.12053571428571429</v>
      </c>
      <c r="P371">
        <v>1.4119836231141065</v>
      </c>
    </row>
    <row r="372" spans="9:16">
      <c r="I372">
        <v>211850001317</v>
      </c>
      <c r="J372" t="s">
        <v>635</v>
      </c>
      <c r="K372">
        <v>35.483296146044523</v>
      </c>
      <c r="L372">
        <v>0.25237831858407</v>
      </c>
      <c r="M372">
        <v>1382</v>
      </c>
      <c r="N372">
        <v>186</v>
      </c>
      <c r="O372">
        <v>0.1345875542691751</v>
      </c>
      <c r="P372">
        <v>0.83687028384847495</v>
      </c>
    </row>
    <row r="373" spans="9:16">
      <c r="I373">
        <v>111001107867</v>
      </c>
      <c r="J373" t="s">
        <v>408</v>
      </c>
      <c r="K373">
        <v>36.89291183879093</v>
      </c>
      <c r="L373">
        <v>0.26728422383813</v>
      </c>
      <c r="M373">
        <v>3035</v>
      </c>
      <c r="N373">
        <v>574</v>
      </c>
      <c r="O373">
        <v>0.18912685337726523</v>
      </c>
      <c r="P373">
        <v>1.0818893753706502</v>
      </c>
    </row>
    <row r="374" spans="9:16">
      <c r="I374">
        <v>111001012246</v>
      </c>
      <c r="J374" t="s">
        <v>616</v>
      </c>
      <c r="K374">
        <v>34.989174311926583</v>
      </c>
      <c r="L374">
        <v>0.23394618834080699</v>
      </c>
      <c r="M374">
        <v>179</v>
      </c>
      <c r="N374">
        <v>12</v>
      </c>
      <c r="O374">
        <v>6.7039106145251395E-2</v>
      </c>
      <c r="P374">
        <v>0.40117152263460942</v>
      </c>
    </row>
    <row r="375" spans="9:16">
      <c r="I375">
        <v>111001086690</v>
      </c>
      <c r="J375" t="s">
        <v>466</v>
      </c>
      <c r="K375">
        <v>23.011599999999977</v>
      </c>
      <c r="L375">
        <v>0.38124999999999998</v>
      </c>
      <c r="M375">
        <v>30</v>
      </c>
      <c r="N375">
        <v>0</v>
      </c>
      <c r="O375">
        <v>0</v>
      </c>
      <c r="P375">
        <v>2.8176376656308788</v>
      </c>
    </row>
    <row r="376" spans="9:16">
      <c r="I376">
        <v>111001012475</v>
      </c>
      <c r="J376" t="s">
        <v>412</v>
      </c>
      <c r="K376">
        <v>26.227129629629598</v>
      </c>
      <c r="L376">
        <v>0.27492424242424202</v>
      </c>
      <c r="M376">
        <v>130</v>
      </c>
      <c r="N376">
        <v>11</v>
      </c>
      <c r="O376">
        <v>8.461538461538462E-2</v>
      </c>
      <c r="P376">
        <v>1.8125530559806373</v>
      </c>
    </row>
    <row r="377" spans="9:16">
      <c r="I377">
        <v>211850000841</v>
      </c>
      <c r="J377" t="s">
        <v>613</v>
      </c>
      <c r="K377">
        <v>20.666</v>
      </c>
      <c r="L377">
        <v>0.17499999999999999</v>
      </c>
      <c r="M377">
        <v>7</v>
      </c>
      <c r="N377">
        <v>0</v>
      </c>
      <c r="O377">
        <v>0</v>
      </c>
      <c r="P377">
        <v>1.0324598692185771</v>
      </c>
    </row>
    <row r="378" spans="9:16">
      <c r="I378">
        <v>111001011975</v>
      </c>
      <c r="J378" t="s">
        <v>413</v>
      </c>
      <c r="K378">
        <v>26.051999999999971</v>
      </c>
      <c r="L378">
        <v>0.357522123893805</v>
      </c>
      <c r="M378">
        <v>92</v>
      </c>
      <c r="N378">
        <v>11</v>
      </c>
      <c r="O378">
        <v>0.11956521739130435</v>
      </c>
      <c r="P378">
        <v>2.8039366696815833</v>
      </c>
    </row>
    <row r="379" spans="9:16">
      <c r="I379">
        <v>211850000108</v>
      </c>
      <c r="J379" t="s">
        <v>618</v>
      </c>
      <c r="K379">
        <v>36.90089743589742</v>
      </c>
      <c r="L379">
        <v>0.26431372549019599</v>
      </c>
      <c r="M379">
        <v>144</v>
      </c>
      <c r="N379">
        <v>17</v>
      </c>
      <c r="O379">
        <v>0.11805555555555555</v>
      </c>
      <c r="P379">
        <v>0.72950079036793691</v>
      </c>
    </row>
    <row r="380" spans="9:16">
      <c r="I380">
        <v>111001102121</v>
      </c>
      <c r="J380" t="s">
        <v>403</v>
      </c>
      <c r="K380">
        <v>34.861401098901048</v>
      </c>
      <c r="L380">
        <v>0.25368571428571401</v>
      </c>
      <c r="M380">
        <v>527</v>
      </c>
      <c r="N380">
        <v>88</v>
      </c>
      <c r="O380">
        <v>0.16698292220113853</v>
      </c>
      <c r="P380">
        <v>1.0624914060201949</v>
      </c>
    </row>
    <row r="381" spans="9:16">
      <c r="I381">
        <v>211850000698</v>
      </c>
      <c r="J381" t="s">
        <v>622</v>
      </c>
      <c r="K381">
        <v>20.683333333333234</v>
      </c>
      <c r="L381">
        <v>0.31692307692307697</v>
      </c>
      <c r="M381">
        <v>6</v>
      </c>
      <c r="N381">
        <v>0</v>
      </c>
      <c r="O381">
        <v>0</v>
      </c>
      <c r="P381">
        <v>2.4299096812170919</v>
      </c>
    </row>
    <row r="382" spans="9:16">
      <c r="I382">
        <v>111001041599</v>
      </c>
      <c r="J382" t="s">
        <v>617</v>
      </c>
      <c r="K382">
        <v>36.249458333333315</v>
      </c>
      <c r="L382">
        <v>0.23618749999999999</v>
      </c>
      <c r="M382">
        <v>406</v>
      </c>
      <c r="N382">
        <v>65</v>
      </c>
      <c r="O382">
        <v>0.16009852216748768</v>
      </c>
      <c r="P382">
        <v>0.71179491584034627</v>
      </c>
    </row>
    <row r="383" spans="9:16">
      <c r="I383">
        <v>111001110477</v>
      </c>
      <c r="J383" t="s">
        <v>634</v>
      </c>
      <c r="K383">
        <v>43.513533333333292</v>
      </c>
      <c r="L383">
        <v>0.178146779303062</v>
      </c>
      <c r="M383">
        <v>1737</v>
      </c>
      <c r="N383">
        <v>362</v>
      </c>
      <c r="O383">
        <v>0.20840529648819806</v>
      </c>
      <c r="P383">
        <v>-0.41048986704529927</v>
      </c>
    </row>
    <row r="384" spans="9:16">
      <c r="I384">
        <v>111001041611</v>
      </c>
      <c r="J384" t="s">
        <v>624</v>
      </c>
      <c r="K384">
        <v>36.838339738662512</v>
      </c>
      <c r="L384">
        <v>0.26767614879649898</v>
      </c>
      <c r="M384">
        <v>1485</v>
      </c>
      <c r="N384">
        <v>225</v>
      </c>
      <c r="O384">
        <v>0.15151515151515152</v>
      </c>
      <c r="P384">
        <v>0.92099009278563804</v>
      </c>
    </row>
    <row r="385" spans="9:15">
      <c r="I385">
        <v>111001800091</v>
      </c>
      <c r="J385" t="s">
        <v>764</v>
      </c>
      <c r="K385">
        <v>51.648734693877557</v>
      </c>
      <c r="M385">
        <v>925</v>
      </c>
      <c r="N385">
        <v>36</v>
      </c>
      <c r="O385">
        <v>3.8918918918918917E-2</v>
      </c>
    </row>
    <row r="386" spans="9:15">
      <c r="I386">
        <v>111001800163</v>
      </c>
      <c r="J386" t="s">
        <v>765</v>
      </c>
      <c r="K386">
        <v>47.37453571428567</v>
      </c>
      <c r="M386">
        <v>479</v>
      </c>
      <c r="N386">
        <v>30</v>
      </c>
      <c r="O386">
        <v>6.2630480167014613E-2</v>
      </c>
    </row>
    <row r="387" spans="9:15">
      <c r="I387">
        <v>111001800384</v>
      </c>
      <c r="J387" t="s">
        <v>952</v>
      </c>
      <c r="K387">
        <v>42.684729344729242</v>
      </c>
      <c r="M387">
        <v>959</v>
      </c>
      <c r="N387">
        <v>115</v>
      </c>
      <c r="O387">
        <v>0.11991657977059438</v>
      </c>
    </row>
    <row r="388" spans="9:15">
      <c r="I388">
        <v>111001800392</v>
      </c>
      <c r="J388" t="s">
        <v>953</v>
      </c>
      <c r="K388">
        <v>42.360793650793617</v>
      </c>
      <c r="M388">
        <v>431</v>
      </c>
      <c r="N388">
        <v>106</v>
      </c>
      <c r="O388">
        <v>0.24593967517401391</v>
      </c>
    </row>
    <row r="389" spans="9:15">
      <c r="I389">
        <v>111001800414</v>
      </c>
      <c r="J389" t="s">
        <v>955</v>
      </c>
      <c r="K389">
        <v>43.856461794019793</v>
      </c>
      <c r="M389">
        <v>840</v>
      </c>
      <c r="N389">
        <v>45</v>
      </c>
      <c r="O389">
        <v>5.3571428571428568E-2</v>
      </c>
    </row>
    <row r="390" spans="9:15">
      <c r="I390">
        <v>111001800422</v>
      </c>
      <c r="J390" t="s">
        <v>978</v>
      </c>
      <c r="K390">
        <v>42.871810650887419</v>
      </c>
      <c r="M390">
        <v>1208</v>
      </c>
      <c r="N390">
        <v>109</v>
      </c>
      <c r="O390">
        <v>9.0231788079470202E-2</v>
      </c>
    </row>
    <row r="391" spans="9:15">
      <c r="I391">
        <v>111001800431</v>
      </c>
      <c r="J391" t="s">
        <v>957</v>
      </c>
      <c r="K391">
        <v>42.218594249201239</v>
      </c>
      <c r="M391">
        <v>413</v>
      </c>
      <c r="N391">
        <v>112</v>
      </c>
      <c r="O391">
        <v>0.2711864406779661</v>
      </c>
    </row>
    <row r="392" spans="9:15">
      <c r="I392">
        <v>111001800457</v>
      </c>
      <c r="J392" t="s">
        <v>979</v>
      </c>
      <c r="K392">
        <v>41.800611854684441</v>
      </c>
      <c r="M392">
        <v>51</v>
      </c>
      <c r="N392">
        <v>1</v>
      </c>
      <c r="O392">
        <v>1.9607843137254902E-2</v>
      </c>
    </row>
  </sheetData>
  <mergeCells count="9">
    <mergeCell ref="B30:C30"/>
    <mergeCell ref="B31:B32"/>
    <mergeCell ref="B36:C36"/>
    <mergeCell ref="B37:C37"/>
    <mergeCell ref="A1:G1"/>
    <mergeCell ref="A2:A3"/>
    <mergeCell ref="B2:D2"/>
    <mergeCell ref="E2:G2"/>
    <mergeCell ref="A7:G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AA392"/>
  <sheetViews>
    <sheetView topLeftCell="M1" workbookViewId="0">
      <selection activeCell="Y5" sqref="Y5:AA12"/>
    </sheetView>
  </sheetViews>
  <sheetFormatPr baseColWidth="10" defaultRowHeight="14" x14ac:dyDescent="0"/>
  <cols>
    <col min="16" max="22" width="10.83203125" style="11"/>
  </cols>
  <sheetData>
    <row r="1" spans="11:27">
      <c r="P1" s="11" t="s">
        <v>703</v>
      </c>
      <c r="Q1" s="11" t="s">
        <v>707</v>
      </c>
      <c r="R1" s="11" t="s">
        <v>726</v>
      </c>
      <c r="S1" s="11" t="s">
        <v>725</v>
      </c>
      <c r="T1" s="11" t="s">
        <v>975</v>
      </c>
      <c r="U1" s="11" t="s">
        <v>724</v>
      </c>
      <c r="V1" s="11" t="s">
        <v>1009</v>
      </c>
    </row>
    <row r="2" spans="11:27">
      <c r="P2" s="11">
        <v>111001012459</v>
      </c>
      <c r="Q2" s="11" t="s">
        <v>17</v>
      </c>
      <c r="R2" s="11">
        <v>2</v>
      </c>
      <c r="S2" s="11">
        <v>2</v>
      </c>
      <c r="T2" s="11">
        <v>1495</v>
      </c>
      <c r="U2" s="11">
        <v>2</v>
      </c>
      <c r="V2" s="11">
        <v>-0.28055686710520772</v>
      </c>
    </row>
    <row r="3" spans="11:27" ht="15" thickBot="1">
      <c r="K3" s="120" t="s">
        <v>915</v>
      </c>
      <c r="L3" s="120"/>
      <c r="M3" s="120"/>
      <c r="N3" s="120"/>
      <c r="O3" s="14"/>
      <c r="P3" s="11">
        <v>111001100072</v>
      </c>
      <c r="Q3" s="11" t="s">
        <v>729</v>
      </c>
      <c r="R3" s="11">
        <v>1</v>
      </c>
      <c r="S3" s="11">
        <v>1</v>
      </c>
      <c r="T3" s="11">
        <v>1376</v>
      </c>
      <c r="U3" s="11">
        <v>2</v>
      </c>
      <c r="V3" s="11">
        <v>-1.0721496448257501</v>
      </c>
    </row>
    <row r="4" spans="11:27" ht="15" thickTop="1">
      <c r="K4" s="121" t="s">
        <v>770</v>
      </c>
      <c r="L4" s="123" t="s">
        <v>916</v>
      </c>
      <c r="M4" s="125" t="s">
        <v>1000</v>
      </c>
      <c r="N4" s="126"/>
      <c r="O4" s="14"/>
      <c r="P4" s="11">
        <v>111001100056</v>
      </c>
      <c r="Q4" s="11" t="s">
        <v>662</v>
      </c>
      <c r="R4" s="11">
        <v>1</v>
      </c>
      <c r="S4" s="11">
        <v>1</v>
      </c>
      <c r="T4" s="11">
        <v>1379</v>
      </c>
      <c r="U4" s="11">
        <v>2</v>
      </c>
      <c r="V4" s="11">
        <v>-1.0721496448257501</v>
      </c>
    </row>
    <row r="5" spans="11:27" ht="24" thickBot="1">
      <c r="K5" s="122"/>
      <c r="L5" s="124"/>
      <c r="M5" s="15" t="s">
        <v>1001</v>
      </c>
      <c r="N5" s="16" t="s">
        <v>1002</v>
      </c>
      <c r="O5" s="14"/>
      <c r="P5" s="11">
        <v>111001100064</v>
      </c>
      <c r="Q5" s="11" t="s">
        <v>737</v>
      </c>
      <c r="R5" s="11">
        <v>1</v>
      </c>
      <c r="S5" s="11">
        <v>1</v>
      </c>
      <c r="T5" s="11">
        <v>1223</v>
      </c>
      <c r="U5" s="11">
        <v>2</v>
      </c>
      <c r="V5" s="11">
        <v>-1.0721496448257501</v>
      </c>
      <c r="Y5" s="9" t="s">
        <v>701</v>
      </c>
      <c r="Z5" s="11" t="s">
        <v>704</v>
      </c>
      <c r="AA5" s="11" t="s">
        <v>1030</v>
      </c>
    </row>
    <row r="6" spans="11:27" ht="15" thickTop="1">
      <c r="K6" s="17" t="s">
        <v>771</v>
      </c>
      <c r="L6" s="18">
        <v>0.43918664264597806</v>
      </c>
      <c r="M6" s="19">
        <v>1.2844122849642834</v>
      </c>
      <c r="N6" s="20">
        <v>64.220614248214176</v>
      </c>
      <c r="O6" s="14"/>
      <c r="P6" s="11">
        <v>111001109550</v>
      </c>
      <c r="Q6" s="11" t="s">
        <v>25</v>
      </c>
      <c r="R6" s="11">
        <v>1</v>
      </c>
      <c r="S6" s="11">
        <v>1</v>
      </c>
      <c r="T6" s="11">
        <v>2194</v>
      </c>
      <c r="U6" s="11">
        <v>4</v>
      </c>
      <c r="V6" s="11">
        <v>-0.31047738813875331</v>
      </c>
      <c r="Y6" s="10">
        <v>1</v>
      </c>
      <c r="Z6" s="4">
        <v>1</v>
      </c>
      <c r="AA6" s="4">
        <v>902.98969072164948</v>
      </c>
    </row>
    <row r="7" spans="11:27">
      <c r="K7" s="21" t="s">
        <v>772</v>
      </c>
      <c r="L7" s="22">
        <v>-0.80686738636757971</v>
      </c>
      <c r="M7" s="23">
        <v>0.71558754155189241</v>
      </c>
      <c r="N7" s="24">
        <v>35.779377077594617</v>
      </c>
      <c r="O7" s="14"/>
      <c r="P7" s="11">
        <v>111001000612</v>
      </c>
      <c r="Q7" s="11" t="s">
        <v>9</v>
      </c>
      <c r="R7" s="11">
        <v>2</v>
      </c>
      <c r="S7" s="11">
        <v>2</v>
      </c>
      <c r="T7" s="11">
        <v>850</v>
      </c>
      <c r="U7" s="11">
        <v>1</v>
      </c>
      <c r="V7" s="11">
        <v>-0.70365913093842003</v>
      </c>
      <c r="Y7" s="10">
        <v>2</v>
      </c>
      <c r="Z7" s="4">
        <v>1.3076923076923077</v>
      </c>
      <c r="AA7" s="4">
        <v>1413.7435897435898</v>
      </c>
    </row>
    <row r="8" spans="11:27" ht="15" thickBot="1">
      <c r="K8" s="25" t="s">
        <v>709</v>
      </c>
      <c r="L8" s="26" t="s">
        <v>1004</v>
      </c>
      <c r="M8" s="27">
        <v>1.9999998265161758</v>
      </c>
      <c r="N8" s="28">
        <v>99.999991325808793</v>
      </c>
      <c r="O8" s="14"/>
      <c r="P8" s="11">
        <v>111001100021</v>
      </c>
      <c r="Q8" s="11" t="s">
        <v>57</v>
      </c>
      <c r="R8" s="11">
        <v>1</v>
      </c>
      <c r="S8" s="11">
        <v>1</v>
      </c>
      <c r="T8" s="11">
        <v>1023</v>
      </c>
      <c r="U8" s="11">
        <v>2</v>
      </c>
      <c r="V8" s="11">
        <v>-1.0721496448257501</v>
      </c>
      <c r="Y8" s="10">
        <v>3</v>
      </c>
      <c r="Z8" s="4">
        <v>1.4761904761904763</v>
      </c>
      <c r="AA8" s="4">
        <v>1878.2222222222222</v>
      </c>
    </row>
    <row r="9" spans="11:27" ht="15" thickTop="1">
      <c r="K9" s="127" t="s">
        <v>1003</v>
      </c>
      <c r="L9" s="127"/>
      <c r="M9" s="127"/>
      <c r="N9" s="127"/>
      <c r="O9" s="14"/>
      <c r="P9" s="11">
        <v>111001098892</v>
      </c>
      <c r="Q9" s="11" t="s">
        <v>731</v>
      </c>
      <c r="R9" s="11">
        <v>1</v>
      </c>
      <c r="S9" s="11">
        <v>1</v>
      </c>
      <c r="T9" s="11">
        <v>1513</v>
      </c>
      <c r="U9" s="11">
        <v>3</v>
      </c>
      <c r="V9" s="11">
        <v>-0.61529770207629253</v>
      </c>
      <c r="Y9" s="10">
        <v>4</v>
      </c>
      <c r="Z9" s="4">
        <v>2</v>
      </c>
      <c r="AA9" s="4">
        <v>2402.2631578947367</v>
      </c>
    </row>
    <row r="10" spans="11:27">
      <c r="P10" s="11">
        <v>111001098841</v>
      </c>
      <c r="Q10" s="11" t="s">
        <v>736</v>
      </c>
      <c r="R10" s="11">
        <v>1</v>
      </c>
      <c r="S10" s="11">
        <v>1</v>
      </c>
      <c r="T10" s="11">
        <v>1125</v>
      </c>
      <c r="U10" s="11">
        <v>2</v>
      </c>
      <c r="V10" s="11">
        <v>-1.0721496448257501</v>
      </c>
      <c r="Y10" s="10">
        <v>5</v>
      </c>
      <c r="Z10" s="4">
        <v>2.6279069767441858</v>
      </c>
      <c r="AA10" s="4">
        <v>2071.6744186046512</v>
      </c>
    </row>
    <row r="11" spans="11:27">
      <c r="P11" s="11">
        <v>111001100013</v>
      </c>
      <c r="Q11" s="11" t="s">
        <v>735</v>
      </c>
      <c r="R11" s="11">
        <v>1</v>
      </c>
      <c r="S11" s="11">
        <v>1</v>
      </c>
      <c r="T11" s="11">
        <v>1189</v>
      </c>
      <c r="U11" s="11">
        <v>2</v>
      </c>
      <c r="V11" s="11">
        <v>-1.0721496448257501</v>
      </c>
      <c r="Y11" s="10">
        <v>6</v>
      </c>
      <c r="Z11" s="4">
        <v>2.9863013698630136</v>
      </c>
      <c r="AA11" s="4">
        <v>3365.5479452054797</v>
      </c>
    </row>
    <row r="12" spans="11:27">
      <c r="P12" s="11">
        <v>111001098825</v>
      </c>
      <c r="Q12" s="11" t="s">
        <v>739</v>
      </c>
      <c r="R12" s="11">
        <v>1</v>
      </c>
      <c r="S12" s="11">
        <v>1</v>
      </c>
      <c r="T12" s="11">
        <v>1502</v>
      </c>
      <c r="U12" s="11">
        <v>3</v>
      </c>
      <c r="V12" s="11">
        <v>-0.61529770207629253</v>
      </c>
      <c r="Y12" s="10" t="s">
        <v>695</v>
      </c>
      <c r="Z12" s="4">
        <v>1.8516624040920715</v>
      </c>
      <c r="AA12" s="4">
        <v>1990.7749360613811</v>
      </c>
    </row>
    <row r="13" spans="11:27">
      <c r="P13" s="11">
        <v>111001026069</v>
      </c>
      <c r="Q13" s="11" t="s">
        <v>12</v>
      </c>
      <c r="R13" s="11">
        <v>1</v>
      </c>
      <c r="S13" s="11">
        <v>1</v>
      </c>
      <c r="T13" s="11">
        <v>1854</v>
      </c>
      <c r="U13" s="11">
        <v>3</v>
      </c>
      <c r="V13" s="11">
        <v>-0.61529770207629253</v>
      </c>
    </row>
    <row r="14" spans="11:27">
      <c r="P14" s="11">
        <v>111001065056</v>
      </c>
      <c r="Q14" s="11" t="s">
        <v>28</v>
      </c>
      <c r="R14" s="11">
        <v>2</v>
      </c>
      <c r="S14" s="11">
        <v>2</v>
      </c>
      <c r="T14" s="11">
        <v>1541</v>
      </c>
      <c r="U14" s="11">
        <v>3</v>
      </c>
      <c r="V14" s="11">
        <v>0.17629507564424984</v>
      </c>
    </row>
    <row r="15" spans="11:27">
      <c r="P15" s="11">
        <v>111001102008</v>
      </c>
      <c r="Q15" s="11" t="s">
        <v>745</v>
      </c>
      <c r="R15" s="11">
        <v>1</v>
      </c>
      <c r="S15" s="11">
        <v>1</v>
      </c>
      <c r="T15" s="11">
        <v>1426</v>
      </c>
      <c r="U15" s="11">
        <v>2</v>
      </c>
      <c r="V15" s="11">
        <v>-1.0721496448257501</v>
      </c>
    </row>
    <row r="16" spans="11:27">
      <c r="P16" s="11">
        <v>111001104043</v>
      </c>
      <c r="Q16" s="11" t="s">
        <v>743</v>
      </c>
      <c r="R16" s="11">
        <v>1</v>
      </c>
      <c r="S16" s="11">
        <v>1</v>
      </c>
      <c r="T16" s="11">
        <v>1437</v>
      </c>
      <c r="U16" s="11">
        <v>2</v>
      </c>
      <c r="V16" s="11">
        <v>-1.0721496448257501</v>
      </c>
    </row>
    <row r="17" spans="16:22">
      <c r="P17" s="11">
        <v>111001104051</v>
      </c>
      <c r="Q17" s="11" t="s">
        <v>744</v>
      </c>
      <c r="R17" s="11">
        <v>1</v>
      </c>
      <c r="S17" s="11">
        <v>1</v>
      </c>
      <c r="T17" s="11">
        <v>1533</v>
      </c>
      <c r="U17" s="11">
        <v>3</v>
      </c>
      <c r="V17" s="11">
        <v>-0.61529770207629253</v>
      </c>
    </row>
    <row r="18" spans="16:22">
      <c r="P18" s="11">
        <v>111001098884</v>
      </c>
      <c r="Q18" s="11" t="s">
        <v>733</v>
      </c>
      <c r="R18" s="11">
        <v>1</v>
      </c>
      <c r="S18" s="11">
        <v>1</v>
      </c>
      <c r="T18" s="11">
        <v>1445</v>
      </c>
      <c r="U18" s="11">
        <v>2</v>
      </c>
      <c r="V18" s="11">
        <v>-1.0721496448257501</v>
      </c>
    </row>
    <row r="19" spans="16:22">
      <c r="P19" s="11">
        <v>111001017795</v>
      </c>
      <c r="Q19" s="11" t="s">
        <v>35</v>
      </c>
      <c r="R19" s="11">
        <v>1</v>
      </c>
      <c r="S19" s="11">
        <v>1</v>
      </c>
      <c r="T19" s="11">
        <v>2122</v>
      </c>
      <c r="U19" s="11">
        <v>4</v>
      </c>
      <c r="V19" s="11">
        <v>-0.31047738813875331</v>
      </c>
    </row>
    <row r="20" spans="16:22">
      <c r="P20" s="11">
        <v>111001013935</v>
      </c>
      <c r="Q20" s="11" t="s">
        <v>86</v>
      </c>
      <c r="R20" s="11">
        <v>1</v>
      </c>
      <c r="S20" s="11">
        <v>1</v>
      </c>
      <c r="T20" s="11">
        <v>1054</v>
      </c>
      <c r="U20" s="11">
        <v>2</v>
      </c>
      <c r="V20" s="11">
        <v>-1.0721496448257501</v>
      </c>
    </row>
    <row r="21" spans="16:22">
      <c r="P21" s="11">
        <v>111001098876</v>
      </c>
      <c r="Q21" s="11" t="s">
        <v>732</v>
      </c>
      <c r="R21" s="11">
        <v>1</v>
      </c>
      <c r="S21" s="11">
        <v>1</v>
      </c>
      <c r="T21" s="11">
        <v>1464</v>
      </c>
      <c r="U21" s="11">
        <v>2</v>
      </c>
      <c r="V21" s="11">
        <v>-1.0721496448257501</v>
      </c>
    </row>
    <row r="22" spans="16:22">
      <c r="P22" s="11">
        <v>111001104388</v>
      </c>
      <c r="Q22" s="11" t="s">
        <v>59</v>
      </c>
      <c r="R22" s="11">
        <v>2</v>
      </c>
      <c r="S22" s="11">
        <v>2</v>
      </c>
      <c r="T22" s="11">
        <v>2598</v>
      </c>
      <c r="U22" s="11">
        <v>5</v>
      </c>
      <c r="V22" s="11">
        <v>0.65577919136838758</v>
      </c>
    </row>
    <row r="23" spans="16:22">
      <c r="P23" s="11">
        <v>111001015601</v>
      </c>
      <c r="Q23" s="11" t="s">
        <v>657</v>
      </c>
      <c r="R23" s="11">
        <v>2</v>
      </c>
      <c r="S23" s="11">
        <v>2</v>
      </c>
      <c r="T23" s="11">
        <v>2606</v>
      </c>
      <c r="U23" s="11">
        <v>5</v>
      </c>
      <c r="V23" s="11">
        <v>0.65577919136838758</v>
      </c>
    </row>
    <row r="24" spans="16:22">
      <c r="P24" s="11">
        <v>111001098965</v>
      </c>
      <c r="Q24" s="11" t="s">
        <v>742</v>
      </c>
      <c r="R24" s="11">
        <v>1</v>
      </c>
      <c r="S24" s="11">
        <v>1</v>
      </c>
      <c r="T24" s="11">
        <v>1496</v>
      </c>
      <c r="U24" s="11">
        <v>2</v>
      </c>
      <c r="V24" s="11">
        <v>-1.0721496448257501</v>
      </c>
    </row>
    <row r="25" spans="16:22">
      <c r="P25" s="11">
        <v>111001011908</v>
      </c>
      <c r="Q25" s="11" t="s">
        <v>655</v>
      </c>
      <c r="R25" s="11">
        <v>2</v>
      </c>
      <c r="S25" s="11">
        <v>2</v>
      </c>
      <c r="T25" s="11">
        <v>2516</v>
      </c>
      <c r="U25" s="11">
        <v>5</v>
      </c>
      <c r="V25" s="11">
        <v>0.65577919136838758</v>
      </c>
    </row>
    <row r="26" spans="16:22">
      <c r="P26" s="11">
        <v>111001100081</v>
      </c>
      <c r="Q26" s="11" t="s">
        <v>32</v>
      </c>
      <c r="R26" s="11">
        <v>1</v>
      </c>
      <c r="S26" s="11">
        <v>1</v>
      </c>
      <c r="T26" s="11">
        <v>1214</v>
      </c>
      <c r="U26" s="11">
        <v>2</v>
      </c>
      <c r="V26" s="11">
        <v>-1.0721496448257501</v>
      </c>
    </row>
    <row r="27" spans="16:22">
      <c r="P27" s="11">
        <v>111001018333</v>
      </c>
      <c r="Q27" s="11" t="s">
        <v>118</v>
      </c>
      <c r="R27" s="11">
        <v>2</v>
      </c>
      <c r="S27" s="11">
        <v>2</v>
      </c>
      <c r="T27" s="11">
        <v>1650</v>
      </c>
      <c r="U27" s="11">
        <v>3</v>
      </c>
      <c r="V27" s="11">
        <v>0.17629507564424984</v>
      </c>
    </row>
    <row r="28" spans="16:22">
      <c r="P28" s="11">
        <v>111001006122</v>
      </c>
      <c r="Q28" s="11" t="s">
        <v>22</v>
      </c>
      <c r="R28" s="11">
        <v>1</v>
      </c>
      <c r="S28" s="11">
        <v>1</v>
      </c>
      <c r="T28" s="11">
        <v>3608</v>
      </c>
      <c r="U28" s="11">
        <v>6</v>
      </c>
      <c r="V28" s="11">
        <v>0.37885152760437879</v>
      </c>
    </row>
    <row r="29" spans="16:22">
      <c r="P29" s="11">
        <v>111001098931</v>
      </c>
      <c r="Q29" s="11" t="s">
        <v>734</v>
      </c>
      <c r="R29" s="11">
        <v>1</v>
      </c>
      <c r="S29" s="11">
        <v>1</v>
      </c>
      <c r="T29" s="11">
        <v>1609</v>
      </c>
      <c r="U29" s="11">
        <v>3</v>
      </c>
      <c r="V29" s="11">
        <v>-0.61529770207629253</v>
      </c>
    </row>
    <row r="30" spans="16:22">
      <c r="P30" s="11">
        <v>111001100030</v>
      </c>
      <c r="Q30" s="11" t="s">
        <v>67</v>
      </c>
      <c r="R30" s="11">
        <v>1</v>
      </c>
      <c r="S30" s="11">
        <v>1</v>
      </c>
      <c r="T30" s="11">
        <v>1375</v>
      </c>
      <c r="U30" s="11">
        <v>2</v>
      </c>
      <c r="V30" s="11">
        <v>-1.0721496448257501</v>
      </c>
    </row>
    <row r="31" spans="16:22">
      <c r="P31" s="11">
        <v>111001098817</v>
      </c>
      <c r="Q31" s="11" t="s">
        <v>730</v>
      </c>
      <c r="R31" s="11">
        <v>1</v>
      </c>
      <c r="S31" s="11">
        <v>1</v>
      </c>
      <c r="T31" s="11">
        <v>1446</v>
      </c>
      <c r="U31" s="11">
        <v>2</v>
      </c>
      <c r="V31" s="11">
        <v>-1.0721496448257501</v>
      </c>
    </row>
    <row r="32" spans="16:22">
      <c r="P32" s="11">
        <v>111001098949</v>
      </c>
      <c r="Q32" s="11" t="s">
        <v>728</v>
      </c>
      <c r="R32" s="11">
        <v>1</v>
      </c>
      <c r="S32" s="11">
        <v>1</v>
      </c>
      <c r="T32" s="11">
        <v>1213</v>
      </c>
      <c r="U32" s="11">
        <v>2</v>
      </c>
      <c r="V32" s="11">
        <v>-1.0721496448257501</v>
      </c>
    </row>
    <row r="33" spans="16:22">
      <c r="P33" s="11">
        <v>111001098612</v>
      </c>
      <c r="Q33" s="11" t="s">
        <v>738</v>
      </c>
      <c r="R33" s="11">
        <v>1</v>
      </c>
      <c r="S33" s="11">
        <v>1</v>
      </c>
      <c r="T33" s="11">
        <v>1218</v>
      </c>
      <c r="U33" s="11">
        <v>2</v>
      </c>
      <c r="V33" s="11">
        <v>-1.0721496448257501</v>
      </c>
    </row>
    <row r="34" spans="16:22">
      <c r="P34" s="11">
        <v>111001016071</v>
      </c>
      <c r="Q34" s="11" t="s">
        <v>84</v>
      </c>
      <c r="R34" s="11">
        <v>2</v>
      </c>
      <c r="S34" s="11">
        <v>2</v>
      </c>
      <c r="T34" s="11">
        <v>2325</v>
      </c>
      <c r="U34" s="11">
        <v>4</v>
      </c>
      <c r="V34" s="11">
        <v>0.48111538958178901</v>
      </c>
    </row>
    <row r="35" spans="16:22">
      <c r="P35" s="11">
        <v>111001014290</v>
      </c>
      <c r="Q35" s="11" t="s">
        <v>30</v>
      </c>
      <c r="R35" s="11">
        <v>1</v>
      </c>
      <c r="S35" s="11">
        <v>1</v>
      </c>
      <c r="T35" s="11">
        <v>2009</v>
      </c>
      <c r="U35" s="11">
        <v>4</v>
      </c>
      <c r="V35" s="11">
        <v>-0.31047738813875331</v>
      </c>
    </row>
    <row r="36" spans="16:22">
      <c r="P36" s="11">
        <v>111001011819</v>
      </c>
      <c r="Q36" s="11" t="s">
        <v>37</v>
      </c>
      <c r="R36" s="11">
        <v>1</v>
      </c>
      <c r="S36" s="11">
        <v>1</v>
      </c>
      <c r="T36" s="11">
        <v>5202</v>
      </c>
      <c r="U36" s="11">
        <v>6</v>
      </c>
      <c r="V36" s="11">
        <v>0.37885152760437879</v>
      </c>
    </row>
    <row r="37" spans="16:22">
      <c r="P37" s="11">
        <v>111001001279</v>
      </c>
      <c r="Q37" s="11" t="s">
        <v>117</v>
      </c>
      <c r="R37" s="11">
        <v>3</v>
      </c>
      <c r="S37" s="11">
        <v>3</v>
      </c>
      <c r="T37" s="11">
        <v>1970</v>
      </c>
      <c r="U37" s="11">
        <v>3</v>
      </c>
      <c r="V37" s="11">
        <v>0.97270306365541048</v>
      </c>
    </row>
    <row r="38" spans="16:22">
      <c r="P38" s="11">
        <v>111001075752</v>
      </c>
      <c r="Q38" s="11" t="s">
        <v>101</v>
      </c>
      <c r="R38" s="11">
        <v>1</v>
      </c>
      <c r="S38" s="11">
        <v>1</v>
      </c>
      <c r="T38" s="11">
        <v>985</v>
      </c>
      <c r="U38" s="11">
        <v>1</v>
      </c>
      <c r="V38" s="11">
        <v>-1.4952519086589622</v>
      </c>
    </row>
    <row r="39" spans="16:22">
      <c r="P39" s="11">
        <v>111769001871</v>
      </c>
      <c r="Q39" s="11" t="s">
        <v>82</v>
      </c>
      <c r="R39" s="11">
        <v>2</v>
      </c>
      <c r="S39" s="11">
        <v>2</v>
      </c>
      <c r="T39" s="11">
        <v>1632</v>
      </c>
      <c r="U39" s="11">
        <v>3</v>
      </c>
      <c r="V39" s="11">
        <v>0.17629507564424984</v>
      </c>
    </row>
    <row r="40" spans="16:22">
      <c r="P40" s="11">
        <v>111850000740</v>
      </c>
      <c r="Q40" s="11" t="s">
        <v>124</v>
      </c>
      <c r="R40" s="11">
        <v>4</v>
      </c>
      <c r="S40" s="11">
        <v>3</v>
      </c>
      <c r="T40" s="11">
        <v>2192</v>
      </c>
      <c r="U40" s="11">
        <v>4</v>
      </c>
      <c r="V40" s="11">
        <v>1.2775233775929495</v>
      </c>
    </row>
    <row r="41" spans="16:22">
      <c r="P41" s="11">
        <v>111001036781</v>
      </c>
      <c r="Q41" s="11" t="s">
        <v>104</v>
      </c>
      <c r="R41" s="11">
        <v>2</v>
      </c>
      <c r="S41" s="11">
        <v>2</v>
      </c>
      <c r="T41" s="11">
        <v>4027</v>
      </c>
      <c r="U41" s="11">
        <v>6</v>
      </c>
      <c r="V41" s="11">
        <v>1.1704443053249212</v>
      </c>
    </row>
    <row r="42" spans="16:22">
      <c r="P42" s="11">
        <v>111279000184</v>
      </c>
      <c r="Q42" s="11" t="s">
        <v>66</v>
      </c>
      <c r="R42" s="11">
        <v>2</v>
      </c>
      <c r="S42" s="11">
        <v>2</v>
      </c>
      <c r="T42" s="11">
        <v>1246</v>
      </c>
      <c r="U42" s="11">
        <v>2</v>
      </c>
      <c r="V42" s="11">
        <v>-0.28055686710520772</v>
      </c>
    </row>
    <row r="43" spans="16:22">
      <c r="P43" s="11">
        <v>111769003114</v>
      </c>
      <c r="Q43" s="11" t="s">
        <v>89</v>
      </c>
      <c r="R43" s="11">
        <v>3</v>
      </c>
      <c r="S43" s="11">
        <v>3</v>
      </c>
      <c r="T43" s="11">
        <v>1666</v>
      </c>
      <c r="U43" s="11">
        <v>3</v>
      </c>
      <c r="V43" s="11">
        <v>0.97270306365541048</v>
      </c>
    </row>
    <row r="44" spans="16:22">
      <c r="P44" s="11">
        <v>111001009148</v>
      </c>
      <c r="Q44" s="11" t="s">
        <v>71</v>
      </c>
      <c r="R44" s="11">
        <v>2</v>
      </c>
      <c r="S44" s="11">
        <v>2</v>
      </c>
      <c r="T44" s="11">
        <v>1491</v>
      </c>
      <c r="U44" s="11">
        <v>2</v>
      </c>
      <c r="V44" s="11">
        <v>-0.28055686710520772</v>
      </c>
    </row>
    <row r="45" spans="16:22">
      <c r="P45" s="11">
        <v>111001098850</v>
      </c>
      <c r="Q45" s="11" t="s">
        <v>740</v>
      </c>
      <c r="R45" s="11">
        <v>1</v>
      </c>
      <c r="S45" s="11">
        <v>1</v>
      </c>
      <c r="T45" s="11">
        <v>1128</v>
      </c>
      <c r="U45" s="11">
        <v>2</v>
      </c>
      <c r="V45" s="11">
        <v>-1.0721496448257501</v>
      </c>
    </row>
    <row r="46" spans="16:22">
      <c r="P46" s="11">
        <v>111001098922</v>
      </c>
      <c r="Q46" s="11" t="s">
        <v>741</v>
      </c>
      <c r="R46" s="11">
        <v>1</v>
      </c>
      <c r="S46" s="11">
        <v>1</v>
      </c>
      <c r="T46" s="11">
        <v>1546</v>
      </c>
      <c r="U46" s="11">
        <v>3</v>
      </c>
      <c r="V46" s="11">
        <v>-0.61529770207629253</v>
      </c>
    </row>
    <row r="47" spans="16:22">
      <c r="P47" s="11">
        <v>111001014745</v>
      </c>
      <c r="Q47" s="11" t="s">
        <v>600</v>
      </c>
      <c r="R47" s="11">
        <v>1</v>
      </c>
      <c r="S47" s="11">
        <v>1</v>
      </c>
      <c r="T47" s="11">
        <v>481</v>
      </c>
      <c r="U47" s="11">
        <v>1</v>
      </c>
      <c r="V47" s="11">
        <v>-1.4952519086589622</v>
      </c>
    </row>
    <row r="48" spans="16:22">
      <c r="P48" s="11">
        <v>111001020168</v>
      </c>
      <c r="Q48" s="11" t="s">
        <v>54</v>
      </c>
      <c r="R48" s="11">
        <v>2</v>
      </c>
      <c r="S48" s="11">
        <v>2</v>
      </c>
      <c r="T48" s="11">
        <v>2427</v>
      </c>
      <c r="U48" s="11">
        <v>4</v>
      </c>
      <c r="V48" s="11">
        <v>0.48111538958178901</v>
      </c>
    </row>
    <row r="49" spans="16:22">
      <c r="P49" s="11">
        <v>111001079154</v>
      </c>
      <c r="Q49" s="11" t="s">
        <v>208</v>
      </c>
      <c r="R49" s="11">
        <v>2</v>
      </c>
      <c r="S49" s="11">
        <v>2</v>
      </c>
      <c r="T49" s="11">
        <v>2248</v>
      </c>
      <c r="U49" s="11">
        <v>4</v>
      </c>
      <c r="V49" s="11">
        <v>0.48111538958178901</v>
      </c>
    </row>
    <row r="50" spans="16:22">
      <c r="P50" s="11">
        <v>211769003151</v>
      </c>
      <c r="Q50" s="11" t="s">
        <v>476</v>
      </c>
      <c r="R50" s="11">
        <v>2</v>
      </c>
      <c r="S50" s="11">
        <v>2</v>
      </c>
      <c r="T50" s="11">
        <v>2699</v>
      </c>
      <c r="U50" s="11">
        <v>5</v>
      </c>
      <c r="V50" s="11">
        <v>0.65577919136838758</v>
      </c>
    </row>
    <row r="51" spans="16:22">
      <c r="P51" s="11">
        <v>111001016101</v>
      </c>
      <c r="Q51" s="11" t="s">
        <v>46</v>
      </c>
      <c r="R51" s="11">
        <v>1</v>
      </c>
      <c r="S51" s="11">
        <v>1</v>
      </c>
      <c r="T51" s="11">
        <v>1535</v>
      </c>
      <c r="U51" s="11">
        <v>3</v>
      </c>
      <c r="V51" s="11">
        <v>-0.61529770207629253</v>
      </c>
    </row>
    <row r="52" spans="16:22">
      <c r="P52" s="11">
        <v>111001016098</v>
      </c>
      <c r="Q52" s="11" t="s">
        <v>464</v>
      </c>
      <c r="R52" s="11">
        <v>1</v>
      </c>
      <c r="S52" s="11">
        <v>1</v>
      </c>
      <c r="T52" s="11">
        <v>811</v>
      </c>
      <c r="U52" s="11">
        <v>1</v>
      </c>
      <c r="V52" s="11">
        <v>-1.4952519086589622</v>
      </c>
    </row>
    <row r="53" spans="16:22">
      <c r="P53" s="11">
        <v>111001015172</v>
      </c>
      <c r="Q53" s="11" t="s">
        <v>145</v>
      </c>
      <c r="R53" s="11">
        <v>1</v>
      </c>
      <c r="S53" s="11">
        <v>1</v>
      </c>
      <c r="T53" s="11">
        <v>1949</v>
      </c>
      <c r="U53" s="11">
        <v>3</v>
      </c>
      <c r="V53" s="11">
        <v>-0.61529770207629253</v>
      </c>
    </row>
    <row r="54" spans="16:22">
      <c r="P54" s="11">
        <v>111279000125</v>
      </c>
      <c r="Q54" s="11" t="s">
        <v>111</v>
      </c>
      <c r="R54" s="11">
        <v>3</v>
      </c>
      <c r="S54" s="11">
        <v>3</v>
      </c>
      <c r="T54" s="11">
        <v>3250</v>
      </c>
      <c r="U54" s="11">
        <v>6</v>
      </c>
      <c r="V54" s="11">
        <v>1.9668522933360815</v>
      </c>
    </row>
    <row r="55" spans="16:22">
      <c r="P55" s="11">
        <v>111001010740</v>
      </c>
      <c r="Q55" s="11" t="s">
        <v>583</v>
      </c>
      <c r="R55" s="11">
        <v>4</v>
      </c>
      <c r="S55" s="11">
        <v>3</v>
      </c>
      <c r="T55" s="11">
        <v>4262</v>
      </c>
      <c r="U55" s="11">
        <v>6</v>
      </c>
      <c r="V55" s="11">
        <v>1.9668522933360815</v>
      </c>
    </row>
    <row r="56" spans="16:22">
      <c r="P56" s="11">
        <v>111001104272</v>
      </c>
      <c r="Q56" s="11" t="s">
        <v>49</v>
      </c>
      <c r="R56" s="11">
        <v>1</v>
      </c>
      <c r="S56" s="11">
        <v>1</v>
      </c>
      <c r="T56" s="11">
        <v>2241</v>
      </c>
      <c r="U56" s="11">
        <v>4</v>
      </c>
      <c r="V56" s="11">
        <v>-0.31047738813875331</v>
      </c>
    </row>
    <row r="57" spans="16:22">
      <c r="P57" s="11">
        <v>111001009971</v>
      </c>
      <c r="Q57" s="11" t="s">
        <v>72</v>
      </c>
      <c r="R57" s="11">
        <v>3</v>
      </c>
      <c r="S57" s="11">
        <v>3</v>
      </c>
      <c r="T57" s="11">
        <v>2770</v>
      </c>
      <c r="U57" s="11">
        <v>5</v>
      </c>
      <c r="V57" s="11">
        <v>1.4521871793795478</v>
      </c>
    </row>
    <row r="58" spans="16:22">
      <c r="P58" s="11">
        <v>111001036625</v>
      </c>
      <c r="Q58" s="11" t="s">
        <v>114</v>
      </c>
      <c r="R58" s="11">
        <v>1</v>
      </c>
      <c r="S58" s="11">
        <v>1</v>
      </c>
      <c r="T58" s="11">
        <v>1386</v>
      </c>
      <c r="U58" s="11">
        <v>2</v>
      </c>
      <c r="V58" s="11">
        <v>-1.0721496448257501</v>
      </c>
    </row>
    <row r="59" spans="16:22">
      <c r="P59" s="11">
        <v>111001019526</v>
      </c>
      <c r="Q59" s="11" t="s">
        <v>87</v>
      </c>
      <c r="R59" s="11">
        <v>2</v>
      </c>
      <c r="S59" s="11">
        <v>2</v>
      </c>
      <c r="T59" s="11">
        <v>1727</v>
      </c>
      <c r="U59" s="11">
        <v>3</v>
      </c>
      <c r="V59" s="11">
        <v>0.17629507564424984</v>
      </c>
    </row>
    <row r="60" spans="16:22">
      <c r="P60" s="11">
        <v>111001014109</v>
      </c>
      <c r="Q60" s="11" t="s">
        <v>160</v>
      </c>
      <c r="R60" s="11">
        <v>3</v>
      </c>
      <c r="S60" s="11">
        <v>3</v>
      </c>
      <c r="T60" s="11">
        <v>3662</v>
      </c>
      <c r="U60" s="11">
        <v>6</v>
      </c>
      <c r="V60" s="11">
        <v>1.9668522933360815</v>
      </c>
    </row>
    <row r="61" spans="16:22">
      <c r="P61" s="11">
        <v>111001086754</v>
      </c>
      <c r="Q61" s="11" t="s">
        <v>610</v>
      </c>
      <c r="R61" s="11">
        <v>2</v>
      </c>
      <c r="S61" s="11">
        <v>2</v>
      </c>
      <c r="T61" s="11">
        <v>1588</v>
      </c>
      <c r="U61" s="11">
        <v>3</v>
      </c>
      <c r="V61" s="11">
        <v>0.17629507564424984</v>
      </c>
    </row>
    <row r="62" spans="16:22">
      <c r="P62" s="11">
        <v>111001009521</v>
      </c>
      <c r="Q62" s="11" t="s">
        <v>99</v>
      </c>
      <c r="R62" s="11">
        <v>2</v>
      </c>
      <c r="S62" s="11">
        <v>2</v>
      </c>
      <c r="T62" s="11">
        <v>1771</v>
      </c>
      <c r="U62" s="11">
        <v>3</v>
      </c>
      <c r="V62" s="11">
        <v>0.17629507564424984</v>
      </c>
    </row>
    <row r="63" spans="16:22">
      <c r="P63" s="11">
        <v>111001012963</v>
      </c>
      <c r="Q63" s="11" t="s">
        <v>75</v>
      </c>
      <c r="R63" s="11">
        <v>3</v>
      </c>
      <c r="S63" s="11">
        <v>3</v>
      </c>
      <c r="T63" s="11">
        <v>2428</v>
      </c>
      <c r="U63" s="11">
        <v>4</v>
      </c>
      <c r="V63" s="11">
        <v>1.2775233775929495</v>
      </c>
    </row>
    <row r="64" spans="16:22">
      <c r="P64" s="11">
        <v>111001107077</v>
      </c>
      <c r="Q64" s="11" t="s">
        <v>663</v>
      </c>
      <c r="R64" s="11">
        <v>4</v>
      </c>
      <c r="S64" s="11">
        <v>3</v>
      </c>
      <c r="T64" s="11">
        <v>3049</v>
      </c>
      <c r="U64" s="11">
        <v>6</v>
      </c>
      <c r="V64" s="11">
        <v>1.9668522933360815</v>
      </c>
    </row>
    <row r="65" spans="16:22">
      <c r="P65" s="11">
        <v>111001045535</v>
      </c>
      <c r="Q65" s="11" t="s">
        <v>159</v>
      </c>
      <c r="R65" s="11">
        <v>1</v>
      </c>
      <c r="S65" s="11">
        <v>1</v>
      </c>
      <c r="T65" s="11">
        <v>1149</v>
      </c>
      <c r="U65" s="11">
        <v>2</v>
      </c>
      <c r="V65" s="11">
        <v>-1.0721496448257501</v>
      </c>
    </row>
    <row r="66" spans="16:22">
      <c r="P66" s="11">
        <v>111001027405</v>
      </c>
      <c r="Q66" s="11" t="s">
        <v>626</v>
      </c>
      <c r="R66" s="11">
        <v>1</v>
      </c>
      <c r="S66" s="11">
        <v>1</v>
      </c>
      <c r="T66" s="11">
        <v>1532</v>
      </c>
      <c r="U66" s="11">
        <v>3</v>
      </c>
      <c r="V66" s="11">
        <v>-0.61529770207629253</v>
      </c>
    </row>
    <row r="67" spans="16:22">
      <c r="P67" s="11">
        <v>111001010031</v>
      </c>
      <c r="Q67" s="11" t="s">
        <v>172</v>
      </c>
      <c r="R67" s="11">
        <v>3</v>
      </c>
      <c r="S67" s="11">
        <v>3</v>
      </c>
      <c r="T67" s="11">
        <v>4520</v>
      </c>
      <c r="U67" s="11">
        <v>6</v>
      </c>
      <c r="V67" s="11">
        <v>1.9668522933360815</v>
      </c>
    </row>
    <row r="68" spans="16:22">
      <c r="P68" s="11">
        <v>111769001502</v>
      </c>
      <c r="Q68" s="11" t="s">
        <v>80</v>
      </c>
      <c r="R68" s="11">
        <v>2</v>
      </c>
      <c r="S68" s="11">
        <v>2</v>
      </c>
      <c r="T68" s="11">
        <v>1615</v>
      </c>
      <c r="U68" s="11">
        <v>3</v>
      </c>
      <c r="V68" s="11">
        <v>0.17629507564424984</v>
      </c>
    </row>
    <row r="69" spans="16:22">
      <c r="P69" s="11">
        <v>111001025020</v>
      </c>
      <c r="Q69" s="11" t="s">
        <v>85</v>
      </c>
      <c r="R69" s="11">
        <v>1</v>
      </c>
      <c r="S69" s="11">
        <v>1</v>
      </c>
      <c r="T69" s="11">
        <v>3299</v>
      </c>
      <c r="U69" s="11">
        <v>6</v>
      </c>
      <c r="V69" s="11">
        <v>0.37885152760437879</v>
      </c>
    </row>
    <row r="70" spans="16:22">
      <c r="P70" s="11">
        <v>111001104558</v>
      </c>
      <c r="Q70" s="11" t="s">
        <v>108</v>
      </c>
      <c r="R70" s="11">
        <v>1</v>
      </c>
      <c r="S70" s="11">
        <v>1</v>
      </c>
      <c r="T70" s="11">
        <v>2694</v>
      </c>
      <c r="U70" s="11">
        <v>5</v>
      </c>
      <c r="V70" s="11">
        <v>-0.13581358635215499</v>
      </c>
    </row>
    <row r="71" spans="16:22">
      <c r="P71" s="11">
        <v>111001094897</v>
      </c>
      <c r="Q71" s="11" t="s">
        <v>590</v>
      </c>
      <c r="R71" s="11">
        <v>1</v>
      </c>
      <c r="S71" s="11">
        <v>1</v>
      </c>
      <c r="T71" s="11">
        <v>1495</v>
      </c>
      <c r="U71" s="11">
        <v>2</v>
      </c>
      <c r="V71" s="11">
        <v>-1.0721496448257501</v>
      </c>
    </row>
    <row r="72" spans="16:22">
      <c r="P72" s="11">
        <v>111001046477</v>
      </c>
      <c r="Q72" s="11" t="s">
        <v>660</v>
      </c>
      <c r="R72" s="11">
        <v>4</v>
      </c>
      <c r="S72" s="11">
        <v>3</v>
      </c>
      <c r="T72" s="11">
        <v>4085</v>
      </c>
      <c r="U72" s="11">
        <v>6</v>
      </c>
      <c r="V72" s="11">
        <v>1.9668522933360815</v>
      </c>
    </row>
    <row r="73" spans="16:22">
      <c r="P73" s="11">
        <v>111001107859</v>
      </c>
      <c r="Q73" s="11" t="s">
        <v>471</v>
      </c>
      <c r="R73" s="11">
        <v>1</v>
      </c>
      <c r="S73" s="11">
        <v>1</v>
      </c>
      <c r="T73" s="11">
        <v>2545</v>
      </c>
      <c r="U73" s="11">
        <v>5</v>
      </c>
      <c r="V73" s="11">
        <v>-0.13581358635215499</v>
      </c>
    </row>
    <row r="74" spans="16:22">
      <c r="P74" s="11">
        <v>111001046299</v>
      </c>
      <c r="Q74" s="11" t="s">
        <v>77</v>
      </c>
      <c r="R74" s="11">
        <v>2</v>
      </c>
      <c r="S74" s="11">
        <v>2</v>
      </c>
      <c r="T74" s="11">
        <v>2045</v>
      </c>
      <c r="U74" s="11">
        <v>4</v>
      </c>
      <c r="V74" s="11">
        <v>0.48111538958178901</v>
      </c>
    </row>
    <row r="75" spans="16:22">
      <c r="P75" s="11">
        <v>111001012360</v>
      </c>
      <c r="Q75" s="11" t="s">
        <v>97</v>
      </c>
      <c r="R75" s="11">
        <v>1</v>
      </c>
      <c r="S75" s="11">
        <v>1</v>
      </c>
      <c r="T75" s="11">
        <v>2440</v>
      </c>
      <c r="U75" s="11">
        <v>4</v>
      </c>
      <c r="V75" s="11">
        <v>-0.31047738813875331</v>
      </c>
    </row>
    <row r="76" spans="16:22">
      <c r="P76" s="11">
        <v>111001076376</v>
      </c>
      <c r="Q76" s="11" t="s">
        <v>128</v>
      </c>
      <c r="R76" s="11">
        <v>1</v>
      </c>
      <c r="S76" s="11">
        <v>1</v>
      </c>
      <c r="T76" s="11">
        <v>3879</v>
      </c>
      <c r="U76" s="11">
        <v>6</v>
      </c>
      <c r="V76" s="11">
        <v>0.37885152760437879</v>
      </c>
    </row>
    <row r="77" spans="16:22">
      <c r="P77" s="11">
        <v>111001104281</v>
      </c>
      <c r="Q77" s="11" t="s">
        <v>95</v>
      </c>
      <c r="R77" s="11">
        <v>1</v>
      </c>
      <c r="S77" s="11">
        <v>1</v>
      </c>
      <c r="T77" s="11">
        <v>4062</v>
      </c>
      <c r="U77" s="11">
        <v>6</v>
      </c>
      <c r="V77" s="11">
        <v>0.37885152760437879</v>
      </c>
    </row>
    <row r="78" spans="16:22">
      <c r="P78" s="11">
        <v>111001011274</v>
      </c>
      <c r="Q78" s="11" t="s">
        <v>109</v>
      </c>
      <c r="R78" s="11">
        <v>2</v>
      </c>
      <c r="S78" s="11">
        <v>2</v>
      </c>
      <c r="T78" s="11">
        <v>2372</v>
      </c>
      <c r="U78" s="11">
        <v>4</v>
      </c>
      <c r="V78" s="11">
        <v>0.48111538958178901</v>
      </c>
    </row>
    <row r="79" spans="16:22">
      <c r="P79" s="11">
        <v>111769000247</v>
      </c>
      <c r="Q79" s="11" t="s">
        <v>158</v>
      </c>
      <c r="R79" s="11">
        <v>3</v>
      </c>
      <c r="S79" s="11">
        <v>3</v>
      </c>
      <c r="T79" s="11">
        <v>3510</v>
      </c>
      <c r="U79" s="11">
        <v>6</v>
      </c>
      <c r="V79" s="11">
        <v>1.9668522933360815</v>
      </c>
    </row>
    <row r="80" spans="16:22">
      <c r="P80" s="11">
        <v>111001102059</v>
      </c>
      <c r="Q80" s="11" t="s">
        <v>110</v>
      </c>
      <c r="R80" s="11">
        <v>2</v>
      </c>
      <c r="S80" s="11">
        <v>2</v>
      </c>
      <c r="T80" s="11">
        <v>1300</v>
      </c>
      <c r="U80" s="11">
        <v>2</v>
      </c>
      <c r="V80" s="11">
        <v>-0.28055686710520772</v>
      </c>
    </row>
    <row r="81" spans="16:22">
      <c r="P81" s="11">
        <v>111001009580</v>
      </c>
      <c r="Q81" s="11" t="s">
        <v>168</v>
      </c>
      <c r="R81" s="11">
        <v>2</v>
      </c>
      <c r="S81" s="11">
        <v>2</v>
      </c>
      <c r="T81" s="11">
        <v>1890</v>
      </c>
      <c r="U81" s="11">
        <v>3</v>
      </c>
      <c r="V81" s="11">
        <v>0.17629507564424984</v>
      </c>
    </row>
    <row r="82" spans="16:22">
      <c r="P82" s="11">
        <v>111001018384</v>
      </c>
      <c r="Q82" s="11" t="s">
        <v>161</v>
      </c>
      <c r="R82" s="11">
        <v>2</v>
      </c>
      <c r="S82" s="11">
        <v>2</v>
      </c>
      <c r="T82" s="11">
        <v>1448</v>
      </c>
      <c r="U82" s="11">
        <v>2</v>
      </c>
      <c r="V82" s="11">
        <v>-0.28055686710520772</v>
      </c>
    </row>
    <row r="83" spans="16:22">
      <c r="P83" s="11">
        <v>211102000243</v>
      </c>
      <c r="Q83" s="11" t="s">
        <v>138</v>
      </c>
      <c r="R83" s="11">
        <v>2</v>
      </c>
      <c r="S83" s="11">
        <v>2</v>
      </c>
      <c r="T83" s="11">
        <v>4595</v>
      </c>
      <c r="U83" s="11">
        <v>6</v>
      </c>
      <c r="V83" s="11">
        <v>1.1704443053249212</v>
      </c>
    </row>
    <row r="84" spans="16:22">
      <c r="P84" s="11">
        <v>111001012602</v>
      </c>
      <c r="Q84" s="11" t="s">
        <v>112</v>
      </c>
      <c r="R84" s="11">
        <v>3</v>
      </c>
      <c r="S84" s="11">
        <v>3</v>
      </c>
      <c r="T84" s="11">
        <v>2777</v>
      </c>
      <c r="U84" s="11">
        <v>5</v>
      </c>
      <c r="V84" s="11">
        <v>1.4521871793795478</v>
      </c>
    </row>
    <row r="85" spans="16:22">
      <c r="P85" s="11">
        <v>111001086771</v>
      </c>
      <c r="Q85" s="11" t="s">
        <v>157</v>
      </c>
      <c r="R85" s="11">
        <v>3</v>
      </c>
      <c r="S85" s="11">
        <v>3</v>
      </c>
      <c r="T85" s="11">
        <v>3037</v>
      </c>
      <c r="U85" s="11">
        <v>6</v>
      </c>
      <c r="V85" s="11">
        <v>1.9668522933360815</v>
      </c>
    </row>
    <row r="86" spans="16:22">
      <c r="P86" s="11">
        <v>111001015814</v>
      </c>
      <c r="Q86" s="11" t="s">
        <v>121</v>
      </c>
      <c r="R86" s="11">
        <v>2</v>
      </c>
      <c r="S86" s="11">
        <v>2</v>
      </c>
      <c r="T86" s="11">
        <v>1976</v>
      </c>
      <c r="U86" s="11">
        <v>3</v>
      </c>
      <c r="V86" s="11">
        <v>0.17629507564424984</v>
      </c>
    </row>
    <row r="87" spans="16:22">
      <c r="P87" s="11">
        <v>111001011029</v>
      </c>
      <c r="Q87" s="11" t="s">
        <v>187</v>
      </c>
      <c r="R87" s="11">
        <v>3</v>
      </c>
      <c r="S87" s="11">
        <v>3</v>
      </c>
      <c r="T87" s="11">
        <v>2310</v>
      </c>
      <c r="U87" s="11">
        <v>4</v>
      </c>
      <c r="V87" s="11">
        <v>1.2775233775929495</v>
      </c>
    </row>
    <row r="88" spans="16:22">
      <c r="P88" s="11">
        <v>111001035521</v>
      </c>
      <c r="Q88" s="11" t="s">
        <v>63</v>
      </c>
      <c r="R88" s="11">
        <v>3</v>
      </c>
      <c r="S88" s="11">
        <v>3</v>
      </c>
      <c r="T88" s="11">
        <v>983</v>
      </c>
      <c r="U88" s="11">
        <v>1</v>
      </c>
      <c r="V88" s="11">
        <v>9.2748857072740609E-2</v>
      </c>
    </row>
    <row r="89" spans="16:22">
      <c r="P89" s="11">
        <v>111001018309</v>
      </c>
      <c r="Q89" s="11" t="s">
        <v>240</v>
      </c>
      <c r="R89" s="11">
        <v>1</v>
      </c>
      <c r="S89" s="11">
        <v>1</v>
      </c>
      <c r="T89" s="11">
        <v>923</v>
      </c>
      <c r="U89" s="11">
        <v>1</v>
      </c>
      <c r="V89" s="11">
        <v>-1.4952519086589622</v>
      </c>
    </row>
    <row r="90" spans="16:22">
      <c r="P90" s="11">
        <v>111001010421</v>
      </c>
      <c r="Q90" s="11" t="s">
        <v>93</v>
      </c>
      <c r="R90" s="11">
        <v>3</v>
      </c>
      <c r="S90" s="11">
        <v>3</v>
      </c>
      <c r="T90" s="11">
        <v>1847</v>
      </c>
      <c r="U90" s="11">
        <v>3</v>
      </c>
      <c r="V90" s="11">
        <v>0.97270306365541048</v>
      </c>
    </row>
    <row r="91" spans="16:22">
      <c r="P91" s="11">
        <v>111001013102</v>
      </c>
      <c r="Q91" s="11" t="s">
        <v>217</v>
      </c>
      <c r="R91" s="11">
        <v>2</v>
      </c>
      <c r="S91" s="11">
        <v>2</v>
      </c>
      <c r="T91" s="11">
        <v>2692</v>
      </c>
      <c r="U91" s="11">
        <v>5</v>
      </c>
      <c r="V91" s="11">
        <v>0.65577919136838758</v>
      </c>
    </row>
    <row r="92" spans="16:22">
      <c r="P92" s="11">
        <v>111102000958</v>
      </c>
      <c r="Q92" s="11" t="s">
        <v>165</v>
      </c>
      <c r="R92" s="11">
        <v>2</v>
      </c>
      <c r="S92" s="11">
        <v>2</v>
      </c>
      <c r="T92" s="11">
        <v>3387</v>
      </c>
      <c r="U92" s="11">
        <v>6</v>
      </c>
      <c r="V92" s="11">
        <v>1.1704443053249212</v>
      </c>
    </row>
    <row r="93" spans="16:22">
      <c r="P93" s="11">
        <v>111001014451</v>
      </c>
      <c r="Q93" s="11" t="s">
        <v>276</v>
      </c>
      <c r="R93" s="11">
        <v>2</v>
      </c>
      <c r="S93" s="11">
        <v>2</v>
      </c>
      <c r="T93" s="11">
        <v>560</v>
      </c>
      <c r="U93" s="11">
        <v>1</v>
      </c>
      <c r="V93" s="11">
        <v>-0.70365913093842003</v>
      </c>
    </row>
    <row r="94" spans="16:22">
      <c r="P94" s="11">
        <v>111001094889</v>
      </c>
      <c r="Q94" s="11" t="s">
        <v>183</v>
      </c>
      <c r="R94" s="11">
        <v>3</v>
      </c>
      <c r="S94" s="11">
        <v>3</v>
      </c>
      <c r="T94" s="11">
        <v>2163</v>
      </c>
      <c r="U94" s="11">
        <v>4</v>
      </c>
      <c r="V94" s="11">
        <v>1.2775233775929495</v>
      </c>
    </row>
    <row r="95" spans="16:22">
      <c r="P95" s="11">
        <v>111001013161</v>
      </c>
      <c r="Q95" s="11" t="s">
        <v>261</v>
      </c>
      <c r="R95" s="11">
        <v>2</v>
      </c>
      <c r="S95" s="11">
        <v>2</v>
      </c>
      <c r="T95" s="11">
        <v>2884</v>
      </c>
      <c r="U95" s="11">
        <v>5</v>
      </c>
      <c r="V95" s="11">
        <v>0.65577919136838758</v>
      </c>
    </row>
    <row r="96" spans="16:22">
      <c r="P96" s="11">
        <v>111001107778</v>
      </c>
      <c r="Q96" s="11" t="s">
        <v>166</v>
      </c>
      <c r="R96" s="11">
        <v>1</v>
      </c>
      <c r="S96" s="11">
        <v>1</v>
      </c>
      <c r="T96" s="11">
        <v>2736</v>
      </c>
      <c r="U96" s="11">
        <v>5</v>
      </c>
      <c r="V96" s="11">
        <v>-0.13581358635215499</v>
      </c>
    </row>
    <row r="97" spans="16:22">
      <c r="P97" s="11">
        <v>111001029912</v>
      </c>
      <c r="Q97" s="11" t="s">
        <v>98</v>
      </c>
      <c r="R97" s="11">
        <v>2</v>
      </c>
      <c r="S97" s="11">
        <v>2</v>
      </c>
      <c r="T97" s="11">
        <v>1291</v>
      </c>
      <c r="U97" s="11">
        <v>2</v>
      </c>
      <c r="V97" s="11">
        <v>-0.28055686710520772</v>
      </c>
    </row>
    <row r="98" spans="16:22">
      <c r="P98" s="11">
        <v>111769000956</v>
      </c>
      <c r="Q98" s="11" t="s">
        <v>122</v>
      </c>
      <c r="R98" s="11">
        <v>2</v>
      </c>
      <c r="S98" s="11">
        <v>2</v>
      </c>
      <c r="T98" s="11">
        <v>1631</v>
      </c>
      <c r="U98" s="11">
        <v>3</v>
      </c>
      <c r="V98" s="11">
        <v>0.17629507564424984</v>
      </c>
    </row>
    <row r="99" spans="16:22">
      <c r="P99" s="11">
        <v>111001019411</v>
      </c>
      <c r="Q99" s="11" t="s">
        <v>258</v>
      </c>
      <c r="R99" s="11">
        <v>2</v>
      </c>
      <c r="S99" s="11">
        <v>2</v>
      </c>
      <c r="T99" s="11">
        <v>4067</v>
      </c>
      <c r="U99" s="11">
        <v>6</v>
      </c>
      <c r="V99" s="11">
        <v>1.1704443053249212</v>
      </c>
    </row>
    <row r="100" spans="16:22">
      <c r="P100" s="11">
        <v>111001009652</v>
      </c>
      <c r="Q100" s="11" t="s">
        <v>171</v>
      </c>
      <c r="R100" s="11">
        <v>2</v>
      </c>
      <c r="S100" s="11">
        <v>2</v>
      </c>
      <c r="T100" s="11">
        <v>3525</v>
      </c>
      <c r="U100" s="11">
        <v>6</v>
      </c>
      <c r="V100" s="11">
        <v>1.1704443053249212</v>
      </c>
    </row>
    <row r="101" spans="16:22">
      <c r="P101" s="11">
        <v>111001028258</v>
      </c>
      <c r="Q101" s="11" t="s">
        <v>123</v>
      </c>
      <c r="R101" s="11">
        <v>2</v>
      </c>
      <c r="S101" s="11">
        <v>2</v>
      </c>
      <c r="T101" s="11">
        <v>1390</v>
      </c>
      <c r="U101" s="11">
        <v>2</v>
      </c>
      <c r="V101" s="11">
        <v>-0.28055686710520772</v>
      </c>
    </row>
    <row r="102" spans="16:22">
      <c r="P102" s="11">
        <v>111001011771</v>
      </c>
      <c r="Q102" s="11" t="s">
        <v>280</v>
      </c>
      <c r="R102" s="11">
        <v>2</v>
      </c>
      <c r="S102" s="11">
        <v>2</v>
      </c>
      <c r="T102" s="11">
        <v>821</v>
      </c>
      <c r="U102" s="11">
        <v>1</v>
      </c>
      <c r="V102" s="11">
        <v>-0.70365913093842003</v>
      </c>
    </row>
    <row r="103" spans="16:22">
      <c r="P103" s="11">
        <v>111848002662</v>
      </c>
      <c r="Q103" s="11" t="s">
        <v>591</v>
      </c>
      <c r="R103" s="11">
        <v>2</v>
      </c>
      <c r="S103" s="11">
        <v>2</v>
      </c>
      <c r="T103" s="11">
        <v>1997</v>
      </c>
      <c r="U103" s="11">
        <v>3</v>
      </c>
      <c r="V103" s="11">
        <v>0.17629507564424984</v>
      </c>
    </row>
    <row r="104" spans="16:22">
      <c r="P104" s="11">
        <v>111001100048</v>
      </c>
      <c r="Q104" s="11" t="s">
        <v>661</v>
      </c>
      <c r="R104" s="11">
        <v>1</v>
      </c>
      <c r="S104" s="11">
        <v>1</v>
      </c>
      <c r="T104" s="11">
        <v>2314</v>
      </c>
      <c r="U104" s="11">
        <v>4</v>
      </c>
      <c r="V104" s="11">
        <v>-0.31047738813875331</v>
      </c>
    </row>
    <row r="105" spans="16:22">
      <c r="P105" s="11">
        <v>111001107883</v>
      </c>
      <c r="Q105" s="11" t="s">
        <v>156</v>
      </c>
      <c r="R105" s="11">
        <v>1</v>
      </c>
      <c r="S105" s="11">
        <v>1</v>
      </c>
      <c r="T105" s="11">
        <v>3127</v>
      </c>
      <c r="U105" s="11">
        <v>6</v>
      </c>
      <c r="V105" s="11">
        <v>0.37885152760437879</v>
      </c>
    </row>
    <row r="106" spans="16:22">
      <c r="P106" s="11">
        <v>111001107069</v>
      </c>
      <c r="Q106" s="11" t="s">
        <v>596</v>
      </c>
      <c r="R106" s="11">
        <v>1</v>
      </c>
      <c r="S106" s="11">
        <v>1</v>
      </c>
      <c r="T106" s="11">
        <v>2090</v>
      </c>
      <c r="U106" s="11">
        <v>4</v>
      </c>
      <c r="V106" s="11">
        <v>-0.31047738813875331</v>
      </c>
    </row>
    <row r="107" spans="16:22">
      <c r="P107" s="11">
        <v>111001106950</v>
      </c>
      <c r="Q107" s="11" t="s">
        <v>607</v>
      </c>
      <c r="R107" s="11">
        <v>1</v>
      </c>
      <c r="S107" s="11">
        <v>1</v>
      </c>
      <c r="T107" s="11">
        <v>3523</v>
      </c>
      <c r="U107" s="11">
        <v>6</v>
      </c>
      <c r="V107" s="11">
        <v>0.37885152760437879</v>
      </c>
    </row>
    <row r="108" spans="16:22">
      <c r="P108" s="11">
        <v>111001015806</v>
      </c>
      <c r="Q108" s="11" t="s">
        <v>91</v>
      </c>
      <c r="R108" s="11">
        <v>3</v>
      </c>
      <c r="S108" s="11">
        <v>3</v>
      </c>
      <c r="T108" s="11">
        <v>1508</v>
      </c>
      <c r="U108" s="11">
        <v>3</v>
      </c>
      <c r="V108" s="11">
        <v>0.97270306365541048</v>
      </c>
    </row>
    <row r="109" spans="16:22">
      <c r="P109" s="11">
        <v>111279001296</v>
      </c>
      <c r="Q109" s="11" t="s">
        <v>595</v>
      </c>
      <c r="R109" s="11">
        <v>1</v>
      </c>
      <c r="S109" s="11">
        <v>1</v>
      </c>
      <c r="T109" s="11">
        <v>1176</v>
      </c>
      <c r="U109" s="11">
        <v>2</v>
      </c>
      <c r="V109" s="11">
        <v>-1.0721496448257501</v>
      </c>
    </row>
    <row r="110" spans="16:22">
      <c r="P110" s="11">
        <v>111001102181</v>
      </c>
      <c r="Q110" s="11" t="s">
        <v>182</v>
      </c>
      <c r="R110" s="11">
        <v>2</v>
      </c>
      <c r="S110" s="11">
        <v>2</v>
      </c>
      <c r="T110" s="11">
        <v>1383</v>
      </c>
      <c r="U110" s="11">
        <v>2</v>
      </c>
      <c r="V110" s="11">
        <v>-0.28055686710520772</v>
      </c>
    </row>
    <row r="111" spans="16:22">
      <c r="P111" s="11">
        <v>111001014869</v>
      </c>
      <c r="Q111" s="11" t="s">
        <v>115</v>
      </c>
      <c r="R111" s="11">
        <v>2</v>
      </c>
      <c r="S111" s="11">
        <v>2</v>
      </c>
      <c r="T111" s="11">
        <v>901</v>
      </c>
      <c r="U111" s="11">
        <v>1</v>
      </c>
      <c r="V111" s="11">
        <v>-0.70365913093842003</v>
      </c>
    </row>
    <row r="112" spans="16:22">
      <c r="P112" s="11">
        <v>111001098906</v>
      </c>
      <c r="Q112" s="11" t="s">
        <v>219</v>
      </c>
      <c r="R112" s="11">
        <v>1</v>
      </c>
      <c r="S112" s="11">
        <v>1</v>
      </c>
      <c r="T112" s="11">
        <v>1786</v>
      </c>
      <c r="U112" s="11">
        <v>3</v>
      </c>
      <c r="V112" s="11">
        <v>-0.61529770207629253</v>
      </c>
    </row>
    <row r="113" spans="16:22">
      <c r="P113" s="11">
        <v>111001075329</v>
      </c>
      <c r="Q113" s="11" t="s">
        <v>599</v>
      </c>
      <c r="R113" s="11">
        <v>1</v>
      </c>
      <c r="S113" s="11">
        <v>1</v>
      </c>
      <c r="T113" s="11">
        <v>3048</v>
      </c>
      <c r="U113" s="11">
        <v>6</v>
      </c>
      <c r="V113" s="11">
        <v>0.37885152760437879</v>
      </c>
    </row>
    <row r="114" spans="16:22">
      <c r="P114" s="11">
        <v>111265000017</v>
      </c>
      <c r="Q114" s="11" t="s">
        <v>120</v>
      </c>
      <c r="R114" s="11">
        <v>2</v>
      </c>
      <c r="S114" s="11">
        <v>2</v>
      </c>
      <c r="T114" s="11">
        <v>1372</v>
      </c>
      <c r="U114" s="11">
        <v>2</v>
      </c>
      <c r="V114" s="11">
        <v>-0.28055686710520772</v>
      </c>
    </row>
    <row r="115" spans="16:22">
      <c r="P115" s="11">
        <v>111102000753</v>
      </c>
      <c r="Q115" s="11" t="s">
        <v>232</v>
      </c>
      <c r="R115" s="11">
        <v>5</v>
      </c>
      <c r="S115" s="11">
        <v>3</v>
      </c>
      <c r="T115" s="11">
        <v>5985</v>
      </c>
      <c r="U115" s="11">
        <v>6</v>
      </c>
      <c r="V115" s="11">
        <v>1.9668522933360815</v>
      </c>
    </row>
    <row r="116" spans="16:22">
      <c r="P116" s="11">
        <v>111001086649</v>
      </c>
      <c r="Q116" s="11" t="s">
        <v>116</v>
      </c>
      <c r="R116" s="11">
        <v>2</v>
      </c>
      <c r="S116" s="11">
        <v>2</v>
      </c>
      <c r="T116" s="11">
        <v>2361</v>
      </c>
      <c r="U116" s="11">
        <v>4</v>
      </c>
      <c r="V116" s="11">
        <v>0.48111538958178901</v>
      </c>
    </row>
    <row r="117" spans="16:22">
      <c r="P117" s="11">
        <v>111001011011</v>
      </c>
      <c r="Q117" s="11" t="s">
        <v>150</v>
      </c>
      <c r="R117" s="11">
        <v>4</v>
      </c>
      <c r="S117" s="11">
        <v>3</v>
      </c>
      <c r="T117" s="11">
        <v>4765</v>
      </c>
      <c r="U117" s="11">
        <v>6</v>
      </c>
      <c r="V117" s="11">
        <v>1.9668522933360815</v>
      </c>
    </row>
    <row r="118" spans="16:22">
      <c r="P118" s="11">
        <v>111001108901</v>
      </c>
      <c r="Q118" s="11" t="s">
        <v>664</v>
      </c>
      <c r="R118" s="11">
        <v>1</v>
      </c>
      <c r="S118" s="11">
        <v>1</v>
      </c>
      <c r="T118" s="11">
        <v>2399</v>
      </c>
      <c r="U118" s="11">
        <v>4</v>
      </c>
      <c r="V118" s="11">
        <v>-0.31047738813875331</v>
      </c>
    </row>
    <row r="119" spans="16:22">
      <c r="P119" s="11">
        <v>111001086614</v>
      </c>
      <c r="Q119" s="11" t="s">
        <v>211</v>
      </c>
      <c r="R119" s="11">
        <v>1</v>
      </c>
      <c r="S119" s="11">
        <v>1</v>
      </c>
      <c r="T119" s="11">
        <v>2134</v>
      </c>
      <c r="U119" s="11">
        <v>4</v>
      </c>
      <c r="V119" s="11">
        <v>-0.31047738813875331</v>
      </c>
    </row>
    <row r="120" spans="16:22">
      <c r="P120" s="11">
        <v>111001033898</v>
      </c>
      <c r="Q120" s="11" t="s">
        <v>627</v>
      </c>
      <c r="R120" s="11">
        <v>1</v>
      </c>
      <c r="S120" s="11">
        <v>1</v>
      </c>
      <c r="T120" s="11">
        <v>2003</v>
      </c>
      <c r="U120" s="11">
        <v>4</v>
      </c>
      <c r="V120" s="11">
        <v>-0.31047738813875331</v>
      </c>
    </row>
    <row r="121" spans="16:22">
      <c r="P121" s="11">
        <v>111001014630</v>
      </c>
      <c r="Q121" s="11" t="s">
        <v>243</v>
      </c>
      <c r="R121" s="11">
        <v>2</v>
      </c>
      <c r="S121" s="11">
        <v>2</v>
      </c>
      <c r="T121" s="11">
        <v>1197</v>
      </c>
      <c r="U121" s="11">
        <v>2</v>
      </c>
      <c r="V121" s="11">
        <v>-0.28055686710520772</v>
      </c>
    </row>
    <row r="122" spans="16:22">
      <c r="P122" s="11">
        <v>111001030015</v>
      </c>
      <c r="Q122" s="11" t="s">
        <v>186</v>
      </c>
      <c r="R122" s="11">
        <v>1</v>
      </c>
      <c r="S122" s="11">
        <v>1</v>
      </c>
      <c r="T122" s="11">
        <v>5268</v>
      </c>
      <c r="U122" s="11">
        <v>6</v>
      </c>
      <c r="V122" s="11">
        <v>0.37885152760437879</v>
      </c>
    </row>
    <row r="123" spans="16:22">
      <c r="P123" s="11">
        <v>111001045730</v>
      </c>
      <c r="Q123" s="11" t="s">
        <v>294</v>
      </c>
      <c r="R123" s="11">
        <v>2</v>
      </c>
      <c r="S123" s="11">
        <v>2</v>
      </c>
      <c r="T123" s="11">
        <v>2799</v>
      </c>
      <c r="U123" s="11">
        <v>5</v>
      </c>
      <c r="V123" s="11">
        <v>0.65577919136838758</v>
      </c>
    </row>
    <row r="124" spans="16:22">
      <c r="P124" s="11">
        <v>111001012441</v>
      </c>
      <c r="Q124" s="11" t="s">
        <v>106</v>
      </c>
      <c r="R124" s="11">
        <v>1</v>
      </c>
      <c r="S124" s="11">
        <v>1</v>
      </c>
      <c r="T124" s="11">
        <v>1125</v>
      </c>
      <c r="U124" s="11">
        <v>2</v>
      </c>
      <c r="V124" s="11">
        <v>-1.0721496448257501</v>
      </c>
    </row>
    <row r="125" spans="16:22">
      <c r="P125" s="11">
        <v>111001015776</v>
      </c>
      <c r="Q125" s="11" t="s">
        <v>130</v>
      </c>
      <c r="R125" s="11">
        <v>2</v>
      </c>
      <c r="S125" s="11">
        <v>2</v>
      </c>
      <c r="T125" s="11">
        <v>1504</v>
      </c>
      <c r="U125" s="11">
        <v>3</v>
      </c>
      <c r="V125" s="11">
        <v>0.17629507564424984</v>
      </c>
    </row>
    <row r="126" spans="16:22">
      <c r="P126" s="11">
        <v>111001107816</v>
      </c>
      <c r="Q126" s="11" t="s">
        <v>102</v>
      </c>
      <c r="R126" s="11">
        <v>1</v>
      </c>
      <c r="S126" s="11">
        <v>1</v>
      </c>
      <c r="T126" s="11">
        <v>3736</v>
      </c>
      <c r="U126" s="11">
        <v>6</v>
      </c>
      <c r="V126" s="11">
        <v>0.37885152760437879</v>
      </c>
    </row>
    <row r="127" spans="16:22">
      <c r="P127" s="11">
        <v>111001001121</v>
      </c>
      <c r="Q127" s="11" t="s">
        <v>218</v>
      </c>
      <c r="R127" s="11">
        <v>4</v>
      </c>
      <c r="S127" s="11">
        <v>3</v>
      </c>
      <c r="T127" s="11">
        <v>1080</v>
      </c>
      <c r="U127" s="11">
        <v>2</v>
      </c>
      <c r="V127" s="11">
        <v>0.51585112090595309</v>
      </c>
    </row>
    <row r="128" spans="16:22">
      <c r="P128" s="11">
        <v>111001016039</v>
      </c>
      <c r="Q128" s="11" t="s">
        <v>463</v>
      </c>
      <c r="R128" s="11">
        <v>1</v>
      </c>
      <c r="S128" s="11">
        <v>1</v>
      </c>
      <c r="T128" s="11">
        <v>1910</v>
      </c>
      <c r="U128" s="11">
        <v>3</v>
      </c>
      <c r="V128" s="11">
        <v>-0.61529770207629253</v>
      </c>
    </row>
    <row r="129" spans="16:22">
      <c r="P129" s="11">
        <v>111001012483</v>
      </c>
      <c r="Q129" s="11" t="s">
        <v>149</v>
      </c>
      <c r="R129" s="11">
        <v>3</v>
      </c>
      <c r="S129" s="11">
        <v>3</v>
      </c>
      <c r="T129" s="11">
        <v>1628</v>
      </c>
      <c r="U129" s="11">
        <v>3</v>
      </c>
      <c r="V129" s="11">
        <v>0.97270306365541048</v>
      </c>
    </row>
    <row r="130" spans="16:22">
      <c r="P130" s="11">
        <v>111001034045</v>
      </c>
      <c r="Q130" s="11" t="s">
        <v>200</v>
      </c>
      <c r="R130" s="11">
        <v>2</v>
      </c>
      <c r="S130" s="11">
        <v>2</v>
      </c>
      <c r="T130" s="11">
        <v>1585</v>
      </c>
      <c r="U130" s="11">
        <v>3</v>
      </c>
      <c r="V130" s="11">
        <v>0.17629507564424984</v>
      </c>
    </row>
    <row r="131" spans="16:22">
      <c r="P131" s="11">
        <v>111102000265</v>
      </c>
      <c r="Q131" s="11" t="s">
        <v>262</v>
      </c>
      <c r="R131" s="11">
        <v>1</v>
      </c>
      <c r="S131" s="11">
        <v>1</v>
      </c>
      <c r="T131" s="11">
        <v>2949</v>
      </c>
      <c r="U131" s="11">
        <v>5</v>
      </c>
      <c r="V131" s="11">
        <v>-0.13581358635215499</v>
      </c>
    </row>
    <row r="132" spans="16:22">
      <c r="P132" s="11">
        <v>111001102172</v>
      </c>
      <c r="Q132" s="11" t="s">
        <v>137</v>
      </c>
      <c r="R132" s="11">
        <v>3</v>
      </c>
      <c r="S132" s="11">
        <v>3</v>
      </c>
      <c r="T132" s="11">
        <v>1799</v>
      </c>
      <c r="U132" s="11">
        <v>3</v>
      </c>
      <c r="V132" s="11">
        <v>0.97270306365541048</v>
      </c>
    </row>
    <row r="133" spans="16:22">
      <c r="P133" s="11">
        <v>111001104302</v>
      </c>
      <c r="Q133" s="11" t="s">
        <v>216</v>
      </c>
      <c r="R133" s="11">
        <v>2</v>
      </c>
      <c r="S133" s="11">
        <v>2</v>
      </c>
      <c r="T133" s="11">
        <v>3485</v>
      </c>
      <c r="U133" s="11">
        <v>6</v>
      </c>
      <c r="V133" s="11">
        <v>1.1704443053249212</v>
      </c>
    </row>
    <row r="134" spans="16:22">
      <c r="P134" s="11">
        <v>111848002689</v>
      </c>
      <c r="Q134" s="11" t="s">
        <v>169</v>
      </c>
      <c r="R134" s="11">
        <v>3</v>
      </c>
      <c r="S134" s="11">
        <v>3</v>
      </c>
      <c r="T134" s="11">
        <v>2614</v>
      </c>
      <c r="U134" s="11">
        <v>5</v>
      </c>
      <c r="V134" s="11">
        <v>1.4521871793795478</v>
      </c>
    </row>
    <row r="135" spans="16:22">
      <c r="P135" s="11">
        <v>111001086606</v>
      </c>
      <c r="Q135" s="11" t="s">
        <v>199</v>
      </c>
      <c r="R135" s="11">
        <v>1</v>
      </c>
      <c r="S135" s="11">
        <v>1</v>
      </c>
      <c r="T135" s="11">
        <v>1105</v>
      </c>
      <c r="U135" s="11">
        <v>2</v>
      </c>
      <c r="V135" s="11">
        <v>-1.0721496448257501</v>
      </c>
    </row>
    <row r="136" spans="16:22">
      <c r="P136" s="11">
        <v>211850000931</v>
      </c>
      <c r="Q136" s="11" t="s">
        <v>246</v>
      </c>
      <c r="R136" s="11">
        <v>1</v>
      </c>
      <c r="S136" s="11">
        <v>1</v>
      </c>
      <c r="T136" s="11">
        <v>839</v>
      </c>
      <c r="U136" s="11">
        <v>1</v>
      </c>
      <c r="V136" s="11">
        <v>-1.4952519086589622</v>
      </c>
    </row>
    <row r="137" spans="16:22">
      <c r="P137" s="11">
        <v>111001104183</v>
      </c>
      <c r="Q137" s="11" t="s">
        <v>132</v>
      </c>
      <c r="R137" s="11">
        <v>1</v>
      </c>
      <c r="S137" s="11">
        <v>1</v>
      </c>
      <c r="T137" s="11">
        <v>3629</v>
      </c>
      <c r="U137" s="11">
        <v>6</v>
      </c>
      <c r="V137" s="11">
        <v>0.37885152760437879</v>
      </c>
    </row>
    <row r="138" spans="16:22">
      <c r="P138" s="11">
        <v>111001014974</v>
      </c>
      <c r="Q138" s="11" t="s">
        <v>134</v>
      </c>
      <c r="R138" s="11">
        <v>1</v>
      </c>
      <c r="S138" s="11">
        <v>1</v>
      </c>
      <c r="T138" s="11">
        <v>1468</v>
      </c>
      <c r="U138" s="11">
        <v>2</v>
      </c>
      <c r="V138" s="11">
        <v>-1.0721496448257501</v>
      </c>
    </row>
    <row r="139" spans="16:22">
      <c r="P139" s="11">
        <v>111001104264</v>
      </c>
      <c r="Q139" s="11" t="s">
        <v>225</v>
      </c>
      <c r="R139" s="11">
        <v>1</v>
      </c>
      <c r="S139" s="11">
        <v>1</v>
      </c>
      <c r="T139" s="11">
        <v>3293</v>
      </c>
      <c r="U139" s="11">
        <v>6</v>
      </c>
      <c r="V139" s="11">
        <v>0.37885152760437879</v>
      </c>
    </row>
    <row r="140" spans="16:22">
      <c r="P140" s="11">
        <v>111001102083</v>
      </c>
      <c r="Q140" s="11" t="s">
        <v>142</v>
      </c>
      <c r="R140" s="11">
        <v>2</v>
      </c>
      <c r="S140" s="11">
        <v>2</v>
      </c>
      <c r="T140" s="11">
        <v>3008</v>
      </c>
      <c r="U140" s="11">
        <v>6</v>
      </c>
      <c r="V140" s="11">
        <v>1.1704443053249212</v>
      </c>
    </row>
    <row r="141" spans="16:22">
      <c r="P141" s="11">
        <v>111265000408</v>
      </c>
      <c r="Q141" s="11" t="s">
        <v>164</v>
      </c>
      <c r="R141" s="11">
        <v>1</v>
      </c>
      <c r="S141" s="11">
        <v>1</v>
      </c>
      <c r="T141" s="11">
        <v>1494</v>
      </c>
      <c r="U141" s="11">
        <v>2</v>
      </c>
      <c r="V141" s="11">
        <v>-1.0721496448257501</v>
      </c>
    </row>
    <row r="142" spans="16:22">
      <c r="P142" s="11">
        <v>111001076767</v>
      </c>
      <c r="Q142" s="11" t="s">
        <v>78</v>
      </c>
      <c r="R142" s="11">
        <v>1</v>
      </c>
      <c r="S142" s="11">
        <v>1</v>
      </c>
      <c r="T142" s="11">
        <v>3413</v>
      </c>
      <c r="U142" s="11">
        <v>6</v>
      </c>
      <c r="V142" s="11">
        <v>0.37885152760437879</v>
      </c>
    </row>
    <row r="143" spans="16:22">
      <c r="P143" s="11">
        <v>111001086720</v>
      </c>
      <c r="Q143" s="11" t="s">
        <v>630</v>
      </c>
      <c r="R143" s="11">
        <v>1</v>
      </c>
      <c r="S143" s="11">
        <v>1</v>
      </c>
      <c r="T143" s="11">
        <v>1498</v>
      </c>
      <c r="U143" s="11">
        <v>2</v>
      </c>
      <c r="V143" s="11">
        <v>-1.0721496448257501</v>
      </c>
    </row>
    <row r="144" spans="16:22">
      <c r="P144" s="11">
        <v>111001008389</v>
      </c>
      <c r="Q144" s="11" t="s">
        <v>189</v>
      </c>
      <c r="R144" s="11">
        <v>4</v>
      </c>
      <c r="S144" s="11">
        <v>3</v>
      </c>
      <c r="T144" s="11">
        <v>1564</v>
      </c>
      <c r="U144" s="11">
        <v>3</v>
      </c>
      <c r="V144" s="11">
        <v>0.97270306365541048</v>
      </c>
    </row>
    <row r="145" spans="16:22">
      <c r="P145" s="11">
        <v>111001034134</v>
      </c>
      <c r="Q145" s="11" t="s">
        <v>139</v>
      </c>
      <c r="R145" s="11">
        <v>1</v>
      </c>
      <c r="S145" s="11">
        <v>1</v>
      </c>
      <c r="T145" s="11">
        <v>1266</v>
      </c>
      <c r="U145" s="11">
        <v>2</v>
      </c>
      <c r="V145" s="11">
        <v>-1.0721496448257501</v>
      </c>
    </row>
    <row r="146" spans="16:22">
      <c r="P146" s="11">
        <v>111001024660</v>
      </c>
      <c r="Q146" s="11" t="s">
        <v>659</v>
      </c>
      <c r="R146" s="11">
        <v>2</v>
      </c>
      <c r="S146" s="11">
        <v>2</v>
      </c>
      <c r="T146" s="11">
        <v>2769</v>
      </c>
      <c r="U146" s="11">
        <v>5</v>
      </c>
      <c r="V146" s="11">
        <v>0.65577919136838758</v>
      </c>
    </row>
    <row r="147" spans="16:22">
      <c r="P147" s="11">
        <v>111001077917</v>
      </c>
      <c r="Q147" s="11" t="s">
        <v>270</v>
      </c>
      <c r="R147" s="11">
        <v>1</v>
      </c>
      <c r="S147" s="11">
        <v>1</v>
      </c>
      <c r="T147" s="11">
        <v>1377</v>
      </c>
      <c r="U147" s="11">
        <v>2</v>
      </c>
      <c r="V147" s="11">
        <v>-1.0721496448257501</v>
      </c>
    </row>
    <row r="148" spans="16:22">
      <c r="P148" s="11">
        <v>111001092410</v>
      </c>
      <c r="Q148" s="11" t="s">
        <v>317</v>
      </c>
      <c r="R148" s="11">
        <v>2</v>
      </c>
      <c r="S148" s="11">
        <v>2</v>
      </c>
      <c r="T148" s="11">
        <v>3065</v>
      </c>
      <c r="U148" s="11">
        <v>6</v>
      </c>
      <c r="V148" s="11">
        <v>1.1704443053249212</v>
      </c>
    </row>
    <row r="149" spans="16:22">
      <c r="P149" s="11">
        <v>111001075736</v>
      </c>
      <c r="Q149" s="11" t="s">
        <v>275</v>
      </c>
      <c r="R149" s="11">
        <v>1</v>
      </c>
      <c r="S149" s="11">
        <v>1</v>
      </c>
      <c r="T149" s="11">
        <v>1069</v>
      </c>
      <c r="U149" s="11">
        <v>2</v>
      </c>
      <c r="V149" s="11">
        <v>-1.0721496448257501</v>
      </c>
    </row>
    <row r="150" spans="16:22">
      <c r="P150" s="11">
        <v>111001044385</v>
      </c>
      <c r="Q150" s="11" t="s">
        <v>222</v>
      </c>
      <c r="R150" s="11">
        <v>1</v>
      </c>
      <c r="S150" s="11">
        <v>1</v>
      </c>
      <c r="T150" s="11">
        <v>3367</v>
      </c>
      <c r="U150" s="11">
        <v>6</v>
      </c>
      <c r="V150" s="11">
        <v>0.37885152760437879</v>
      </c>
    </row>
    <row r="151" spans="16:22">
      <c r="P151" s="11">
        <v>111001078638</v>
      </c>
      <c r="Q151" s="11" t="s">
        <v>278</v>
      </c>
      <c r="R151" s="11">
        <v>1</v>
      </c>
      <c r="S151" s="11">
        <v>1</v>
      </c>
      <c r="T151" s="11">
        <v>1383</v>
      </c>
      <c r="U151" s="11">
        <v>2</v>
      </c>
      <c r="V151" s="11">
        <v>-1.0721496448257501</v>
      </c>
    </row>
    <row r="152" spans="16:22">
      <c r="P152" s="11">
        <v>111001104299</v>
      </c>
      <c r="Q152" s="11" t="s">
        <v>207</v>
      </c>
      <c r="R152" s="11">
        <v>1</v>
      </c>
      <c r="S152" s="11">
        <v>1</v>
      </c>
      <c r="T152" s="11">
        <v>3452</v>
      </c>
      <c r="U152" s="11">
        <v>6</v>
      </c>
      <c r="V152" s="11">
        <v>0.37885152760437879</v>
      </c>
    </row>
    <row r="153" spans="16:22">
      <c r="P153" s="11">
        <v>111001027308</v>
      </c>
      <c r="Q153" s="11" t="s">
        <v>205</v>
      </c>
      <c r="R153" s="11">
        <v>1</v>
      </c>
      <c r="S153" s="11">
        <v>1</v>
      </c>
      <c r="T153" s="11">
        <v>1350</v>
      </c>
      <c r="U153" s="11">
        <v>2</v>
      </c>
      <c r="V153" s="11">
        <v>-1.0721496448257501</v>
      </c>
    </row>
    <row r="154" spans="16:22">
      <c r="P154" s="11">
        <v>111001024732</v>
      </c>
      <c r="Q154" s="11" t="s">
        <v>173</v>
      </c>
      <c r="R154" s="11">
        <v>2</v>
      </c>
      <c r="S154" s="11">
        <v>2</v>
      </c>
      <c r="T154" s="11">
        <v>7158</v>
      </c>
      <c r="U154" s="11">
        <v>6</v>
      </c>
      <c r="V154" s="11">
        <v>1.1704443053249212</v>
      </c>
    </row>
    <row r="155" spans="16:22">
      <c r="P155" s="11">
        <v>111769003360</v>
      </c>
      <c r="Q155" s="11" t="s">
        <v>594</v>
      </c>
      <c r="R155" s="11">
        <v>2</v>
      </c>
      <c r="S155" s="11">
        <v>2</v>
      </c>
      <c r="T155" s="11">
        <v>5155</v>
      </c>
      <c r="U155" s="11">
        <v>6</v>
      </c>
      <c r="V155" s="11">
        <v>1.1704443053249212</v>
      </c>
    </row>
    <row r="156" spans="16:22">
      <c r="P156" s="11">
        <v>111769004188</v>
      </c>
      <c r="Q156" s="11" t="s">
        <v>252</v>
      </c>
      <c r="R156" s="11">
        <v>4</v>
      </c>
      <c r="S156" s="11">
        <v>3</v>
      </c>
      <c r="T156" s="11">
        <v>1757</v>
      </c>
      <c r="U156" s="11">
        <v>3</v>
      </c>
      <c r="V156" s="11">
        <v>0.97270306365541048</v>
      </c>
    </row>
    <row r="157" spans="16:22">
      <c r="P157" s="11">
        <v>111001107743</v>
      </c>
      <c r="Q157" s="11" t="s">
        <v>154</v>
      </c>
      <c r="R157" s="11">
        <v>1</v>
      </c>
      <c r="S157" s="11">
        <v>1</v>
      </c>
      <c r="T157" s="11">
        <v>2011</v>
      </c>
      <c r="U157" s="11">
        <v>4</v>
      </c>
      <c r="V157" s="11">
        <v>-0.31047738813875331</v>
      </c>
    </row>
    <row r="158" spans="16:22">
      <c r="P158" s="11">
        <v>111001107832</v>
      </c>
      <c r="Q158" s="11" t="s">
        <v>601</v>
      </c>
      <c r="R158" s="11">
        <v>1</v>
      </c>
      <c r="S158" s="11">
        <v>1</v>
      </c>
      <c r="T158" s="11">
        <v>2795</v>
      </c>
      <c r="U158" s="11">
        <v>5</v>
      </c>
      <c r="V158" s="11">
        <v>-0.13581358635215499</v>
      </c>
    </row>
    <row r="159" spans="16:22">
      <c r="P159" s="11">
        <v>111001010839</v>
      </c>
      <c r="Q159" s="11" t="s">
        <v>287</v>
      </c>
      <c r="R159" s="11">
        <v>1</v>
      </c>
      <c r="S159" s="11">
        <v>1</v>
      </c>
      <c r="T159" s="11">
        <v>970</v>
      </c>
      <c r="U159" s="11">
        <v>1</v>
      </c>
      <c r="V159" s="11">
        <v>-1.4952519086589622</v>
      </c>
    </row>
    <row r="160" spans="16:22">
      <c r="P160" s="11">
        <v>111001013676</v>
      </c>
      <c r="Q160" s="11" t="s">
        <v>178</v>
      </c>
      <c r="R160" s="11">
        <v>3</v>
      </c>
      <c r="S160" s="11">
        <v>3</v>
      </c>
      <c r="T160" s="11">
        <v>3884</v>
      </c>
      <c r="U160" s="11">
        <v>6</v>
      </c>
      <c r="V160" s="11">
        <v>1.9668522933360815</v>
      </c>
    </row>
    <row r="161" spans="16:22">
      <c r="P161" s="11">
        <v>111769003122</v>
      </c>
      <c r="Q161" s="11" t="s">
        <v>251</v>
      </c>
      <c r="R161" s="11">
        <v>3</v>
      </c>
      <c r="S161" s="11">
        <v>3</v>
      </c>
      <c r="T161" s="11">
        <v>2019</v>
      </c>
      <c r="U161" s="11">
        <v>4</v>
      </c>
      <c r="V161" s="11">
        <v>1.2775233775929495</v>
      </c>
    </row>
    <row r="162" spans="16:22">
      <c r="P162" s="11">
        <v>111001032450</v>
      </c>
      <c r="Q162" s="11" t="s">
        <v>226</v>
      </c>
      <c r="R162" s="11">
        <v>1</v>
      </c>
      <c r="S162" s="11">
        <v>1</v>
      </c>
      <c r="T162" s="11">
        <v>1992</v>
      </c>
      <c r="U162" s="11">
        <v>3</v>
      </c>
      <c r="V162" s="11">
        <v>-0.61529770207629253</v>
      </c>
    </row>
    <row r="163" spans="16:22">
      <c r="P163" s="11">
        <v>111001010731</v>
      </c>
      <c r="Q163" s="11" t="s">
        <v>147</v>
      </c>
      <c r="R163" s="11">
        <v>2</v>
      </c>
      <c r="S163" s="11">
        <v>2</v>
      </c>
      <c r="T163" s="11">
        <v>1753</v>
      </c>
      <c r="U163" s="11">
        <v>3</v>
      </c>
      <c r="V163" s="11">
        <v>0.17629507564424984</v>
      </c>
    </row>
    <row r="164" spans="16:22">
      <c r="P164" s="11">
        <v>111001032255</v>
      </c>
      <c r="Q164" s="11" t="s">
        <v>155</v>
      </c>
      <c r="R164" s="11">
        <v>2</v>
      </c>
      <c r="S164" s="11">
        <v>2</v>
      </c>
      <c r="T164" s="11">
        <v>1892</v>
      </c>
      <c r="U164" s="11">
        <v>3</v>
      </c>
      <c r="V164" s="11">
        <v>0.17629507564424984</v>
      </c>
    </row>
    <row r="165" spans="16:22">
      <c r="P165" s="11">
        <v>111001014664</v>
      </c>
      <c r="Q165" s="11" t="s">
        <v>194</v>
      </c>
      <c r="R165" s="11">
        <v>3</v>
      </c>
      <c r="S165" s="11">
        <v>3</v>
      </c>
      <c r="T165" s="11">
        <v>2134</v>
      </c>
      <c r="U165" s="11">
        <v>4</v>
      </c>
      <c r="V165" s="11">
        <v>1.2775233775929495</v>
      </c>
    </row>
    <row r="166" spans="16:22">
      <c r="P166" s="11">
        <v>111001077895</v>
      </c>
      <c r="Q166" s="11" t="s">
        <v>311</v>
      </c>
      <c r="R166" s="11">
        <v>2</v>
      </c>
      <c r="S166" s="11">
        <v>2</v>
      </c>
      <c r="T166" s="11">
        <v>2809</v>
      </c>
      <c r="U166" s="11">
        <v>5</v>
      </c>
      <c r="V166" s="11">
        <v>0.65577919136838758</v>
      </c>
    </row>
    <row r="167" spans="16:22">
      <c r="P167" s="11">
        <v>111001014591</v>
      </c>
      <c r="Q167" s="11" t="s">
        <v>163</v>
      </c>
      <c r="R167" s="11">
        <v>2</v>
      </c>
      <c r="S167" s="11">
        <v>2</v>
      </c>
      <c r="T167" s="11">
        <v>2066</v>
      </c>
      <c r="U167" s="11">
        <v>4</v>
      </c>
      <c r="V167" s="11">
        <v>0.48111538958178901</v>
      </c>
    </row>
    <row r="168" spans="16:22">
      <c r="P168" s="11">
        <v>111001107760</v>
      </c>
      <c r="Q168" s="11" t="s">
        <v>470</v>
      </c>
      <c r="R168" s="11">
        <v>1</v>
      </c>
      <c r="S168" s="11">
        <v>1</v>
      </c>
      <c r="T168" s="11">
        <v>3016</v>
      </c>
      <c r="U168" s="11">
        <v>6</v>
      </c>
      <c r="V168" s="11">
        <v>0.37885152760437879</v>
      </c>
    </row>
    <row r="169" spans="16:22">
      <c r="P169" s="11">
        <v>111001107794</v>
      </c>
      <c r="Q169" s="11" t="s">
        <v>597</v>
      </c>
      <c r="R169" s="11">
        <v>1</v>
      </c>
      <c r="S169" s="11">
        <v>1</v>
      </c>
      <c r="T169" s="11">
        <v>1634</v>
      </c>
      <c r="U169" s="11">
        <v>3</v>
      </c>
      <c r="V169" s="11">
        <v>-0.61529770207629253</v>
      </c>
    </row>
    <row r="170" spans="16:22">
      <c r="P170" s="11">
        <v>111001011321</v>
      </c>
      <c r="Q170" s="11" t="s">
        <v>212</v>
      </c>
      <c r="R170" s="11">
        <v>2</v>
      </c>
      <c r="S170" s="11">
        <v>2</v>
      </c>
      <c r="T170" s="11">
        <v>2053</v>
      </c>
      <c r="U170" s="11">
        <v>4</v>
      </c>
      <c r="V170" s="11">
        <v>0.48111538958178901</v>
      </c>
    </row>
    <row r="171" spans="16:22">
      <c r="P171" s="11">
        <v>111001014176</v>
      </c>
      <c r="Q171" s="11" t="s">
        <v>237</v>
      </c>
      <c r="R171" s="11">
        <v>3</v>
      </c>
      <c r="S171" s="11">
        <v>3</v>
      </c>
      <c r="T171" s="11">
        <v>2078</v>
      </c>
      <c r="U171" s="11">
        <v>4</v>
      </c>
      <c r="V171" s="11">
        <v>1.2775233775929495</v>
      </c>
    </row>
    <row r="172" spans="16:22">
      <c r="P172" s="11">
        <v>111001015458</v>
      </c>
      <c r="Q172" s="11" t="s">
        <v>148</v>
      </c>
      <c r="R172" s="11">
        <v>3</v>
      </c>
      <c r="S172" s="11">
        <v>3</v>
      </c>
      <c r="T172" s="11">
        <v>2021</v>
      </c>
      <c r="U172" s="11">
        <v>4</v>
      </c>
      <c r="V172" s="11">
        <v>1.2775233775929495</v>
      </c>
    </row>
    <row r="173" spans="16:22">
      <c r="P173" s="11">
        <v>111001011070</v>
      </c>
      <c r="Q173" s="11" t="s">
        <v>253</v>
      </c>
      <c r="R173" s="11">
        <v>1</v>
      </c>
      <c r="S173" s="11">
        <v>1</v>
      </c>
      <c r="T173" s="11">
        <v>1347</v>
      </c>
      <c r="U173" s="11">
        <v>2</v>
      </c>
      <c r="V173" s="11">
        <v>-1.0721496448257501</v>
      </c>
    </row>
    <row r="174" spans="16:22">
      <c r="P174" s="11">
        <v>111001104256</v>
      </c>
      <c r="Q174" s="11" t="s">
        <v>126</v>
      </c>
      <c r="R174" s="11">
        <v>1</v>
      </c>
      <c r="S174" s="11">
        <v>1</v>
      </c>
      <c r="T174" s="11">
        <v>2201</v>
      </c>
      <c r="U174" s="11">
        <v>4</v>
      </c>
      <c r="V174" s="11">
        <v>-0.31047738813875331</v>
      </c>
    </row>
    <row r="175" spans="16:22">
      <c r="P175" s="11">
        <v>111848003910</v>
      </c>
      <c r="Q175" s="11" t="s">
        <v>198</v>
      </c>
      <c r="R175" s="11">
        <v>1</v>
      </c>
      <c r="S175" s="11">
        <v>1</v>
      </c>
      <c r="T175" s="11">
        <v>1069</v>
      </c>
      <c r="U175" s="11">
        <v>2</v>
      </c>
      <c r="V175" s="11">
        <v>-1.0721496448257501</v>
      </c>
    </row>
    <row r="176" spans="16:22">
      <c r="P176" s="11">
        <v>111102000281</v>
      </c>
      <c r="Q176" s="11" t="s">
        <v>227</v>
      </c>
      <c r="R176" s="11">
        <v>2</v>
      </c>
      <c r="S176" s="11">
        <v>2</v>
      </c>
      <c r="T176" s="11">
        <v>3323</v>
      </c>
      <c r="U176" s="11">
        <v>6</v>
      </c>
      <c r="V176" s="11">
        <v>1.1704443053249212</v>
      </c>
    </row>
    <row r="177" spans="16:22">
      <c r="P177" s="11">
        <v>111001011045</v>
      </c>
      <c r="Q177" s="11" t="s">
        <v>174</v>
      </c>
      <c r="R177" s="11">
        <v>3</v>
      </c>
      <c r="S177" s="11">
        <v>3</v>
      </c>
      <c r="T177" s="11">
        <v>2103</v>
      </c>
      <c r="U177" s="11">
        <v>4</v>
      </c>
      <c r="V177" s="11">
        <v>1.2775233775929495</v>
      </c>
    </row>
    <row r="178" spans="16:22">
      <c r="P178" s="11">
        <v>111001020320</v>
      </c>
      <c r="Q178" s="11" t="s">
        <v>273</v>
      </c>
      <c r="R178" s="11">
        <v>1</v>
      </c>
      <c r="S178" s="11">
        <v>1</v>
      </c>
      <c r="T178" s="11">
        <v>2579</v>
      </c>
      <c r="U178" s="11">
        <v>5</v>
      </c>
      <c r="V178" s="11">
        <v>-0.13581358635215499</v>
      </c>
    </row>
    <row r="179" spans="16:22">
      <c r="P179" s="11">
        <v>111001032433</v>
      </c>
      <c r="Q179" s="11" t="s">
        <v>272</v>
      </c>
      <c r="R179" s="11">
        <v>2</v>
      </c>
      <c r="S179" s="11">
        <v>2</v>
      </c>
      <c r="T179" s="11">
        <v>759</v>
      </c>
      <c r="U179" s="11">
        <v>1</v>
      </c>
      <c r="V179" s="11">
        <v>-0.70365913093842003</v>
      </c>
    </row>
    <row r="180" spans="16:22">
      <c r="P180" s="11">
        <v>111001086789</v>
      </c>
      <c r="Q180" s="11" t="s">
        <v>238</v>
      </c>
      <c r="R180" s="11">
        <v>2</v>
      </c>
      <c r="S180" s="11">
        <v>2</v>
      </c>
      <c r="T180" s="11">
        <v>1032</v>
      </c>
      <c r="U180" s="11">
        <v>2</v>
      </c>
      <c r="V180" s="11">
        <v>-0.28055686710520772</v>
      </c>
    </row>
    <row r="181" spans="16:22">
      <c r="P181" s="11">
        <v>111001010251</v>
      </c>
      <c r="Q181" s="11" t="s">
        <v>167</v>
      </c>
      <c r="R181" s="11">
        <v>2</v>
      </c>
      <c r="S181" s="11">
        <v>2</v>
      </c>
      <c r="T181" s="11">
        <v>4783</v>
      </c>
      <c r="U181" s="11">
        <v>6</v>
      </c>
      <c r="V181" s="11">
        <v>1.1704443053249212</v>
      </c>
    </row>
    <row r="182" spans="16:22">
      <c r="P182" s="11">
        <v>111001044806</v>
      </c>
      <c r="Q182" s="11" t="s">
        <v>196</v>
      </c>
      <c r="R182" s="11">
        <v>2</v>
      </c>
      <c r="S182" s="11">
        <v>2</v>
      </c>
      <c r="T182" s="11">
        <v>1740</v>
      </c>
      <c r="U182" s="11">
        <v>3</v>
      </c>
      <c r="V182" s="11">
        <v>0.17629507564424984</v>
      </c>
    </row>
    <row r="183" spans="16:22">
      <c r="P183" s="11">
        <v>111001027383</v>
      </c>
      <c r="Q183" s="11" t="s">
        <v>260</v>
      </c>
      <c r="R183" s="11">
        <v>3</v>
      </c>
      <c r="S183" s="11">
        <v>3</v>
      </c>
      <c r="T183" s="11">
        <v>2292</v>
      </c>
      <c r="U183" s="11">
        <v>4</v>
      </c>
      <c r="V183" s="11">
        <v>1.2775233775929495</v>
      </c>
    </row>
    <row r="184" spans="16:22">
      <c r="P184" s="11">
        <v>111001027324</v>
      </c>
      <c r="Q184" s="11" t="s">
        <v>228</v>
      </c>
      <c r="R184" s="11">
        <v>1</v>
      </c>
      <c r="S184" s="11">
        <v>1</v>
      </c>
      <c r="T184" s="11">
        <v>1560</v>
      </c>
      <c r="U184" s="11">
        <v>3</v>
      </c>
      <c r="V184" s="11">
        <v>-0.61529770207629253</v>
      </c>
    </row>
    <row r="185" spans="16:22">
      <c r="P185" s="11">
        <v>111001018058</v>
      </c>
      <c r="Q185" s="11" t="s">
        <v>338</v>
      </c>
      <c r="R185" s="11">
        <v>3</v>
      </c>
      <c r="S185" s="11">
        <v>3</v>
      </c>
      <c r="T185" s="11">
        <v>2182</v>
      </c>
      <c r="U185" s="11">
        <v>4</v>
      </c>
      <c r="V185" s="11">
        <v>1.2775233775929495</v>
      </c>
    </row>
    <row r="186" spans="16:22">
      <c r="P186" s="11">
        <v>111001013170</v>
      </c>
      <c r="Q186" s="11" t="s">
        <v>235</v>
      </c>
      <c r="R186" s="11">
        <v>2</v>
      </c>
      <c r="S186" s="11">
        <v>2</v>
      </c>
      <c r="T186" s="11">
        <v>2569</v>
      </c>
      <c r="U186" s="11">
        <v>5</v>
      </c>
      <c r="V186" s="11">
        <v>0.65577919136838758</v>
      </c>
    </row>
    <row r="187" spans="16:22">
      <c r="P187" s="11">
        <v>111001001538</v>
      </c>
      <c r="Q187" s="11" t="s">
        <v>289</v>
      </c>
      <c r="R187" s="11">
        <v>1</v>
      </c>
      <c r="S187" s="11">
        <v>1</v>
      </c>
      <c r="T187" s="11">
        <v>2238</v>
      </c>
      <c r="U187" s="11">
        <v>4</v>
      </c>
      <c r="V187" s="11">
        <v>-0.31047738813875331</v>
      </c>
    </row>
    <row r="188" spans="16:22">
      <c r="P188" s="11">
        <v>111001107875</v>
      </c>
      <c r="Q188" s="11" t="s">
        <v>598</v>
      </c>
      <c r="R188" s="11">
        <v>1</v>
      </c>
      <c r="S188" s="11">
        <v>1</v>
      </c>
      <c r="T188" s="11">
        <v>6687</v>
      </c>
      <c r="U188" s="11">
        <v>6</v>
      </c>
      <c r="V188" s="11">
        <v>0.37885152760437879</v>
      </c>
    </row>
    <row r="189" spans="16:22">
      <c r="P189" s="11">
        <v>111001035572</v>
      </c>
      <c r="Q189" s="11" t="s">
        <v>323</v>
      </c>
      <c r="R189" s="11">
        <v>2</v>
      </c>
      <c r="S189" s="11">
        <v>2</v>
      </c>
      <c r="T189" s="11">
        <v>2846</v>
      </c>
      <c r="U189" s="11">
        <v>5</v>
      </c>
      <c r="V189" s="11">
        <v>0.65577919136838758</v>
      </c>
    </row>
    <row r="190" spans="16:22">
      <c r="P190" s="11">
        <v>111001076201</v>
      </c>
      <c r="Q190" s="11" t="s">
        <v>629</v>
      </c>
      <c r="R190" s="11">
        <v>3</v>
      </c>
      <c r="S190" s="11">
        <v>3</v>
      </c>
      <c r="T190" s="11">
        <v>3272</v>
      </c>
      <c r="U190" s="11">
        <v>6</v>
      </c>
      <c r="V190" s="11">
        <v>1.9668522933360815</v>
      </c>
    </row>
    <row r="191" spans="16:22">
      <c r="P191" s="11">
        <v>111001104329</v>
      </c>
      <c r="Q191" s="11" t="s">
        <v>263</v>
      </c>
      <c r="R191" s="11">
        <v>1</v>
      </c>
      <c r="S191" s="11">
        <v>1</v>
      </c>
      <c r="T191" s="11">
        <v>4622</v>
      </c>
      <c r="U191" s="11">
        <v>6</v>
      </c>
      <c r="V191" s="11">
        <v>0.37885152760437879</v>
      </c>
    </row>
    <row r="192" spans="16:22">
      <c r="P192" s="11">
        <v>111001000272</v>
      </c>
      <c r="Q192" s="11" t="s">
        <v>231</v>
      </c>
      <c r="R192" s="11">
        <v>2</v>
      </c>
      <c r="S192" s="11">
        <v>2</v>
      </c>
      <c r="T192" s="11">
        <v>2846</v>
      </c>
      <c r="U192" s="11">
        <v>5</v>
      </c>
      <c r="V192" s="11">
        <v>0.65577919136838758</v>
      </c>
    </row>
    <row r="193" spans="16:22">
      <c r="P193" s="11">
        <v>111001013811</v>
      </c>
      <c r="Q193" s="11" t="s">
        <v>308</v>
      </c>
      <c r="R193" s="11">
        <v>2</v>
      </c>
      <c r="S193" s="11">
        <v>2</v>
      </c>
      <c r="T193" s="11">
        <v>2989</v>
      </c>
      <c r="U193" s="11">
        <v>5</v>
      </c>
      <c r="V193" s="11">
        <v>0.65577919136838758</v>
      </c>
    </row>
    <row r="194" spans="16:22">
      <c r="P194" s="11">
        <v>111001047571</v>
      </c>
      <c r="Q194" s="11" t="s">
        <v>329</v>
      </c>
      <c r="R194" s="11">
        <v>2</v>
      </c>
      <c r="S194" s="11">
        <v>2</v>
      </c>
      <c r="T194" s="11">
        <v>2521</v>
      </c>
      <c r="U194" s="11">
        <v>5</v>
      </c>
      <c r="V194" s="11">
        <v>0.65577919136838758</v>
      </c>
    </row>
    <row r="195" spans="16:22">
      <c r="P195" s="11">
        <v>111001083011</v>
      </c>
      <c r="Q195" s="11" t="s">
        <v>268</v>
      </c>
      <c r="R195" s="11">
        <v>2</v>
      </c>
      <c r="S195" s="11">
        <v>2</v>
      </c>
      <c r="T195" s="11">
        <v>3582</v>
      </c>
      <c r="U195" s="11">
        <v>6</v>
      </c>
      <c r="V195" s="11">
        <v>1.1704443053249212</v>
      </c>
    </row>
    <row r="196" spans="16:22">
      <c r="P196" s="11">
        <v>111001009831</v>
      </c>
      <c r="Q196" s="11" t="s">
        <v>293</v>
      </c>
      <c r="R196" s="11">
        <v>2</v>
      </c>
      <c r="S196" s="11">
        <v>2</v>
      </c>
      <c r="T196" s="11">
        <v>1380</v>
      </c>
      <c r="U196" s="11">
        <v>2</v>
      </c>
      <c r="V196" s="11">
        <v>-0.28055686710520772</v>
      </c>
    </row>
    <row r="197" spans="16:22">
      <c r="P197" s="11">
        <v>111001106984</v>
      </c>
      <c r="Q197" s="11" t="s">
        <v>224</v>
      </c>
      <c r="R197" s="11">
        <v>2</v>
      </c>
      <c r="S197" s="11">
        <v>2</v>
      </c>
      <c r="T197" s="11">
        <v>3394</v>
      </c>
      <c r="U197" s="11">
        <v>6</v>
      </c>
      <c r="V197" s="11">
        <v>1.1704443053249212</v>
      </c>
    </row>
    <row r="198" spans="16:22">
      <c r="P198" s="11">
        <v>111001033979</v>
      </c>
      <c r="Q198" s="11" t="s">
        <v>250</v>
      </c>
      <c r="R198" s="11">
        <v>2</v>
      </c>
      <c r="S198" s="11">
        <v>2</v>
      </c>
      <c r="T198" s="11">
        <v>1877</v>
      </c>
      <c r="U198" s="11">
        <v>3</v>
      </c>
      <c r="V198" s="11">
        <v>0.17629507564424984</v>
      </c>
    </row>
    <row r="199" spans="16:22">
      <c r="P199" s="11">
        <v>111001015598</v>
      </c>
      <c r="Q199" s="11" t="s">
        <v>255</v>
      </c>
      <c r="R199" s="11">
        <v>1</v>
      </c>
      <c r="S199" s="11">
        <v>1</v>
      </c>
      <c r="T199" s="11">
        <v>2713</v>
      </c>
      <c r="U199" s="11">
        <v>5</v>
      </c>
      <c r="V199" s="11">
        <v>-0.13581358635215499</v>
      </c>
    </row>
    <row r="200" spans="16:22">
      <c r="P200" s="11">
        <v>111001047457</v>
      </c>
      <c r="Q200" s="11" t="s">
        <v>369</v>
      </c>
      <c r="R200" s="11">
        <v>1</v>
      </c>
      <c r="S200" s="11">
        <v>1</v>
      </c>
      <c r="T200" s="11">
        <v>910</v>
      </c>
      <c r="U200" s="11">
        <v>1</v>
      </c>
      <c r="V200" s="11">
        <v>-1.4952519086589622</v>
      </c>
    </row>
    <row r="201" spans="16:22">
      <c r="P201" s="11">
        <v>111001014028</v>
      </c>
      <c r="Q201" s="11" t="s">
        <v>257</v>
      </c>
      <c r="R201" s="11">
        <v>1</v>
      </c>
      <c r="S201" s="11">
        <v>1</v>
      </c>
      <c r="T201" s="11">
        <v>739</v>
      </c>
      <c r="U201" s="11">
        <v>1</v>
      </c>
      <c r="V201" s="11">
        <v>-1.4952519086589622</v>
      </c>
    </row>
    <row r="202" spans="16:22">
      <c r="P202" s="11">
        <v>111001098973</v>
      </c>
      <c r="Q202" s="11" t="s">
        <v>631</v>
      </c>
      <c r="R202" s="11">
        <v>1</v>
      </c>
      <c r="S202" s="11">
        <v>1</v>
      </c>
      <c r="T202" s="11">
        <v>922</v>
      </c>
      <c r="U202" s="11">
        <v>1</v>
      </c>
      <c r="V202" s="11">
        <v>-1.4952519086589622</v>
      </c>
    </row>
    <row r="203" spans="16:22">
      <c r="P203" s="11">
        <v>111279000168</v>
      </c>
      <c r="Q203" s="11" t="s">
        <v>141</v>
      </c>
      <c r="R203" s="11">
        <v>1</v>
      </c>
      <c r="S203" s="11">
        <v>1</v>
      </c>
      <c r="T203" s="11">
        <v>3106</v>
      </c>
      <c r="U203" s="11">
        <v>6</v>
      </c>
      <c r="V203" s="11">
        <v>0.37885152760437879</v>
      </c>
    </row>
    <row r="204" spans="16:22">
      <c r="P204" s="11">
        <v>111001041556</v>
      </c>
      <c r="Q204" s="11" t="s">
        <v>267</v>
      </c>
      <c r="R204" s="11">
        <v>1</v>
      </c>
      <c r="S204" s="11">
        <v>1</v>
      </c>
      <c r="T204" s="11">
        <v>1132</v>
      </c>
      <c r="U204" s="11">
        <v>2</v>
      </c>
      <c r="V204" s="11">
        <v>-1.0721496448257501</v>
      </c>
    </row>
    <row r="205" spans="16:22">
      <c r="P205" s="11">
        <v>111001030830</v>
      </c>
      <c r="Q205" s="11" t="s">
        <v>333</v>
      </c>
      <c r="R205" s="11">
        <v>2</v>
      </c>
      <c r="S205" s="11">
        <v>2</v>
      </c>
      <c r="T205" s="11">
        <v>2133</v>
      </c>
      <c r="U205" s="11">
        <v>4</v>
      </c>
      <c r="V205" s="11">
        <v>0.48111538958178901</v>
      </c>
    </row>
    <row r="206" spans="16:22">
      <c r="P206" s="11">
        <v>111001094439</v>
      </c>
      <c r="Q206" s="11" t="s">
        <v>300</v>
      </c>
      <c r="R206" s="11">
        <v>1</v>
      </c>
      <c r="S206" s="11">
        <v>1</v>
      </c>
      <c r="T206" s="11">
        <v>2223</v>
      </c>
      <c r="U206" s="11">
        <v>4</v>
      </c>
      <c r="V206" s="11">
        <v>-0.31047738813875331</v>
      </c>
    </row>
    <row r="207" spans="16:22">
      <c r="P207" s="11">
        <v>111001012815</v>
      </c>
      <c r="Q207" s="11" t="s">
        <v>291</v>
      </c>
      <c r="R207" s="11">
        <v>1</v>
      </c>
      <c r="S207" s="11">
        <v>1</v>
      </c>
      <c r="T207" s="11">
        <v>1282</v>
      </c>
      <c r="U207" s="11">
        <v>2</v>
      </c>
      <c r="V207" s="11">
        <v>-1.0721496448257501</v>
      </c>
    </row>
    <row r="208" spans="16:22">
      <c r="P208" s="11">
        <v>111001041459</v>
      </c>
      <c r="Q208" s="11" t="s">
        <v>236</v>
      </c>
      <c r="R208" s="11">
        <v>2</v>
      </c>
      <c r="S208" s="11">
        <v>2</v>
      </c>
      <c r="T208" s="11">
        <v>1278</v>
      </c>
      <c r="U208" s="11">
        <v>2</v>
      </c>
      <c r="V208" s="11">
        <v>-0.28055686710520772</v>
      </c>
    </row>
    <row r="209" spans="16:22">
      <c r="P209" s="11">
        <v>111001013820</v>
      </c>
      <c r="Q209" s="11" t="s">
        <v>247</v>
      </c>
      <c r="R209" s="11">
        <v>1</v>
      </c>
      <c r="S209" s="11">
        <v>1</v>
      </c>
      <c r="T209" s="11">
        <v>1428</v>
      </c>
      <c r="U209" s="11">
        <v>2</v>
      </c>
      <c r="V209" s="11">
        <v>-1.0721496448257501</v>
      </c>
    </row>
    <row r="210" spans="16:22">
      <c r="P210" s="11">
        <v>111001028266</v>
      </c>
      <c r="Q210" s="11" t="s">
        <v>284</v>
      </c>
      <c r="R210" s="11">
        <v>1</v>
      </c>
      <c r="S210" s="11">
        <v>1</v>
      </c>
      <c r="T210" s="11">
        <v>952</v>
      </c>
      <c r="U210" s="11">
        <v>1</v>
      </c>
      <c r="V210" s="11">
        <v>-1.4952519086589622</v>
      </c>
    </row>
    <row r="211" spans="16:22">
      <c r="P211" s="11">
        <v>111001014729</v>
      </c>
      <c r="Q211" s="11" t="s">
        <v>239</v>
      </c>
      <c r="R211" s="11">
        <v>2</v>
      </c>
      <c r="S211" s="11">
        <v>2</v>
      </c>
      <c r="T211" s="11">
        <v>427</v>
      </c>
      <c r="U211" s="11">
        <v>1</v>
      </c>
      <c r="V211" s="11">
        <v>-0.70365913093842003</v>
      </c>
    </row>
    <row r="212" spans="16:22">
      <c r="P212" s="11">
        <v>111001002330</v>
      </c>
      <c r="Q212" s="11" t="s">
        <v>193</v>
      </c>
      <c r="R212" s="11">
        <v>2</v>
      </c>
      <c r="S212" s="11">
        <v>2</v>
      </c>
      <c r="T212" s="11">
        <v>2186</v>
      </c>
      <c r="U212" s="11">
        <v>4</v>
      </c>
      <c r="V212" s="11">
        <v>0.48111538958178901</v>
      </c>
    </row>
    <row r="213" spans="16:22">
      <c r="P213" s="11">
        <v>111001000124</v>
      </c>
      <c r="Q213" s="11" t="s">
        <v>204</v>
      </c>
      <c r="R213" s="11">
        <v>1</v>
      </c>
      <c r="S213" s="11">
        <v>1</v>
      </c>
      <c r="T213" s="11">
        <v>1670</v>
      </c>
      <c r="U213" s="11">
        <v>3</v>
      </c>
      <c r="V213" s="11">
        <v>-0.61529770207629253</v>
      </c>
    </row>
    <row r="214" spans="16:22">
      <c r="P214" s="11">
        <v>111001014214</v>
      </c>
      <c r="Q214" s="11" t="s">
        <v>249</v>
      </c>
      <c r="R214" s="11">
        <v>2</v>
      </c>
      <c r="S214" s="11">
        <v>2</v>
      </c>
      <c r="T214" s="11">
        <v>3249</v>
      </c>
      <c r="U214" s="11">
        <v>6</v>
      </c>
      <c r="V214" s="11">
        <v>1.1704443053249212</v>
      </c>
    </row>
    <row r="215" spans="16:22">
      <c r="P215" s="11">
        <v>111001075272</v>
      </c>
      <c r="Q215" s="11" t="s">
        <v>180</v>
      </c>
      <c r="R215" s="11">
        <v>2</v>
      </c>
      <c r="S215" s="11">
        <v>2</v>
      </c>
      <c r="T215" s="11">
        <v>2463</v>
      </c>
      <c r="U215" s="11">
        <v>4</v>
      </c>
      <c r="V215" s="11">
        <v>0.48111538958178901</v>
      </c>
    </row>
    <row r="216" spans="16:22">
      <c r="P216" s="11">
        <v>111001015903</v>
      </c>
      <c r="Q216" s="11" t="s">
        <v>302</v>
      </c>
      <c r="R216" s="11">
        <v>2</v>
      </c>
      <c r="S216" s="11">
        <v>2</v>
      </c>
      <c r="T216" s="11">
        <v>1917</v>
      </c>
      <c r="U216" s="11">
        <v>3</v>
      </c>
      <c r="V216" s="11">
        <v>0.17629507564424984</v>
      </c>
    </row>
    <row r="217" spans="16:22">
      <c r="P217" s="11">
        <v>111001030066</v>
      </c>
      <c r="Q217" s="11" t="s">
        <v>220</v>
      </c>
      <c r="R217" s="11">
        <v>1</v>
      </c>
      <c r="S217" s="11">
        <v>1</v>
      </c>
      <c r="T217" s="11">
        <v>3523</v>
      </c>
      <c r="U217" s="11">
        <v>6</v>
      </c>
      <c r="V217" s="11">
        <v>0.37885152760437879</v>
      </c>
    </row>
    <row r="218" spans="16:22">
      <c r="P218" s="11">
        <v>111001014001</v>
      </c>
      <c r="Q218" s="11" t="s">
        <v>248</v>
      </c>
      <c r="R218" s="11">
        <v>2</v>
      </c>
      <c r="S218" s="11">
        <v>2</v>
      </c>
      <c r="T218" s="11">
        <v>1346</v>
      </c>
      <c r="U218" s="11">
        <v>2</v>
      </c>
      <c r="V218" s="11">
        <v>-0.28055686710520772</v>
      </c>
    </row>
    <row r="219" spans="16:22">
      <c r="P219" s="11">
        <v>111001014346</v>
      </c>
      <c r="Q219" s="11" t="s">
        <v>181</v>
      </c>
      <c r="R219" s="11">
        <v>1</v>
      </c>
      <c r="S219" s="11">
        <v>1</v>
      </c>
      <c r="T219" s="11">
        <v>2094</v>
      </c>
      <c r="U219" s="11">
        <v>4</v>
      </c>
      <c r="V219" s="11">
        <v>-0.31047738813875331</v>
      </c>
    </row>
    <row r="220" spans="16:22">
      <c r="P220" s="11">
        <v>111001016292</v>
      </c>
      <c r="Q220" s="11" t="s">
        <v>177</v>
      </c>
      <c r="R220" s="11">
        <v>4</v>
      </c>
      <c r="S220" s="11">
        <v>3</v>
      </c>
      <c r="T220" s="11">
        <v>2750</v>
      </c>
      <c r="U220" s="11">
        <v>5</v>
      </c>
      <c r="V220" s="11">
        <v>1.4521871793795478</v>
      </c>
    </row>
    <row r="221" spans="16:22">
      <c r="P221" s="11">
        <v>111001015733</v>
      </c>
      <c r="Q221" s="11" t="s">
        <v>256</v>
      </c>
      <c r="R221" s="11">
        <v>2</v>
      </c>
      <c r="S221" s="11">
        <v>2</v>
      </c>
      <c r="T221" s="11">
        <v>1154</v>
      </c>
      <c r="U221" s="11">
        <v>2</v>
      </c>
      <c r="V221" s="11">
        <v>-0.28055686710520772</v>
      </c>
    </row>
    <row r="222" spans="16:22">
      <c r="P222" s="11">
        <v>111001030848</v>
      </c>
      <c r="Q222" s="11" t="s">
        <v>312</v>
      </c>
      <c r="R222" s="11">
        <v>1</v>
      </c>
      <c r="S222" s="11">
        <v>1</v>
      </c>
      <c r="T222" s="11">
        <v>2445</v>
      </c>
      <c r="U222" s="11">
        <v>4</v>
      </c>
      <c r="V222" s="11">
        <v>-0.31047738813875331</v>
      </c>
    </row>
    <row r="223" spans="16:22">
      <c r="P223" s="11">
        <v>211102000995</v>
      </c>
      <c r="Q223" s="11" t="s">
        <v>143</v>
      </c>
      <c r="R223" s="11">
        <v>2</v>
      </c>
      <c r="S223" s="11">
        <v>2</v>
      </c>
      <c r="T223" s="11">
        <v>2408</v>
      </c>
      <c r="U223" s="11">
        <v>4</v>
      </c>
      <c r="V223" s="11">
        <v>0.48111538958178901</v>
      </c>
    </row>
    <row r="224" spans="16:22">
      <c r="P224" s="11">
        <v>111001024686</v>
      </c>
      <c r="Q224" s="11" t="s">
        <v>658</v>
      </c>
      <c r="R224" s="11">
        <v>3</v>
      </c>
      <c r="S224" s="11">
        <v>3</v>
      </c>
      <c r="T224" s="11">
        <v>1764</v>
      </c>
      <c r="U224" s="11">
        <v>3</v>
      </c>
      <c r="V224" s="11">
        <v>0.97270306365541048</v>
      </c>
    </row>
    <row r="225" spans="16:22">
      <c r="P225" s="11">
        <v>111001046591</v>
      </c>
      <c r="Q225" s="11" t="s">
        <v>318</v>
      </c>
      <c r="R225" s="11">
        <v>1</v>
      </c>
      <c r="S225" s="11">
        <v>1</v>
      </c>
      <c r="T225" s="11">
        <v>1954</v>
      </c>
      <c r="U225" s="11">
        <v>3</v>
      </c>
      <c r="V225" s="11">
        <v>-0.61529770207629253</v>
      </c>
    </row>
    <row r="226" spans="16:22">
      <c r="P226" s="11">
        <v>111769000174</v>
      </c>
      <c r="Q226" s="11" t="s">
        <v>665</v>
      </c>
      <c r="R226" s="11">
        <v>2</v>
      </c>
      <c r="S226" s="11">
        <v>1</v>
      </c>
      <c r="T226" s="11">
        <v>2128</v>
      </c>
      <c r="U226" s="11">
        <v>4</v>
      </c>
      <c r="V226" s="11">
        <v>-0.31047738813875331</v>
      </c>
    </row>
    <row r="227" spans="16:22">
      <c r="P227" s="11">
        <v>111001016136</v>
      </c>
      <c r="Q227" s="11" t="s">
        <v>242</v>
      </c>
      <c r="R227" s="11">
        <v>1</v>
      </c>
      <c r="S227" s="11">
        <v>1</v>
      </c>
      <c r="T227" s="11">
        <v>1757</v>
      </c>
      <c r="U227" s="11">
        <v>3</v>
      </c>
      <c r="V227" s="11">
        <v>-0.61529770207629253</v>
      </c>
    </row>
    <row r="228" spans="16:22">
      <c r="P228" s="11">
        <v>111001044270</v>
      </c>
      <c r="Q228" s="11" t="s">
        <v>315</v>
      </c>
      <c r="R228" s="11">
        <v>2</v>
      </c>
      <c r="S228" s="11">
        <v>2</v>
      </c>
      <c r="T228" s="11">
        <v>2205</v>
      </c>
      <c r="U228" s="11">
        <v>4</v>
      </c>
      <c r="V228" s="11">
        <v>0.48111538958178901</v>
      </c>
    </row>
    <row r="229" spans="16:22">
      <c r="P229" s="11">
        <v>111001034002</v>
      </c>
      <c r="Q229" s="11" t="s">
        <v>230</v>
      </c>
      <c r="R229" s="11">
        <v>1</v>
      </c>
      <c r="S229" s="11">
        <v>1</v>
      </c>
      <c r="T229" s="11">
        <v>494</v>
      </c>
      <c r="U229" s="11">
        <v>1</v>
      </c>
      <c r="V229" s="11">
        <v>-1.4952519086589622</v>
      </c>
    </row>
    <row r="230" spans="16:22">
      <c r="P230" s="11">
        <v>111001000132</v>
      </c>
      <c r="Q230" s="11" t="s">
        <v>206</v>
      </c>
      <c r="R230" s="11">
        <v>1</v>
      </c>
      <c r="S230" s="11">
        <v>1</v>
      </c>
      <c r="T230" s="11">
        <v>3062</v>
      </c>
      <c r="U230" s="11">
        <v>6</v>
      </c>
      <c r="V230" s="11">
        <v>0.37885152760437879</v>
      </c>
    </row>
    <row r="231" spans="16:22">
      <c r="P231" s="11">
        <v>111001011088</v>
      </c>
      <c r="Q231" s="11" t="s">
        <v>290</v>
      </c>
      <c r="R231" s="11">
        <v>3</v>
      </c>
      <c r="S231" s="11">
        <v>3</v>
      </c>
      <c r="T231" s="11">
        <v>938</v>
      </c>
      <c r="U231" s="11">
        <v>1</v>
      </c>
      <c r="V231" s="11">
        <v>9.2748857072740609E-2</v>
      </c>
    </row>
    <row r="232" spans="16:22">
      <c r="P232" s="11">
        <v>111001013129</v>
      </c>
      <c r="Q232" s="11" t="s">
        <v>188</v>
      </c>
      <c r="R232" s="11">
        <v>3</v>
      </c>
      <c r="S232" s="11">
        <v>3</v>
      </c>
      <c r="T232" s="11">
        <v>3477</v>
      </c>
      <c r="U232" s="11">
        <v>6</v>
      </c>
      <c r="V232" s="11">
        <v>1.9668522933360815</v>
      </c>
    </row>
    <row r="233" spans="16:22">
      <c r="P233" s="11">
        <v>111850001461</v>
      </c>
      <c r="Q233" s="11" t="s">
        <v>324</v>
      </c>
      <c r="R233" s="11">
        <v>2</v>
      </c>
      <c r="S233" s="11">
        <v>2</v>
      </c>
      <c r="T233" s="11">
        <v>1148</v>
      </c>
      <c r="U233" s="11">
        <v>2</v>
      </c>
      <c r="V233" s="11">
        <v>-0.28055686710520772</v>
      </c>
    </row>
    <row r="234" spans="16:22">
      <c r="P234" s="11">
        <v>111001011690</v>
      </c>
      <c r="Q234" s="11" t="s">
        <v>269</v>
      </c>
      <c r="R234" s="11">
        <v>3</v>
      </c>
      <c r="S234" s="11">
        <v>3</v>
      </c>
      <c r="T234" s="11">
        <v>3428</v>
      </c>
      <c r="U234" s="11">
        <v>6</v>
      </c>
      <c r="V234" s="11">
        <v>1.9668522933360815</v>
      </c>
    </row>
    <row r="235" spans="16:22">
      <c r="P235" s="11">
        <v>111001016314</v>
      </c>
      <c r="Q235" s="11" t="s">
        <v>264</v>
      </c>
      <c r="R235" s="11">
        <v>3</v>
      </c>
      <c r="S235" s="11">
        <v>3</v>
      </c>
      <c r="T235" s="11">
        <v>921</v>
      </c>
      <c r="U235" s="11">
        <v>1</v>
      </c>
      <c r="V235" s="11">
        <v>9.2748857072740609E-2</v>
      </c>
    </row>
    <row r="236" spans="16:22">
      <c r="P236" s="11">
        <v>111001086801</v>
      </c>
      <c r="Q236" s="11" t="s">
        <v>328</v>
      </c>
      <c r="R236" s="11">
        <v>4</v>
      </c>
      <c r="S236" s="11">
        <v>3</v>
      </c>
      <c r="T236" s="11">
        <v>5223</v>
      </c>
      <c r="U236" s="11">
        <v>6</v>
      </c>
      <c r="V236" s="11">
        <v>1.9668522933360815</v>
      </c>
    </row>
    <row r="237" spans="16:22">
      <c r="P237" s="11">
        <v>111001032280</v>
      </c>
      <c r="Q237" s="11" t="s">
        <v>319</v>
      </c>
      <c r="R237" s="11">
        <v>3</v>
      </c>
      <c r="S237" s="11">
        <v>3</v>
      </c>
      <c r="T237" s="11">
        <v>1957</v>
      </c>
      <c r="U237" s="11">
        <v>3</v>
      </c>
      <c r="V237" s="11">
        <v>0.97270306365541048</v>
      </c>
    </row>
    <row r="238" spans="16:22">
      <c r="P238" s="11">
        <v>111769003424</v>
      </c>
      <c r="Q238" s="11" t="s">
        <v>316</v>
      </c>
      <c r="R238" s="11">
        <v>2</v>
      </c>
      <c r="S238" s="11">
        <v>2</v>
      </c>
      <c r="T238" s="11">
        <v>4731</v>
      </c>
      <c r="U238" s="11">
        <v>6</v>
      </c>
      <c r="V238" s="11">
        <v>1.1704443053249212</v>
      </c>
    </row>
    <row r="239" spans="16:22">
      <c r="P239" s="11">
        <v>211850000051</v>
      </c>
      <c r="Q239" s="11" t="s">
        <v>335</v>
      </c>
      <c r="R239" s="11">
        <v>1</v>
      </c>
      <c r="S239" s="11">
        <v>1</v>
      </c>
      <c r="T239" s="11">
        <v>1593</v>
      </c>
      <c r="U239" s="11">
        <v>3</v>
      </c>
      <c r="V239" s="11">
        <v>-0.61529770207629253</v>
      </c>
    </row>
    <row r="240" spans="16:22">
      <c r="P240" s="11">
        <v>111001046485</v>
      </c>
      <c r="Q240" s="11" t="s">
        <v>286</v>
      </c>
      <c r="R240" s="11">
        <v>1</v>
      </c>
      <c r="S240" s="11">
        <v>1</v>
      </c>
      <c r="T240" s="11">
        <v>1657</v>
      </c>
      <c r="U240" s="11">
        <v>3</v>
      </c>
      <c r="V240" s="11">
        <v>-0.61529770207629253</v>
      </c>
    </row>
    <row r="241" spans="16:22">
      <c r="P241" s="11">
        <v>111001075515</v>
      </c>
      <c r="Q241" s="11" t="s">
        <v>175</v>
      </c>
      <c r="R241" s="11">
        <v>2</v>
      </c>
      <c r="S241" s="11">
        <v>2</v>
      </c>
      <c r="T241" s="11">
        <v>2081</v>
      </c>
      <c r="U241" s="11">
        <v>4</v>
      </c>
      <c r="V241" s="11">
        <v>0.48111538958178901</v>
      </c>
    </row>
    <row r="242" spans="16:22">
      <c r="P242" s="11">
        <v>111001029955</v>
      </c>
      <c r="Q242" s="11" t="s">
        <v>305</v>
      </c>
      <c r="R242" s="11">
        <v>3</v>
      </c>
      <c r="S242" s="11">
        <v>3</v>
      </c>
      <c r="T242" s="11">
        <v>2502</v>
      </c>
      <c r="U242" s="11">
        <v>5</v>
      </c>
      <c r="V242" s="11">
        <v>1.4521871793795478</v>
      </c>
    </row>
    <row r="243" spans="16:22">
      <c r="P243" s="11">
        <v>111001108456</v>
      </c>
      <c r="Q243" s="11" t="s">
        <v>185</v>
      </c>
      <c r="R243" s="11">
        <v>1</v>
      </c>
      <c r="S243" s="11">
        <v>1</v>
      </c>
      <c r="T243" s="11">
        <v>2023</v>
      </c>
      <c r="U243" s="11">
        <v>4</v>
      </c>
      <c r="V243" s="11">
        <v>-0.31047738813875331</v>
      </c>
    </row>
    <row r="244" spans="16:22">
      <c r="P244" s="11">
        <v>111001018201</v>
      </c>
      <c r="Q244" s="11" t="s">
        <v>241</v>
      </c>
      <c r="R244" s="11">
        <v>4</v>
      </c>
      <c r="S244" s="11">
        <v>3</v>
      </c>
      <c r="T244" s="11">
        <v>2999</v>
      </c>
      <c r="U244" s="11">
        <v>5</v>
      </c>
      <c r="V244" s="11">
        <v>1.4521871793795478</v>
      </c>
    </row>
    <row r="245" spans="16:22">
      <c r="P245" s="11">
        <v>111001027391</v>
      </c>
      <c r="Q245" s="11" t="s">
        <v>277</v>
      </c>
      <c r="R245" s="11">
        <v>3</v>
      </c>
      <c r="S245" s="11">
        <v>3</v>
      </c>
      <c r="T245" s="11">
        <v>5618</v>
      </c>
      <c r="U245" s="11">
        <v>6</v>
      </c>
      <c r="V245" s="11">
        <v>1.9668522933360815</v>
      </c>
    </row>
    <row r="246" spans="16:22">
      <c r="P246" s="11">
        <v>111001014486</v>
      </c>
      <c r="Q246" s="11" t="s">
        <v>346</v>
      </c>
      <c r="R246" s="11">
        <v>1</v>
      </c>
      <c r="S246" s="11">
        <v>1</v>
      </c>
      <c r="T246" s="11">
        <v>2597</v>
      </c>
      <c r="U246" s="11">
        <v>5</v>
      </c>
      <c r="V246" s="11">
        <v>-0.13581358635215499</v>
      </c>
    </row>
    <row r="247" spans="16:22">
      <c r="P247" s="11">
        <v>111265000025</v>
      </c>
      <c r="Q247" s="11" t="s">
        <v>198</v>
      </c>
      <c r="R247" s="11">
        <v>3</v>
      </c>
      <c r="S247" s="11">
        <v>3</v>
      </c>
      <c r="T247" s="11">
        <v>3910</v>
      </c>
      <c r="U247" s="11">
        <v>6</v>
      </c>
      <c r="V247" s="11">
        <v>1.9668522933360815</v>
      </c>
    </row>
    <row r="248" spans="16:22">
      <c r="P248" s="11">
        <v>111001047678</v>
      </c>
      <c r="Q248" s="11" t="s">
        <v>363</v>
      </c>
      <c r="R248" s="11">
        <v>3</v>
      </c>
      <c r="S248" s="11">
        <v>3</v>
      </c>
      <c r="T248" s="11">
        <v>2369</v>
      </c>
      <c r="U248" s="11">
        <v>4</v>
      </c>
      <c r="V248" s="11">
        <v>1.2775233775929495</v>
      </c>
    </row>
    <row r="249" spans="16:22">
      <c r="P249" s="11">
        <v>111001034240</v>
      </c>
      <c r="Q249" s="11" t="s">
        <v>628</v>
      </c>
      <c r="R249" s="11">
        <v>2</v>
      </c>
      <c r="S249" s="11">
        <v>2</v>
      </c>
      <c r="T249" s="11">
        <v>2735</v>
      </c>
      <c r="U249" s="11">
        <v>5</v>
      </c>
      <c r="V249" s="11">
        <v>0.65577919136838758</v>
      </c>
    </row>
    <row r="250" spans="16:22">
      <c r="P250" s="11">
        <v>111001046931</v>
      </c>
      <c r="Q250" s="11" t="s">
        <v>283</v>
      </c>
      <c r="R250" s="11">
        <v>1</v>
      </c>
      <c r="S250" s="11">
        <v>1</v>
      </c>
      <c r="T250" s="11">
        <v>1681</v>
      </c>
      <c r="U250" s="11">
        <v>3</v>
      </c>
      <c r="V250" s="11">
        <v>-0.61529770207629253</v>
      </c>
    </row>
    <row r="251" spans="16:22">
      <c r="P251" s="11">
        <v>111001065234</v>
      </c>
      <c r="Q251" s="11" t="s">
        <v>310</v>
      </c>
      <c r="R251" s="11">
        <v>3</v>
      </c>
      <c r="S251" s="11">
        <v>3</v>
      </c>
      <c r="T251" s="11">
        <v>1158</v>
      </c>
      <c r="U251" s="11">
        <v>2</v>
      </c>
      <c r="V251" s="11">
        <v>0.51585112090595309</v>
      </c>
    </row>
    <row r="252" spans="16:22">
      <c r="P252" s="11">
        <v>111001030872</v>
      </c>
      <c r="Q252" s="11" t="s">
        <v>306</v>
      </c>
      <c r="R252" s="11">
        <v>2</v>
      </c>
      <c r="S252" s="11">
        <v>2</v>
      </c>
      <c r="T252" s="11">
        <v>2145</v>
      </c>
      <c r="U252" s="11">
        <v>4</v>
      </c>
      <c r="V252" s="11">
        <v>0.48111538958178901</v>
      </c>
    </row>
    <row r="253" spans="16:22">
      <c r="P253" s="11">
        <v>111001035602</v>
      </c>
      <c r="Q253" s="11" t="s">
        <v>339</v>
      </c>
      <c r="R253" s="11">
        <v>1</v>
      </c>
      <c r="S253" s="11">
        <v>1</v>
      </c>
      <c r="T253" s="11">
        <v>2471</v>
      </c>
      <c r="U253" s="11">
        <v>4</v>
      </c>
      <c r="V253" s="11">
        <v>-0.31047738813875331</v>
      </c>
    </row>
    <row r="254" spans="16:22">
      <c r="P254" s="11">
        <v>111001010928</v>
      </c>
      <c r="Q254" s="11" t="s">
        <v>282</v>
      </c>
      <c r="R254" s="11">
        <v>3</v>
      </c>
      <c r="S254" s="11">
        <v>3</v>
      </c>
      <c r="T254" s="11">
        <v>2898</v>
      </c>
      <c r="U254" s="11">
        <v>5</v>
      </c>
      <c r="V254" s="11">
        <v>1.4521871793795478</v>
      </c>
    </row>
    <row r="255" spans="16:22">
      <c r="P255" s="11">
        <v>111001012335</v>
      </c>
      <c r="Q255" s="11" t="s">
        <v>331</v>
      </c>
      <c r="R255" s="11">
        <v>3</v>
      </c>
      <c r="S255" s="11">
        <v>3</v>
      </c>
      <c r="T255" s="11">
        <v>2287</v>
      </c>
      <c r="U255" s="11">
        <v>4</v>
      </c>
      <c r="V255" s="11">
        <v>1.2775233775929495</v>
      </c>
    </row>
    <row r="256" spans="16:22">
      <c r="P256" s="11">
        <v>111279000061</v>
      </c>
      <c r="Q256" s="11" t="s">
        <v>214</v>
      </c>
      <c r="R256" s="11">
        <v>3</v>
      </c>
      <c r="S256" s="11">
        <v>3</v>
      </c>
      <c r="T256" s="11">
        <v>2456</v>
      </c>
      <c r="U256" s="11">
        <v>4</v>
      </c>
      <c r="V256" s="11">
        <v>1.2775233775929495</v>
      </c>
    </row>
    <row r="257" spans="16:22">
      <c r="P257" s="11">
        <v>111001093084</v>
      </c>
      <c r="Q257" s="11" t="s">
        <v>254</v>
      </c>
      <c r="R257" s="11">
        <v>4</v>
      </c>
      <c r="S257" s="11">
        <v>3</v>
      </c>
      <c r="T257" s="11">
        <v>3409</v>
      </c>
      <c r="U257" s="11">
        <v>6</v>
      </c>
      <c r="V257" s="11">
        <v>1.9668522933360815</v>
      </c>
    </row>
    <row r="258" spans="16:22">
      <c r="P258" s="11">
        <v>111001006483</v>
      </c>
      <c r="Q258" s="11" t="s">
        <v>195</v>
      </c>
      <c r="R258" s="11">
        <v>2</v>
      </c>
      <c r="S258" s="11">
        <v>1</v>
      </c>
      <c r="T258" s="11">
        <v>2490</v>
      </c>
      <c r="U258" s="11">
        <v>4</v>
      </c>
      <c r="V258" s="11">
        <v>-0.31047738813875331</v>
      </c>
    </row>
    <row r="259" spans="16:22">
      <c r="P259" s="11">
        <v>111001012611</v>
      </c>
      <c r="Q259" s="11" t="s">
        <v>233</v>
      </c>
      <c r="R259" s="11">
        <v>1</v>
      </c>
      <c r="S259" s="11">
        <v>1</v>
      </c>
      <c r="T259" s="11">
        <v>2030</v>
      </c>
      <c r="U259" s="11">
        <v>4</v>
      </c>
      <c r="V259" s="11">
        <v>-0.31047738813875331</v>
      </c>
    </row>
    <row r="260" spans="16:22">
      <c r="P260" s="11">
        <v>111001096555</v>
      </c>
      <c r="Q260" s="11" t="s">
        <v>285</v>
      </c>
      <c r="R260" s="11">
        <v>2</v>
      </c>
      <c r="S260" s="11">
        <v>2</v>
      </c>
      <c r="T260" s="11">
        <v>2112</v>
      </c>
      <c r="U260" s="11">
        <v>4</v>
      </c>
      <c r="V260" s="11">
        <v>0.48111538958178901</v>
      </c>
    </row>
    <row r="261" spans="16:22">
      <c r="P261" s="11">
        <v>111001016250</v>
      </c>
      <c r="Q261" s="11" t="s">
        <v>298</v>
      </c>
      <c r="R261" s="11">
        <v>2</v>
      </c>
      <c r="S261" s="11">
        <v>2</v>
      </c>
      <c r="T261" s="11">
        <v>1003</v>
      </c>
      <c r="U261" s="11">
        <v>2</v>
      </c>
      <c r="V261" s="11">
        <v>-0.28055686710520772</v>
      </c>
    </row>
    <row r="262" spans="16:22">
      <c r="P262" s="11">
        <v>111001000078</v>
      </c>
      <c r="Q262" s="11" t="s">
        <v>146</v>
      </c>
      <c r="R262" s="11">
        <v>3</v>
      </c>
      <c r="S262" s="11">
        <v>3</v>
      </c>
      <c r="T262" s="11">
        <v>1291</v>
      </c>
      <c r="U262" s="11">
        <v>2</v>
      </c>
      <c r="V262" s="11">
        <v>0.51585112090595309</v>
      </c>
    </row>
    <row r="263" spans="16:22">
      <c r="P263" s="11">
        <v>111001109304</v>
      </c>
      <c r="Q263" s="11" t="s">
        <v>633</v>
      </c>
      <c r="R263" s="11">
        <v>1</v>
      </c>
      <c r="S263" s="11">
        <v>1</v>
      </c>
      <c r="T263" s="11">
        <v>1827</v>
      </c>
      <c r="U263" s="11">
        <v>3</v>
      </c>
      <c r="V263" s="11">
        <v>-0.61529770207629253</v>
      </c>
    </row>
    <row r="264" spans="16:22">
      <c r="P264" s="11">
        <v>111001012033</v>
      </c>
      <c r="Q264" s="11" t="s">
        <v>259</v>
      </c>
      <c r="R264" s="11">
        <v>1</v>
      </c>
      <c r="S264" s="11">
        <v>1</v>
      </c>
      <c r="T264" s="11">
        <v>1095</v>
      </c>
      <c r="U264" s="11">
        <v>2</v>
      </c>
      <c r="V264" s="11">
        <v>-1.0721496448257501</v>
      </c>
    </row>
    <row r="265" spans="16:22">
      <c r="P265" s="11">
        <v>111001025216</v>
      </c>
      <c r="Q265" s="11" t="s">
        <v>203</v>
      </c>
      <c r="R265" s="11">
        <v>1</v>
      </c>
      <c r="S265" s="11">
        <v>1</v>
      </c>
      <c r="T265" s="11">
        <v>1442</v>
      </c>
      <c r="U265" s="11">
        <v>2</v>
      </c>
      <c r="V265" s="11">
        <v>-1.0721496448257501</v>
      </c>
    </row>
    <row r="266" spans="16:22">
      <c r="P266" s="11">
        <v>111001102199</v>
      </c>
      <c r="Q266" s="11" t="s">
        <v>244</v>
      </c>
      <c r="R266" s="11">
        <v>2</v>
      </c>
      <c r="S266" s="11">
        <v>2</v>
      </c>
      <c r="T266" s="11">
        <v>2098</v>
      </c>
      <c r="U266" s="11">
        <v>4</v>
      </c>
      <c r="V266" s="11">
        <v>0.48111538958178901</v>
      </c>
    </row>
    <row r="267" spans="16:22">
      <c r="P267" s="11">
        <v>111001015911</v>
      </c>
      <c r="Q267" s="11" t="s">
        <v>299</v>
      </c>
      <c r="R267" s="11">
        <v>2</v>
      </c>
      <c r="S267" s="11">
        <v>2</v>
      </c>
      <c r="T267" s="11">
        <v>2987</v>
      </c>
      <c r="U267" s="11">
        <v>5</v>
      </c>
      <c r="V267" s="11">
        <v>0.65577919136838758</v>
      </c>
    </row>
    <row r="268" spans="16:22">
      <c r="P268" s="11">
        <v>111279000966</v>
      </c>
      <c r="Q268" s="11" t="s">
        <v>320</v>
      </c>
      <c r="R268" s="11">
        <v>4</v>
      </c>
      <c r="S268" s="11">
        <v>3</v>
      </c>
      <c r="T268" s="11">
        <v>2912</v>
      </c>
      <c r="U268" s="11">
        <v>5</v>
      </c>
      <c r="V268" s="11">
        <v>1.4521871793795478</v>
      </c>
    </row>
    <row r="269" spans="16:22">
      <c r="P269" s="11">
        <v>111001032395</v>
      </c>
      <c r="Q269" s="11" t="s">
        <v>213</v>
      </c>
      <c r="R269" s="11">
        <v>1</v>
      </c>
      <c r="S269" s="11">
        <v>1</v>
      </c>
      <c r="T269" s="11">
        <v>909</v>
      </c>
      <c r="U269" s="11">
        <v>1</v>
      </c>
      <c r="V269" s="11">
        <v>-1.4952519086589622</v>
      </c>
    </row>
    <row r="270" spans="16:22">
      <c r="P270" s="11">
        <v>211001076958</v>
      </c>
      <c r="Q270" s="11" t="s">
        <v>365</v>
      </c>
      <c r="R270" s="11">
        <v>2</v>
      </c>
      <c r="S270" s="11">
        <v>2</v>
      </c>
      <c r="T270" s="11">
        <v>3896</v>
      </c>
      <c r="U270" s="11">
        <v>6</v>
      </c>
      <c r="V270" s="11">
        <v>1.1704443053249212</v>
      </c>
    </row>
    <row r="271" spans="16:22">
      <c r="P271" s="11">
        <v>111001034011</v>
      </c>
      <c r="Q271" s="11" t="s">
        <v>348</v>
      </c>
      <c r="R271" s="11">
        <v>2</v>
      </c>
      <c r="S271" s="11">
        <v>2</v>
      </c>
      <c r="T271" s="11">
        <v>914</v>
      </c>
      <c r="U271" s="11">
        <v>1</v>
      </c>
      <c r="V271" s="11">
        <v>-0.70365913093842003</v>
      </c>
    </row>
    <row r="272" spans="16:22">
      <c r="P272" s="11">
        <v>111848003031</v>
      </c>
      <c r="Q272" s="11" t="s">
        <v>336</v>
      </c>
      <c r="R272" s="11">
        <v>3</v>
      </c>
      <c r="S272" s="11">
        <v>3</v>
      </c>
      <c r="T272" s="11">
        <v>1404</v>
      </c>
      <c r="U272" s="11">
        <v>2</v>
      </c>
      <c r="V272" s="11">
        <v>0.51585112090595309</v>
      </c>
    </row>
    <row r="273" spans="16:22">
      <c r="P273" s="11">
        <v>111001012301</v>
      </c>
      <c r="Q273" s="11" t="s">
        <v>334</v>
      </c>
      <c r="R273" s="11">
        <v>1</v>
      </c>
      <c r="S273" s="11">
        <v>1</v>
      </c>
      <c r="T273" s="11">
        <v>1039</v>
      </c>
      <c r="U273" s="11">
        <v>2</v>
      </c>
      <c r="V273" s="11">
        <v>-1.0721496448257501</v>
      </c>
    </row>
    <row r="274" spans="16:22">
      <c r="P274" s="11">
        <v>111850001428</v>
      </c>
      <c r="Q274" s="11" t="s">
        <v>281</v>
      </c>
      <c r="R274" s="11">
        <v>3</v>
      </c>
      <c r="S274" s="11">
        <v>3</v>
      </c>
      <c r="T274" s="11">
        <v>3638</v>
      </c>
      <c r="U274" s="11">
        <v>6</v>
      </c>
      <c r="V274" s="11">
        <v>1.9668522933360815</v>
      </c>
    </row>
    <row r="275" spans="16:22">
      <c r="P275" s="11">
        <v>111265000394</v>
      </c>
      <c r="Q275" s="11" t="s">
        <v>202</v>
      </c>
      <c r="R275" s="11">
        <v>2</v>
      </c>
      <c r="S275" s="11">
        <v>2</v>
      </c>
      <c r="T275" s="11">
        <v>1518</v>
      </c>
      <c r="U275" s="11">
        <v>3</v>
      </c>
      <c r="V275" s="11">
        <v>0.17629507564424984</v>
      </c>
    </row>
    <row r="276" spans="16:22">
      <c r="P276" s="11">
        <v>111001046957</v>
      </c>
      <c r="Q276" s="11" t="s">
        <v>191</v>
      </c>
      <c r="R276" s="11">
        <v>3</v>
      </c>
      <c r="S276" s="11">
        <v>3</v>
      </c>
      <c r="T276" s="11">
        <v>2908</v>
      </c>
      <c r="U276" s="11">
        <v>5</v>
      </c>
      <c r="V276" s="11">
        <v>1.4521871793795478</v>
      </c>
    </row>
    <row r="277" spans="16:22">
      <c r="P277" s="11">
        <v>111001098833</v>
      </c>
      <c r="Q277" s="11" t="s">
        <v>209</v>
      </c>
      <c r="R277" s="11">
        <v>1</v>
      </c>
      <c r="S277" s="11">
        <v>1</v>
      </c>
      <c r="T277" s="11">
        <v>1745</v>
      </c>
      <c r="U277" s="11">
        <v>3</v>
      </c>
      <c r="V277" s="11">
        <v>-0.61529770207629253</v>
      </c>
    </row>
    <row r="278" spans="16:22">
      <c r="P278" s="11">
        <v>111769003416</v>
      </c>
      <c r="Q278" s="11" t="s">
        <v>184</v>
      </c>
      <c r="R278" s="11">
        <v>2</v>
      </c>
      <c r="S278" s="11">
        <v>2</v>
      </c>
      <c r="T278" s="11">
        <v>3592</v>
      </c>
      <c r="U278" s="11">
        <v>6</v>
      </c>
      <c r="V278" s="11">
        <v>1.1704443053249212</v>
      </c>
    </row>
    <row r="279" spans="16:22">
      <c r="P279" s="11">
        <v>111001104337</v>
      </c>
      <c r="Q279" s="11" t="s">
        <v>337</v>
      </c>
      <c r="R279" s="11">
        <v>1</v>
      </c>
      <c r="S279" s="11">
        <v>1</v>
      </c>
      <c r="T279" s="11">
        <v>1777</v>
      </c>
      <c r="U279" s="11">
        <v>3</v>
      </c>
      <c r="V279" s="11">
        <v>-0.61529770207629253</v>
      </c>
    </row>
    <row r="280" spans="16:22">
      <c r="P280" s="11">
        <v>111001018341</v>
      </c>
      <c r="Q280" s="11" t="s">
        <v>296</v>
      </c>
      <c r="R280" s="11">
        <v>2</v>
      </c>
      <c r="S280" s="11">
        <v>2</v>
      </c>
      <c r="T280" s="11">
        <v>1602</v>
      </c>
      <c r="U280" s="11">
        <v>3</v>
      </c>
      <c r="V280" s="11">
        <v>0.17629507564424984</v>
      </c>
    </row>
    <row r="281" spans="16:22">
      <c r="P281" s="11">
        <v>111001002909</v>
      </c>
      <c r="Q281" s="11" t="s">
        <v>303</v>
      </c>
      <c r="R281" s="11">
        <v>3</v>
      </c>
      <c r="S281" s="11">
        <v>3</v>
      </c>
      <c r="T281" s="11">
        <v>5071</v>
      </c>
      <c r="U281" s="11">
        <v>6</v>
      </c>
      <c r="V281" s="11">
        <v>1.9668522933360815</v>
      </c>
    </row>
    <row r="282" spans="16:22">
      <c r="P282" s="11">
        <v>111001094901</v>
      </c>
      <c r="Q282" s="11" t="s">
        <v>359</v>
      </c>
      <c r="R282" s="11">
        <v>1</v>
      </c>
      <c r="S282" s="11">
        <v>1</v>
      </c>
      <c r="T282" s="11">
        <v>374</v>
      </c>
      <c r="U282" s="11">
        <v>1</v>
      </c>
      <c r="V282" s="11">
        <v>-1.4952519086589622</v>
      </c>
    </row>
    <row r="283" spans="16:22">
      <c r="P283" s="11">
        <v>111001014826</v>
      </c>
      <c r="Q283" s="11" t="s">
        <v>245</v>
      </c>
      <c r="R283" s="11">
        <v>3</v>
      </c>
      <c r="S283" s="11">
        <v>3</v>
      </c>
      <c r="T283" s="11">
        <v>1189</v>
      </c>
      <c r="U283" s="11">
        <v>2</v>
      </c>
      <c r="V283" s="11">
        <v>0.51585112090595309</v>
      </c>
    </row>
    <row r="284" spans="16:22">
      <c r="P284" s="11">
        <v>111001012271</v>
      </c>
      <c r="Q284" s="11" t="s">
        <v>271</v>
      </c>
      <c r="R284" s="11">
        <v>2</v>
      </c>
      <c r="S284" s="11">
        <v>2</v>
      </c>
      <c r="T284" s="11">
        <v>2265</v>
      </c>
      <c r="U284" s="11">
        <v>4</v>
      </c>
      <c r="V284" s="11">
        <v>0.48111538958178901</v>
      </c>
    </row>
    <row r="285" spans="16:22">
      <c r="P285" s="11">
        <v>111001018325</v>
      </c>
      <c r="Q285" s="11" t="s">
        <v>358</v>
      </c>
      <c r="R285" s="11">
        <v>2</v>
      </c>
      <c r="S285" s="11">
        <v>2</v>
      </c>
      <c r="T285" s="11">
        <v>1407</v>
      </c>
      <c r="U285" s="11">
        <v>2</v>
      </c>
      <c r="V285" s="11">
        <v>-0.28055686710520772</v>
      </c>
    </row>
    <row r="286" spans="16:22">
      <c r="P286" s="11">
        <v>211001094832</v>
      </c>
      <c r="Q286" s="11" t="s">
        <v>606</v>
      </c>
      <c r="R286" s="11">
        <v>3</v>
      </c>
      <c r="S286" s="11">
        <v>3</v>
      </c>
      <c r="T286" s="11">
        <v>2440</v>
      </c>
      <c r="U286" s="11">
        <v>4</v>
      </c>
      <c r="V286" s="11">
        <v>1.2775233775929495</v>
      </c>
    </row>
    <row r="287" spans="16:22">
      <c r="P287" s="11">
        <v>111001012556</v>
      </c>
      <c r="Q287" s="11" t="s">
        <v>370</v>
      </c>
      <c r="R287" s="11">
        <v>2</v>
      </c>
      <c r="S287" s="11">
        <v>2</v>
      </c>
      <c r="T287" s="11">
        <v>647</v>
      </c>
      <c r="U287" s="11">
        <v>1</v>
      </c>
      <c r="V287" s="11">
        <v>-0.70365913093842003</v>
      </c>
    </row>
    <row r="288" spans="16:22">
      <c r="P288" s="11">
        <v>111001076937</v>
      </c>
      <c r="Q288" s="11" t="s">
        <v>353</v>
      </c>
      <c r="R288" s="11">
        <v>3</v>
      </c>
      <c r="S288" s="11">
        <v>3</v>
      </c>
      <c r="T288" s="11">
        <v>3790</v>
      </c>
      <c r="U288" s="11">
        <v>6</v>
      </c>
      <c r="V288" s="11">
        <v>1.9668522933360815</v>
      </c>
    </row>
    <row r="289" spans="16:22">
      <c r="P289" s="11">
        <v>111001086835</v>
      </c>
      <c r="Q289" s="11" t="s">
        <v>354</v>
      </c>
      <c r="R289" s="11">
        <v>4</v>
      </c>
      <c r="S289" s="11">
        <v>3</v>
      </c>
      <c r="T289" s="11">
        <v>4591</v>
      </c>
      <c r="U289" s="11">
        <v>6</v>
      </c>
      <c r="V289" s="11">
        <v>1.9668522933360815</v>
      </c>
    </row>
    <row r="290" spans="16:22">
      <c r="P290" s="11">
        <v>111001014168</v>
      </c>
      <c r="Q290" s="11" t="s">
        <v>608</v>
      </c>
      <c r="R290" s="11">
        <v>3</v>
      </c>
      <c r="S290" s="11">
        <v>3</v>
      </c>
      <c r="T290" s="11">
        <v>2025</v>
      </c>
      <c r="U290" s="11">
        <v>4</v>
      </c>
      <c r="V290" s="11">
        <v>1.2775233775929495</v>
      </c>
    </row>
    <row r="291" spans="16:22">
      <c r="P291" s="11">
        <v>111001030856</v>
      </c>
      <c r="Q291" s="11" t="s">
        <v>304</v>
      </c>
      <c r="R291" s="11">
        <v>1</v>
      </c>
      <c r="S291" s="11">
        <v>1</v>
      </c>
      <c r="T291" s="11">
        <v>700</v>
      </c>
      <c r="U291" s="11">
        <v>1</v>
      </c>
      <c r="V291" s="11">
        <v>-1.4952519086589622</v>
      </c>
    </row>
    <row r="292" spans="16:22">
      <c r="P292" s="11">
        <v>111001011053</v>
      </c>
      <c r="Q292" s="11" t="s">
        <v>301</v>
      </c>
      <c r="R292" s="11">
        <v>2</v>
      </c>
      <c r="S292" s="11">
        <v>3</v>
      </c>
      <c r="T292" s="11">
        <v>1845</v>
      </c>
      <c r="U292" s="11">
        <v>3</v>
      </c>
      <c r="V292" s="11">
        <v>0.97270306365541048</v>
      </c>
    </row>
    <row r="293" spans="16:22">
      <c r="P293" s="11">
        <v>111001035530</v>
      </c>
      <c r="Q293" s="11" t="s">
        <v>322</v>
      </c>
      <c r="R293" s="11">
        <v>4</v>
      </c>
      <c r="S293" s="11">
        <v>3</v>
      </c>
      <c r="T293" s="11">
        <v>3580</v>
      </c>
      <c r="U293" s="11">
        <v>6</v>
      </c>
      <c r="V293" s="11">
        <v>1.9668522933360815</v>
      </c>
    </row>
    <row r="294" spans="16:22">
      <c r="P294" s="11">
        <v>111001102164</v>
      </c>
      <c r="Q294" s="11" t="s">
        <v>373</v>
      </c>
      <c r="R294" s="11">
        <v>2</v>
      </c>
      <c r="S294" s="11">
        <v>2</v>
      </c>
      <c r="T294" s="11">
        <v>1600</v>
      </c>
      <c r="U294" s="11">
        <v>3</v>
      </c>
      <c r="V294" s="11">
        <v>0.17629507564424984</v>
      </c>
    </row>
    <row r="295" spans="16:22">
      <c r="P295" s="11">
        <v>111850001576</v>
      </c>
      <c r="Q295" s="11" t="s">
        <v>350</v>
      </c>
      <c r="R295" s="11">
        <v>2</v>
      </c>
      <c r="S295" s="11">
        <v>2</v>
      </c>
      <c r="T295" s="11">
        <v>2589</v>
      </c>
      <c r="U295" s="11">
        <v>5</v>
      </c>
      <c r="V295" s="11">
        <v>0.65577919136838758</v>
      </c>
    </row>
    <row r="296" spans="16:22">
      <c r="P296" s="11">
        <v>111001029114</v>
      </c>
      <c r="Q296" s="11" t="s">
        <v>136</v>
      </c>
      <c r="R296" s="11">
        <v>2</v>
      </c>
      <c r="S296" s="11">
        <v>2</v>
      </c>
      <c r="T296" s="11">
        <v>1463</v>
      </c>
      <c r="U296" s="11">
        <v>2</v>
      </c>
      <c r="V296" s="11">
        <v>-0.28055686710520772</v>
      </c>
    </row>
    <row r="297" spans="16:22">
      <c r="P297" s="11">
        <v>111001024830</v>
      </c>
      <c r="Q297" s="11" t="s">
        <v>652</v>
      </c>
      <c r="R297" s="11">
        <v>3</v>
      </c>
      <c r="S297" s="11">
        <v>3</v>
      </c>
      <c r="T297" s="11">
        <v>1348</v>
      </c>
      <c r="U297" s="11">
        <v>2</v>
      </c>
      <c r="V297" s="11">
        <v>0.51585112090595309</v>
      </c>
    </row>
    <row r="298" spans="16:22">
      <c r="P298" s="11">
        <v>111001045225</v>
      </c>
      <c r="Q298" s="11" t="s">
        <v>314</v>
      </c>
      <c r="R298" s="11">
        <v>3</v>
      </c>
      <c r="S298" s="11">
        <v>3</v>
      </c>
      <c r="T298" s="11">
        <v>4120</v>
      </c>
      <c r="U298" s="11">
        <v>6</v>
      </c>
      <c r="V298" s="11">
        <v>1.9668522933360815</v>
      </c>
    </row>
    <row r="299" spans="16:22">
      <c r="P299" s="11">
        <v>111001012343</v>
      </c>
      <c r="Q299" s="11" t="s">
        <v>297</v>
      </c>
      <c r="R299" s="11">
        <v>2</v>
      </c>
      <c r="S299" s="11">
        <v>2</v>
      </c>
      <c r="T299" s="11">
        <v>2570</v>
      </c>
      <c r="U299" s="11">
        <v>5</v>
      </c>
      <c r="V299" s="11">
        <v>0.65577919136838758</v>
      </c>
    </row>
    <row r="300" spans="16:22">
      <c r="P300" s="11">
        <v>111001045705</v>
      </c>
      <c r="Q300" s="11" t="s">
        <v>321</v>
      </c>
      <c r="R300" s="11">
        <v>1</v>
      </c>
      <c r="S300" s="11">
        <v>1</v>
      </c>
      <c r="T300" s="11">
        <v>1874</v>
      </c>
      <c r="U300" s="11">
        <v>3</v>
      </c>
      <c r="V300" s="11">
        <v>-0.61529770207629253</v>
      </c>
    </row>
    <row r="301" spans="16:22">
      <c r="P301" s="11">
        <v>111001014958</v>
      </c>
      <c r="Q301" s="11" t="s">
        <v>295</v>
      </c>
      <c r="R301" s="11">
        <v>1</v>
      </c>
      <c r="S301" s="11">
        <v>1</v>
      </c>
      <c r="T301" s="11">
        <v>869</v>
      </c>
      <c r="U301" s="11">
        <v>1</v>
      </c>
      <c r="V301" s="11">
        <v>-1.4952519086589622</v>
      </c>
    </row>
    <row r="302" spans="16:22">
      <c r="P302" s="11">
        <v>111001027332</v>
      </c>
      <c r="Q302" s="11" t="s">
        <v>330</v>
      </c>
      <c r="R302" s="11">
        <v>3</v>
      </c>
      <c r="S302" s="11">
        <v>3</v>
      </c>
      <c r="T302" s="11">
        <v>2365</v>
      </c>
      <c r="U302" s="11">
        <v>4</v>
      </c>
      <c r="V302" s="11">
        <v>1.2775233775929495</v>
      </c>
    </row>
    <row r="303" spans="16:22">
      <c r="P303" s="11">
        <v>111001030821</v>
      </c>
      <c r="Q303" s="11" t="s">
        <v>345</v>
      </c>
      <c r="R303" s="11">
        <v>3</v>
      </c>
      <c r="S303" s="11">
        <v>3</v>
      </c>
      <c r="T303" s="11">
        <v>1592</v>
      </c>
      <c r="U303" s="11">
        <v>3</v>
      </c>
      <c r="V303" s="11">
        <v>0.97270306365541048</v>
      </c>
    </row>
    <row r="304" spans="16:22">
      <c r="P304" s="11">
        <v>111001016004</v>
      </c>
      <c r="Q304" s="11" t="s">
        <v>355</v>
      </c>
      <c r="R304" s="11">
        <v>2</v>
      </c>
      <c r="S304" s="11">
        <v>2</v>
      </c>
      <c r="T304" s="11">
        <v>1144</v>
      </c>
      <c r="U304" s="11">
        <v>2</v>
      </c>
      <c r="V304" s="11">
        <v>-0.28055686710520772</v>
      </c>
    </row>
    <row r="305" spans="16:22">
      <c r="P305" s="11">
        <v>111001025313</v>
      </c>
      <c r="Q305" s="11" t="s">
        <v>351</v>
      </c>
      <c r="R305" s="11">
        <v>1</v>
      </c>
      <c r="S305" s="11">
        <v>1</v>
      </c>
      <c r="T305" s="11">
        <v>825</v>
      </c>
      <c r="U305" s="11">
        <v>1</v>
      </c>
      <c r="V305" s="11">
        <v>-1.4952519086589622</v>
      </c>
    </row>
    <row r="306" spans="16:22">
      <c r="P306" s="11">
        <v>111001012530</v>
      </c>
      <c r="Q306" s="11" t="s">
        <v>234</v>
      </c>
      <c r="R306" s="11">
        <v>2</v>
      </c>
      <c r="S306" s="11">
        <v>2</v>
      </c>
      <c r="T306" s="11">
        <v>1750</v>
      </c>
      <c r="U306" s="11">
        <v>3</v>
      </c>
      <c r="V306" s="11">
        <v>0.17629507564424984</v>
      </c>
    </row>
    <row r="307" spans="16:22">
      <c r="P307" s="11">
        <v>111001013374</v>
      </c>
      <c r="Q307" s="11" t="s">
        <v>356</v>
      </c>
      <c r="R307" s="11">
        <v>1</v>
      </c>
      <c r="S307" s="11">
        <v>1</v>
      </c>
      <c r="T307" s="11">
        <v>1239</v>
      </c>
      <c r="U307" s="11">
        <v>2</v>
      </c>
      <c r="V307" s="11">
        <v>-1.0721496448257501</v>
      </c>
    </row>
    <row r="308" spans="16:22">
      <c r="P308" s="11">
        <v>111001020095</v>
      </c>
      <c r="Q308" s="11" t="s">
        <v>341</v>
      </c>
      <c r="R308" s="11">
        <v>1</v>
      </c>
      <c r="S308" s="11">
        <v>1</v>
      </c>
      <c r="T308" s="11">
        <v>1283</v>
      </c>
      <c r="U308" s="11">
        <v>2</v>
      </c>
      <c r="V308" s="11">
        <v>-1.0721496448257501</v>
      </c>
    </row>
    <row r="309" spans="16:22">
      <c r="P309" s="11">
        <v>111001102148</v>
      </c>
      <c r="Q309" s="11" t="s">
        <v>368</v>
      </c>
      <c r="R309" s="11">
        <v>3</v>
      </c>
      <c r="S309" s="11">
        <v>3</v>
      </c>
      <c r="T309" s="11">
        <v>1491</v>
      </c>
      <c r="U309" s="11">
        <v>2</v>
      </c>
      <c r="V309" s="11">
        <v>0.51585112090595309</v>
      </c>
    </row>
    <row r="310" spans="16:22">
      <c r="P310" s="11">
        <v>111001014206</v>
      </c>
      <c r="Q310" s="11" t="s">
        <v>229</v>
      </c>
      <c r="R310" s="11">
        <v>1</v>
      </c>
      <c r="S310" s="11">
        <v>1</v>
      </c>
      <c r="T310" s="11">
        <v>2235</v>
      </c>
      <c r="U310" s="11">
        <v>4</v>
      </c>
      <c r="V310" s="11">
        <v>-0.31047738813875331</v>
      </c>
    </row>
    <row r="311" spans="16:22">
      <c r="P311" s="11">
        <v>111001027251</v>
      </c>
      <c r="Q311" s="11" t="s">
        <v>372</v>
      </c>
      <c r="R311" s="11">
        <v>1</v>
      </c>
      <c r="S311" s="11">
        <v>1</v>
      </c>
      <c r="T311" s="11">
        <v>2106</v>
      </c>
      <c r="U311" s="11">
        <v>4</v>
      </c>
      <c r="V311" s="11">
        <v>-0.31047738813875331</v>
      </c>
    </row>
    <row r="312" spans="16:22">
      <c r="P312" s="11">
        <v>111001013153</v>
      </c>
      <c r="Q312" s="11" t="s">
        <v>279</v>
      </c>
      <c r="R312" s="11">
        <v>1</v>
      </c>
      <c r="S312" s="11">
        <v>1</v>
      </c>
      <c r="T312" s="11">
        <v>3167</v>
      </c>
      <c r="U312" s="11">
        <v>6</v>
      </c>
      <c r="V312" s="11">
        <v>0.37885152760437879</v>
      </c>
    </row>
    <row r="313" spans="16:22">
      <c r="P313" s="11">
        <v>111001106968</v>
      </c>
      <c r="Q313" s="11" t="s">
        <v>632</v>
      </c>
      <c r="R313" s="11">
        <v>1</v>
      </c>
      <c r="S313" s="11">
        <v>1</v>
      </c>
      <c r="T313" s="11">
        <v>3682</v>
      </c>
      <c r="U313" s="11">
        <v>6</v>
      </c>
      <c r="V313" s="11">
        <v>0.37885152760437879</v>
      </c>
    </row>
    <row r="314" spans="16:22">
      <c r="P314" s="11">
        <v>111001036561</v>
      </c>
      <c r="Q314" s="11" t="s">
        <v>380</v>
      </c>
      <c r="R314" s="11">
        <v>1</v>
      </c>
      <c r="S314" s="11">
        <v>1</v>
      </c>
      <c r="T314" s="11">
        <v>1040</v>
      </c>
      <c r="U314" s="11">
        <v>2</v>
      </c>
      <c r="V314" s="11">
        <v>-1.0721496448257501</v>
      </c>
    </row>
    <row r="315" spans="16:22">
      <c r="P315" s="11">
        <v>111001075957</v>
      </c>
      <c r="Q315" s="11" t="s">
        <v>332</v>
      </c>
      <c r="R315" s="11">
        <v>2</v>
      </c>
      <c r="S315" s="11">
        <v>2</v>
      </c>
      <c r="T315" s="11">
        <v>2547</v>
      </c>
      <c r="U315" s="11">
        <v>5</v>
      </c>
      <c r="V315" s="11">
        <v>0.65577919136838758</v>
      </c>
    </row>
    <row r="316" spans="16:22">
      <c r="P316" s="11">
        <v>111001012971</v>
      </c>
      <c r="Q316" s="11" t="s">
        <v>274</v>
      </c>
      <c r="R316" s="11">
        <v>3</v>
      </c>
      <c r="S316" s="11">
        <v>3</v>
      </c>
      <c r="T316" s="11">
        <v>931</v>
      </c>
      <c r="U316" s="11">
        <v>1</v>
      </c>
      <c r="V316" s="11">
        <v>9.2748857072740609E-2</v>
      </c>
    </row>
    <row r="317" spans="16:22">
      <c r="P317" s="11">
        <v>111001102075</v>
      </c>
      <c r="Q317" s="11" t="s">
        <v>342</v>
      </c>
      <c r="R317" s="11">
        <v>3</v>
      </c>
      <c r="S317" s="11">
        <v>3</v>
      </c>
      <c r="T317" s="11">
        <v>1488</v>
      </c>
      <c r="U317" s="11">
        <v>2</v>
      </c>
      <c r="V317" s="11">
        <v>0.51585112090595309</v>
      </c>
    </row>
    <row r="318" spans="16:22">
      <c r="P318" s="11">
        <v>111001102156</v>
      </c>
      <c r="Q318" s="11" t="s">
        <v>361</v>
      </c>
      <c r="R318" s="11">
        <v>2</v>
      </c>
      <c r="S318" s="11">
        <v>2</v>
      </c>
      <c r="T318" s="11">
        <v>1655</v>
      </c>
      <c r="U318" s="11">
        <v>3</v>
      </c>
      <c r="V318" s="11">
        <v>0.17629507564424984</v>
      </c>
    </row>
    <row r="319" spans="16:22">
      <c r="P319" s="11">
        <v>111001026964</v>
      </c>
      <c r="Q319" s="11" t="s">
        <v>326</v>
      </c>
      <c r="R319" s="11">
        <v>1</v>
      </c>
      <c r="S319" s="11">
        <v>1</v>
      </c>
      <c r="T319" s="11">
        <v>2626</v>
      </c>
      <c r="U319" s="11">
        <v>5</v>
      </c>
      <c r="V319" s="11">
        <v>-0.13581358635215499</v>
      </c>
    </row>
    <row r="320" spans="16:22">
      <c r="P320" s="11">
        <v>311001075034</v>
      </c>
      <c r="Q320" s="11" t="s">
        <v>377</v>
      </c>
      <c r="R320" s="11">
        <v>1</v>
      </c>
      <c r="S320" s="11">
        <v>1</v>
      </c>
      <c r="T320" s="11">
        <v>816</v>
      </c>
      <c r="U320" s="11">
        <v>1</v>
      </c>
      <c r="V320" s="11">
        <v>-1.4952519086589622</v>
      </c>
    </row>
    <row r="321" spans="16:22">
      <c r="P321" s="11">
        <v>111001098868</v>
      </c>
      <c r="Q321" s="11" t="s">
        <v>467</v>
      </c>
      <c r="R321" s="11">
        <v>1</v>
      </c>
      <c r="S321" s="11">
        <v>1</v>
      </c>
      <c r="T321" s="11">
        <v>789</v>
      </c>
      <c r="U321" s="11">
        <v>1</v>
      </c>
      <c r="V321" s="11">
        <v>-1.4952519086589622</v>
      </c>
    </row>
    <row r="322" spans="16:22">
      <c r="P322" s="11">
        <v>211850000787</v>
      </c>
      <c r="Q322" s="11" t="s">
        <v>344</v>
      </c>
      <c r="R322" s="11">
        <v>2</v>
      </c>
      <c r="S322" s="11">
        <v>2</v>
      </c>
      <c r="T322" s="11">
        <v>1345</v>
      </c>
      <c r="U322" s="11">
        <v>2</v>
      </c>
      <c r="V322" s="11">
        <v>-0.28055686710520772</v>
      </c>
    </row>
    <row r="323" spans="16:22">
      <c r="P323" s="11">
        <v>111001046621</v>
      </c>
      <c r="Q323" s="11" t="s">
        <v>364</v>
      </c>
      <c r="R323" s="11">
        <v>1</v>
      </c>
      <c r="S323" s="11">
        <v>1</v>
      </c>
      <c r="T323" s="11">
        <v>1061</v>
      </c>
      <c r="U323" s="11">
        <v>2</v>
      </c>
      <c r="V323" s="11">
        <v>-1.0721496448257501</v>
      </c>
    </row>
    <row r="324" spans="16:22">
      <c r="P324" s="11">
        <v>111001036765</v>
      </c>
      <c r="Q324" s="11" t="s">
        <v>374</v>
      </c>
      <c r="R324" s="11">
        <v>5</v>
      </c>
      <c r="S324" s="11">
        <v>3</v>
      </c>
      <c r="T324" s="11">
        <v>2108</v>
      </c>
      <c r="U324" s="11">
        <v>4</v>
      </c>
      <c r="V324" s="11">
        <v>1.2775233775929495</v>
      </c>
    </row>
    <row r="325" spans="16:22">
      <c r="P325" s="11">
        <v>111279000362</v>
      </c>
      <c r="Q325" s="11" t="s">
        <v>292</v>
      </c>
      <c r="R325" s="11">
        <v>2</v>
      </c>
      <c r="S325" s="11">
        <v>2</v>
      </c>
      <c r="T325" s="11">
        <v>2429</v>
      </c>
      <c r="U325" s="11">
        <v>4</v>
      </c>
      <c r="V325" s="11">
        <v>0.48111538958178901</v>
      </c>
    </row>
    <row r="326" spans="16:22">
      <c r="P326" s="11">
        <v>111001107115</v>
      </c>
      <c r="Q326" s="11" t="s">
        <v>384</v>
      </c>
      <c r="R326" s="11">
        <v>1</v>
      </c>
      <c r="S326" s="11">
        <v>1</v>
      </c>
      <c r="T326" s="11">
        <v>2633</v>
      </c>
      <c r="U326" s="11">
        <v>5</v>
      </c>
      <c r="V326" s="11">
        <v>-0.13581358635215499</v>
      </c>
    </row>
    <row r="327" spans="16:22">
      <c r="P327" s="11">
        <v>111001075663</v>
      </c>
      <c r="Q327" s="11" t="s">
        <v>347</v>
      </c>
      <c r="R327" s="11">
        <v>4</v>
      </c>
      <c r="S327" s="11">
        <v>3</v>
      </c>
      <c r="T327" s="11">
        <v>1967</v>
      </c>
      <c r="U327" s="11">
        <v>3</v>
      </c>
      <c r="V327" s="11">
        <v>0.97270306365541048</v>
      </c>
    </row>
    <row r="328" spans="16:22">
      <c r="P328" s="11">
        <v>111001013293</v>
      </c>
      <c r="Q328" s="11" t="s">
        <v>340</v>
      </c>
      <c r="R328" s="11">
        <v>2</v>
      </c>
      <c r="S328" s="11">
        <v>2</v>
      </c>
      <c r="T328" s="11">
        <v>933</v>
      </c>
      <c r="U328" s="11">
        <v>1</v>
      </c>
      <c r="V328" s="11">
        <v>-0.70365913093842003</v>
      </c>
    </row>
    <row r="329" spans="16:22">
      <c r="P329" s="11">
        <v>111001010910</v>
      </c>
      <c r="Q329" s="11" t="s">
        <v>127</v>
      </c>
      <c r="R329" s="11">
        <v>1</v>
      </c>
      <c r="S329" s="11">
        <v>1</v>
      </c>
      <c r="T329" s="11">
        <v>2459</v>
      </c>
      <c r="U329" s="11">
        <v>4</v>
      </c>
      <c r="V329" s="11">
        <v>-0.31047738813875331</v>
      </c>
    </row>
    <row r="330" spans="16:22">
      <c r="P330" s="11">
        <v>111001018368</v>
      </c>
      <c r="Q330" s="11" t="s">
        <v>352</v>
      </c>
      <c r="R330" s="11">
        <v>2</v>
      </c>
      <c r="S330" s="11">
        <v>2</v>
      </c>
      <c r="T330" s="11">
        <v>2092</v>
      </c>
      <c r="U330" s="11">
        <v>4</v>
      </c>
      <c r="V330" s="11">
        <v>0.48111538958178901</v>
      </c>
    </row>
    <row r="331" spans="16:22">
      <c r="P331" s="11">
        <v>111001030864</v>
      </c>
      <c r="Q331" s="11" t="s">
        <v>379</v>
      </c>
      <c r="R331" s="11">
        <v>2</v>
      </c>
      <c r="S331" s="11">
        <v>2</v>
      </c>
      <c r="T331" s="11">
        <v>1225</v>
      </c>
      <c r="U331" s="11">
        <v>2</v>
      </c>
      <c r="V331" s="11">
        <v>-0.28055686710520772</v>
      </c>
    </row>
    <row r="332" spans="16:22">
      <c r="P332" s="11">
        <v>111850001380</v>
      </c>
      <c r="Q332" s="11" t="s">
        <v>327</v>
      </c>
      <c r="R332" s="11">
        <v>2</v>
      </c>
      <c r="S332" s="11">
        <v>2</v>
      </c>
      <c r="T332" s="11">
        <v>973</v>
      </c>
      <c r="U332" s="11">
        <v>1</v>
      </c>
      <c r="V332" s="11">
        <v>-0.70365913093842003</v>
      </c>
    </row>
    <row r="333" spans="16:22">
      <c r="P333" s="11">
        <v>111001024643</v>
      </c>
      <c r="Q333" s="11" t="s">
        <v>367</v>
      </c>
      <c r="R333" s="11">
        <v>2</v>
      </c>
      <c r="S333" s="11">
        <v>2</v>
      </c>
      <c r="T333" s="11">
        <v>1440</v>
      </c>
      <c r="U333" s="11">
        <v>2</v>
      </c>
      <c r="V333" s="11">
        <v>-0.28055686710520772</v>
      </c>
    </row>
    <row r="334" spans="16:22">
      <c r="P334" s="11">
        <v>111001102091</v>
      </c>
      <c r="Q334" s="11" t="s">
        <v>376</v>
      </c>
      <c r="R334" s="11">
        <v>1</v>
      </c>
      <c r="S334" s="11">
        <v>1</v>
      </c>
      <c r="T334" s="11">
        <v>1716</v>
      </c>
      <c r="U334" s="11">
        <v>3</v>
      </c>
      <c r="V334" s="11">
        <v>-0.61529770207629253</v>
      </c>
    </row>
    <row r="335" spans="16:22">
      <c r="P335" s="11">
        <v>111001086631</v>
      </c>
      <c r="Q335" s="11" t="s">
        <v>375</v>
      </c>
      <c r="R335" s="11">
        <v>2</v>
      </c>
      <c r="S335" s="11">
        <v>2</v>
      </c>
      <c r="T335" s="11">
        <v>1121</v>
      </c>
      <c r="U335" s="11">
        <v>2</v>
      </c>
      <c r="V335" s="11">
        <v>-0.28055686710520772</v>
      </c>
    </row>
    <row r="336" spans="16:22">
      <c r="P336" s="11">
        <v>111001102105</v>
      </c>
      <c r="Q336" s="11" t="s">
        <v>385</v>
      </c>
      <c r="R336" s="11">
        <v>3</v>
      </c>
      <c r="S336" s="11">
        <v>3</v>
      </c>
      <c r="T336" s="11">
        <v>2090</v>
      </c>
      <c r="U336" s="11">
        <v>4</v>
      </c>
      <c r="V336" s="11">
        <v>1.2775233775929495</v>
      </c>
    </row>
    <row r="337" spans="16:22">
      <c r="P337" s="11">
        <v>311001026441</v>
      </c>
      <c r="Q337" s="11" t="s">
        <v>388</v>
      </c>
      <c r="R337" s="11">
        <v>3</v>
      </c>
      <c r="S337" s="11">
        <v>3</v>
      </c>
      <c r="T337" s="11">
        <v>838</v>
      </c>
      <c r="U337" s="11">
        <v>1</v>
      </c>
      <c r="V337" s="11">
        <v>9.2748857072740609E-2</v>
      </c>
    </row>
    <row r="338" spans="16:22">
      <c r="P338" s="11">
        <v>111001086681</v>
      </c>
      <c r="Q338" s="11" t="s">
        <v>378</v>
      </c>
      <c r="R338" s="11">
        <v>4</v>
      </c>
      <c r="S338" s="11">
        <v>3</v>
      </c>
      <c r="T338" s="11">
        <v>2869</v>
      </c>
      <c r="U338" s="11">
        <v>5</v>
      </c>
      <c r="V338" s="11">
        <v>1.4521871793795478</v>
      </c>
    </row>
    <row r="339" spans="16:22">
      <c r="P339" s="11">
        <v>111001102130</v>
      </c>
      <c r="Q339" s="11" t="s">
        <v>366</v>
      </c>
      <c r="R339" s="11">
        <v>2</v>
      </c>
      <c r="S339" s="11">
        <v>2</v>
      </c>
      <c r="T339" s="11">
        <v>1465</v>
      </c>
      <c r="U339" s="11">
        <v>2</v>
      </c>
      <c r="V339" s="11">
        <v>-0.28055686710520772</v>
      </c>
    </row>
    <row r="340" spans="16:22">
      <c r="P340" s="11">
        <v>111001102067</v>
      </c>
      <c r="Q340" s="11" t="s">
        <v>609</v>
      </c>
      <c r="R340" s="11">
        <v>2</v>
      </c>
      <c r="S340" s="11">
        <v>2</v>
      </c>
      <c r="T340" s="11">
        <v>1298</v>
      </c>
      <c r="U340" s="11">
        <v>2</v>
      </c>
      <c r="V340" s="11">
        <v>-0.28055686710520772</v>
      </c>
    </row>
    <row r="341" spans="16:22">
      <c r="P341" s="11">
        <v>111001036544</v>
      </c>
      <c r="Q341" s="11" t="s">
        <v>387</v>
      </c>
      <c r="R341" s="11">
        <v>2</v>
      </c>
      <c r="S341" s="11">
        <v>2</v>
      </c>
      <c r="T341" s="11">
        <v>1160</v>
      </c>
      <c r="U341" s="11">
        <v>2</v>
      </c>
      <c r="V341" s="11">
        <v>-0.28055686710520772</v>
      </c>
    </row>
    <row r="342" spans="16:22">
      <c r="P342" s="11">
        <v>111001018252</v>
      </c>
      <c r="Q342" s="11" t="s">
        <v>381</v>
      </c>
      <c r="R342" s="11">
        <v>1</v>
      </c>
      <c r="S342" s="11">
        <v>1</v>
      </c>
      <c r="T342" s="11">
        <v>978</v>
      </c>
      <c r="U342" s="11">
        <v>1</v>
      </c>
      <c r="V342" s="11">
        <v>-1.4952519086589622</v>
      </c>
    </row>
    <row r="343" spans="16:22">
      <c r="P343" s="11">
        <v>111001102113</v>
      </c>
      <c r="Q343" s="11" t="s">
        <v>386</v>
      </c>
      <c r="R343" s="11">
        <v>3</v>
      </c>
      <c r="S343" s="11">
        <v>3</v>
      </c>
      <c r="T343" s="11">
        <v>1861</v>
      </c>
      <c r="U343" s="11">
        <v>3</v>
      </c>
      <c r="V343" s="11">
        <v>0.97270306365541048</v>
      </c>
    </row>
    <row r="344" spans="16:22">
      <c r="P344" s="11">
        <v>111265000343</v>
      </c>
      <c r="Q344" s="11" t="s">
        <v>343</v>
      </c>
      <c r="R344" s="11">
        <v>2</v>
      </c>
      <c r="S344" s="11">
        <v>2</v>
      </c>
      <c r="T344" s="11">
        <v>1562</v>
      </c>
      <c r="U344" s="11">
        <v>3</v>
      </c>
      <c r="V344" s="11">
        <v>0.17629507564424984</v>
      </c>
    </row>
    <row r="345" spans="16:22">
      <c r="P345" s="11">
        <v>111001086665</v>
      </c>
      <c r="Q345" s="11" t="s">
        <v>371</v>
      </c>
      <c r="R345" s="11">
        <v>3</v>
      </c>
      <c r="S345" s="11">
        <v>3</v>
      </c>
      <c r="T345" s="11">
        <v>3492</v>
      </c>
      <c r="U345" s="11">
        <v>6</v>
      </c>
      <c r="V345" s="11">
        <v>1.9668522933360815</v>
      </c>
    </row>
    <row r="346" spans="16:22">
      <c r="P346" s="11">
        <v>211850001481</v>
      </c>
      <c r="Q346" s="11" t="s">
        <v>382</v>
      </c>
      <c r="R346" s="11">
        <v>3</v>
      </c>
      <c r="S346" s="11">
        <v>3</v>
      </c>
      <c r="T346" s="11">
        <v>2974</v>
      </c>
      <c r="U346" s="11">
        <v>5</v>
      </c>
      <c r="V346" s="11">
        <v>1.4521871793795478</v>
      </c>
    </row>
    <row r="347" spans="16:22">
      <c r="P347" s="11">
        <v>111001032409</v>
      </c>
      <c r="Q347" s="11" t="s">
        <v>389</v>
      </c>
      <c r="R347" s="11">
        <v>3</v>
      </c>
      <c r="S347" s="11">
        <v>3</v>
      </c>
      <c r="T347" s="11">
        <v>1204</v>
      </c>
      <c r="U347" s="11">
        <v>2</v>
      </c>
      <c r="V347" s="11">
        <v>0.51585112090595309</v>
      </c>
    </row>
    <row r="348" spans="16:22">
      <c r="P348" s="11">
        <v>111001104035</v>
      </c>
      <c r="Q348" s="11" t="s">
        <v>411</v>
      </c>
      <c r="R348" s="11">
        <v>1</v>
      </c>
      <c r="S348" s="11">
        <v>1</v>
      </c>
      <c r="T348" s="11">
        <v>436</v>
      </c>
      <c r="U348" s="11">
        <v>1</v>
      </c>
      <c r="V348" s="11">
        <v>-1.4952519086589622</v>
      </c>
    </row>
    <row r="349" spans="16:22">
      <c r="P349" s="11">
        <v>111001034665</v>
      </c>
      <c r="Q349" s="11" t="s">
        <v>409</v>
      </c>
      <c r="R349" s="11">
        <v>2</v>
      </c>
      <c r="S349" s="11">
        <v>2</v>
      </c>
      <c r="T349" s="11">
        <v>466</v>
      </c>
      <c r="U349" s="11">
        <v>1</v>
      </c>
      <c r="V349" s="11">
        <v>-0.70365913093842003</v>
      </c>
    </row>
    <row r="350" spans="16:22">
      <c r="P350" s="11">
        <v>211102000201</v>
      </c>
      <c r="Q350" s="11" t="s">
        <v>407</v>
      </c>
      <c r="R350" s="11">
        <v>1</v>
      </c>
      <c r="S350" s="11">
        <v>1</v>
      </c>
      <c r="T350" s="11">
        <v>2052</v>
      </c>
      <c r="U350" s="11">
        <v>4</v>
      </c>
      <c r="V350" s="11">
        <v>-0.31047738813875331</v>
      </c>
    </row>
    <row r="351" spans="16:22">
      <c r="P351" s="11">
        <v>111001102016</v>
      </c>
      <c r="Q351" s="11" t="s">
        <v>649</v>
      </c>
      <c r="R351" s="11">
        <v>1</v>
      </c>
      <c r="S351" s="11">
        <v>1</v>
      </c>
      <c r="T351" s="11">
        <v>672</v>
      </c>
      <c r="U351" s="11">
        <v>1</v>
      </c>
      <c r="V351" s="11">
        <v>-1.4952519086589622</v>
      </c>
    </row>
    <row r="352" spans="16:22">
      <c r="P352" s="11">
        <v>211001032501</v>
      </c>
      <c r="Q352" s="11" t="s">
        <v>402</v>
      </c>
      <c r="R352" s="11">
        <v>1</v>
      </c>
      <c r="S352" s="11">
        <v>1</v>
      </c>
      <c r="T352" s="11">
        <v>1288</v>
      </c>
      <c r="U352" s="11">
        <v>2</v>
      </c>
      <c r="V352" s="11">
        <v>-1.0721496448257501</v>
      </c>
    </row>
    <row r="353" spans="16:22">
      <c r="P353" s="11">
        <v>111001014524</v>
      </c>
      <c r="Q353" s="11" t="s">
        <v>271</v>
      </c>
      <c r="R353" s="11">
        <v>1</v>
      </c>
      <c r="S353" s="11">
        <v>1</v>
      </c>
      <c r="T353" s="11">
        <v>1775</v>
      </c>
      <c r="U353" s="11">
        <v>3</v>
      </c>
      <c r="V353" s="11">
        <v>-0.61529770207629253</v>
      </c>
    </row>
    <row r="354" spans="16:22">
      <c r="P354" s="11">
        <v>111102000621</v>
      </c>
      <c r="Q354" s="11" t="s">
        <v>243</v>
      </c>
      <c r="R354" s="11">
        <v>1</v>
      </c>
      <c r="S354" s="11">
        <v>1</v>
      </c>
      <c r="T354" s="11">
        <v>1419</v>
      </c>
      <c r="U354" s="11">
        <v>2</v>
      </c>
      <c r="V354" s="11">
        <v>-1.0721496448257501</v>
      </c>
    </row>
    <row r="355" spans="16:22">
      <c r="P355" s="11">
        <v>211850000043</v>
      </c>
      <c r="Q355" s="11" t="s">
        <v>700</v>
      </c>
      <c r="R355" s="11">
        <v>1</v>
      </c>
      <c r="S355" s="11">
        <v>1</v>
      </c>
      <c r="T355" s="11">
        <v>14</v>
      </c>
      <c r="U355" s="11">
        <v>1</v>
      </c>
      <c r="V355" s="11">
        <v>-1.4952519086589622</v>
      </c>
    </row>
    <row r="356" spans="16:22">
      <c r="P356" s="11">
        <v>211850000868</v>
      </c>
      <c r="Q356" s="11" t="s">
        <v>612</v>
      </c>
      <c r="R356" s="11">
        <v>1</v>
      </c>
      <c r="S356" s="11">
        <v>1</v>
      </c>
      <c r="T356" s="11">
        <v>12</v>
      </c>
      <c r="U356" s="11">
        <v>1</v>
      </c>
      <c r="V356" s="11">
        <v>-1.4952519086589622</v>
      </c>
    </row>
    <row r="357" spans="16:22">
      <c r="P357" s="11">
        <v>211850001007</v>
      </c>
      <c r="Q357" s="11" t="s">
        <v>614</v>
      </c>
      <c r="R357" s="11">
        <v>1</v>
      </c>
      <c r="S357" s="11">
        <v>1</v>
      </c>
      <c r="T357" s="11">
        <v>47</v>
      </c>
      <c r="U357" s="11">
        <v>1</v>
      </c>
      <c r="V357" s="11">
        <v>-1.4952519086589622</v>
      </c>
    </row>
    <row r="358" spans="16:22">
      <c r="P358" s="11">
        <v>211850000876</v>
      </c>
      <c r="Q358" s="11" t="s">
        <v>390</v>
      </c>
      <c r="R358" s="11">
        <v>1</v>
      </c>
      <c r="S358" s="11">
        <v>1</v>
      </c>
      <c r="T358" s="11">
        <v>601</v>
      </c>
      <c r="U358" s="11">
        <v>1</v>
      </c>
      <c r="V358" s="11">
        <v>-1.4952519086589622</v>
      </c>
    </row>
    <row r="359" spans="16:22">
      <c r="P359" s="11">
        <v>211850001473</v>
      </c>
      <c r="Q359" s="11" t="s">
        <v>404</v>
      </c>
      <c r="R359" s="11">
        <v>14</v>
      </c>
      <c r="S359" s="11">
        <v>3</v>
      </c>
      <c r="T359" s="11">
        <v>449</v>
      </c>
      <c r="U359" s="11">
        <v>1</v>
      </c>
      <c r="V359" s="11">
        <v>9.2748857072740609E-2</v>
      </c>
    </row>
    <row r="360" spans="16:22">
      <c r="P360" s="11">
        <v>211001076346</v>
      </c>
      <c r="Q360" s="11" t="s">
        <v>396</v>
      </c>
      <c r="R360" s="11">
        <v>9</v>
      </c>
      <c r="S360" s="11">
        <v>3</v>
      </c>
      <c r="T360" s="11">
        <v>287</v>
      </c>
      <c r="U360" s="11">
        <v>1</v>
      </c>
      <c r="V360" s="11">
        <v>9.2748857072740609E-2</v>
      </c>
    </row>
    <row r="361" spans="16:22">
      <c r="P361" s="11">
        <v>211850001171</v>
      </c>
      <c r="Q361" s="11" t="s">
        <v>401</v>
      </c>
      <c r="R361" s="11">
        <v>2</v>
      </c>
      <c r="S361" s="11">
        <v>2</v>
      </c>
      <c r="T361" s="11">
        <v>1287</v>
      </c>
      <c r="U361" s="11">
        <v>2</v>
      </c>
      <c r="V361" s="11">
        <v>-0.28055686710520772</v>
      </c>
    </row>
    <row r="362" spans="16:22">
      <c r="P362" s="11">
        <v>111001028380</v>
      </c>
      <c r="Q362" s="11" t="s">
        <v>619</v>
      </c>
      <c r="R362" s="11">
        <v>1</v>
      </c>
      <c r="S362" s="11">
        <v>1</v>
      </c>
      <c r="T362" s="11">
        <v>1423</v>
      </c>
      <c r="U362" s="11">
        <v>2</v>
      </c>
      <c r="V362" s="11">
        <v>-1.0721496448257501</v>
      </c>
    </row>
    <row r="363" spans="16:22">
      <c r="P363" s="11">
        <v>211850000736</v>
      </c>
      <c r="Q363" s="11" t="s">
        <v>477</v>
      </c>
      <c r="R363" s="11">
        <v>1</v>
      </c>
      <c r="S363" s="11">
        <v>1</v>
      </c>
      <c r="T363" s="11">
        <v>49</v>
      </c>
      <c r="U363" s="11">
        <v>1</v>
      </c>
      <c r="V363" s="11">
        <v>-1.4952519086589622</v>
      </c>
    </row>
    <row r="364" spans="16:22">
      <c r="P364" s="11">
        <v>211850000710</v>
      </c>
      <c r="Q364" s="11" t="s">
        <v>621</v>
      </c>
      <c r="R364" s="11">
        <v>1</v>
      </c>
      <c r="S364" s="11">
        <v>1</v>
      </c>
      <c r="T364" s="11">
        <v>17</v>
      </c>
      <c r="U364" s="11">
        <v>1</v>
      </c>
      <c r="V364" s="11">
        <v>-1.4952519086589622</v>
      </c>
    </row>
    <row r="365" spans="16:22">
      <c r="P365" s="11">
        <v>211850000981</v>
      </c>
      <c r="Q365" s="11" t="s">
        <v>410</v>
      </c>
      <c r="R365" s="11">
        <v>1</v>
      </c>
      <c r="S365" s="11">
        <v>1</v>
      </c>
      <c r="T365" s="11">
        <v>731</v>
      </c>
      <c r="U365" s="11">
        <v>1</v>
      </c>
      <c r="V365" s="11">
        <v>-1.4952519086589622</v>
      </c>
    </row>
    <row r="366" spans="16:22">
      <c r="P366" s="11">
        <v>211001027485</v>
      </c>
      <c r="Q366" s="11" t="s">
        <v>602</v>
      </c>
      <c r="R366" s="11">
        <v>1</v>
      </c>
      <c r="S366" s="11">
        <v>1</v>
      </c>
      <c r="T366" s="11">
        <v>264</v>
      </c>
      <c r="U366" s="11">
        <v>1</v>
      </c>
      <c r="V366" s="11">
        <v>-1.4952519086589622</v>
      </c>
    </row>
    <row r="367" spans="16:22">
      <c r="P367" s="11">
        <v>211850001121</v>
      </c>
      <c r="Q367" s="11" t="s">
        <v>400</v>
      </c>
      <c r="R367" s="11">
        <v>3</v>
      </c>
      <c r="S367" s="11">
        <v>3</v>
      </c>
      <c r="T367" s="11">
        <v>1133</v>
      </c>
      <c r="U367" s="11">
        <v>2</v>
      </c>
      <c r="V367" s="11">
        <v>0.51585112090595309</v>
      </c>
    </row>
    <row r="368" spans="16:22">
      <c r="P368" s="11">
        <v>211850001180</v>
      </c>
      <c r="Q368" s="11" t="s">
        <v>620</v>
      </c>
      <c r="R368" s="11">
        <v>1</v>
      </c>
      <c r="S368" s="11">
        <v>1</v>
      </c>
      <c r="T368" s="11">
        <v>340</v>
      </c>
      <c r="U368" s="11">
        <v>1</v>
      </c>
      <c r="V368" s="11">
        <v>-1.4952519086589622</v>
      </c>
    </row>
    <row r="369" spans="16:22">
      <c r="P369" s="11">
        <v>211850001074</v>
      </c>
      <c r="Q369" s="11" t="s">
        <v>623</v>
      </c>
      <c r="R369" s="11">
        <v>1</v>
      </c>
      <c r="S369" s="11">
        <v>1</v>
      </c>
      <c r="T369" s="11">
        <v>28</v>
      </c>
      <c r="U369" s="11">
        <v>1</v>
      </c>
      <c r="V369" s="11">
        <v>-1.4952519086589622</v>
      </c>
    </row>
    <row r="370" spans="16:22">
      <c r="P370" s="11">
        <v>211850000884</v>
      </c>
      <c r="Q370" s="11" t="s">
        <v>611</v>
      </c>
      <c r="R370" s="11">
        <v>1</v>
      </c>
      <c r="S370" s="11">
        <v>1</v>
      </c>
      <c r="T370" s="11">
        <v>44</v>
      </c>
      <c r="U370" s="11">
        <v>1</v>
      </c>
      <c r="V370" s="11">
        <v>-1.4952519086589622</v>
      </c>
    </row>
    <row r="371" spans="16:22">
      <c r="P371" s="11">
        <v>111001078930</v>
      </c>
      <c r="Q371" s="11" t="s">
        <v>615</v>
      </c>
      <c r="R371" s="11">
        <v>1</v>
      </c>
      <c r="S371" s="11">
        <v>1</v>
      </c>
      <c r="T371" s="11">
        <v>508</v>
      </c>
      <c r="U371" s="11">
        <v>1</v>
      </c>
      <c r="V371" s="11">
        <v>-1.4952519086589622</v>
      </c>
    </row>
    <row r="372" spans="16:22">
      <c r="P372" s="11">
        <v>211850001317</v>
      </c>
      <c r="Q372" s="11" t="s">
        <v>635</v>
      </c>
      <c r="R372" s="11">
        <v>1</v>
      </c>
      <c r="S372" s="11">
        <v>1</v>
      </c>
      <c r="T372" s="11">
        <v>1482</v>
      </c>
      <c r="U372" s="11">
        <v>2</v>
      </c>
      <c r="V372" s="11">
        <v>-1.0721496448257501</v>
      </c>
    </row>
    <row r="373" spans="16:22">
      <c r="P373" s="11">
        <v>111001107867</v>
      </c>
      <c r="Q373" s="11" t="s">
        <v>408</v>
      </c>
      <c r="R373" s="11">
        <v>1</v>
      </c>
      <c r="S373" s="11">
        <v>1</v>
      </c>
      <c r="T373" s="11">
        <v>3211</v>
      </c>
      <c r="U373" s="11">
        <v>6</v>
      </c>
      <c r="V373" s="11">
        <v>0.37885152760437879</v>
      </c>
    </row>
    <row r="374" spans="16:22">
      <c r="P374" s="11">
        <v>111001012246</v>
      </c>
      <c r="Q374" s="11" t="s">
        <v>616</v>
      </c>
      <c r="R374" s="11">
        <v>1</v>
      </c>
      <c r="S374" s="11">
        <v>1</v>
      </c>
      <c r="T374" s="11">
        <v>202</v>
      </c>
      <c r="U374" s="11">
        <v>1</v>
      </c>
      <c r="V374" s="11">
        <v>-1.4952519086589622</v>
      </c>
    </row>
    <row r="375" spans="16:22">
      <c r="P375" s="11">
        <v>111001086690</v>
      </c>
      <c r="Q375" s="11" t="s">
        <v>466</v>
      </c>
      <c r="R375" s="11">
        <v>1</v>
      </c>
      <c r="S375" s="11">
        <v>1</v>
      </c>
      <c r="T375" s="11">
        <v>33</v>
      </c>
      <c r="U375" s="11">
        <v>1</v>
      </c>
      <c r="V375" s="11">
        <v>-1.4952519086589622</v>
      </c>
    </row>
    <row r="376" spans="16:22">
      <c r="P376" s="11">
        <v>111001012475</v>
      </c>
      <c r="Q376" s="11" t="s">
        <v>412</v>
      </c>
      <c r="R376" s="11">
        <v>1</v>
      </c>
      <c r="S376" s="11">
        <v>1</v>
      </c>
      <c r="T376" s="11">
        <v>165</v>
      </c>
      <c r="U376" s="11">
        <v>1</v>
      </c>
      <c r="V376" s="11">
        <v>-1.4952519086589622</v>
      </c>
    </row>
    <row r="377" spans="16:22">
      <c r="P377" s="11">
        <v>211850000841</v>
      </c>
      <c r="Q377" s="11" t="s">
        <v>613</v>
      </c>
      <c r="R377" s="11">
        <v>1</v>
      </c>
      <c r="S377" s="11">
        <v>1</v>
      </c>
      <c r="T377" s="11">
        <v>8</v>
      </c>
      <c r="U377" s="11">
        <v>1</v>
      </c>
      <c r="V377" s="11">
        <v>-1.4952519086589622</v>
      </c>
    </row>
    <row r="378" spans="16:22">
      <c r="P378" s="11">
        <v>111001011975</v>
      </c>
      <c r="Q378" s="11" t="s">
        <v>413</v>
      </c>
      <c r="R378" s="11">
        <v>1</v>
      </c>
      <c r="S378" s="11">
        <v>1</v>
      </c>
      <c r="T378" s="11">
        <v>101</v>
      </c>
      <c r="U378" s="11">
        <v>1</v>
      </c>
      <c r="V378" s="11">
        <v>-1.4952519086589622</v>
      </c>
    </row>
    <row r="379" spans="16:22">
      <c r="P379" s="11">
        <v>211850000108</v>
      </c>
      <c r="Q379" s="11" t="s">
        <v>618</v>
      </c>
      <c r="R379" s="11">
        <v>1</v>
      </c>
      <c r="S379" s="11">
        <v>1</v>
      </c>
      <c r="T379" s="11">
        <v>144</v>
      </c>
      <c r="U379" s="11">
        <v>1</v>
      </c>
      <c r="V379" s="11">
        <v>-1.4952519086589622</v>
      </c>
    </row>
    <row r="380" spans="16:22">
      <c r="P380" s="11">
        <v>111001102121</v>
      </c>
      <c r="Q380" s="11" t="s">
        <v>403</v>
      </c>
      <c r="R380" s="11">
        <v>2</v>
      </c>
      <c r="S380" s="11">
        <v>2</v>
      </c>
      <c r="T380" s="11">
        <v>567</v>
      </c>
      <c r="U380" s="11">
        <v>1</v>
      </c>
      <c r="V380" s="11">
        <v>-0.70365913093842003</v>
      </c>
    </row>
    <row r="381" spans="16:22">
      <c r="P381" s="11">
        <v>211850000698</v>
      </c>
      <c r="Q381" s="11" t="s">
        <v>622</v>
      </c>
      <c r="R381" s="11">
        <v>1</v>
      </c>
      <c r="S381" s="11">
        <v>1</v>
      </c>
      <c r="T381" s="11">
        <v>7</v>
      </c>
      <c r="U381" s="11">
        <v>1</v>
      </c>
      <c r="V381" s="11">
        <v>-1.4952519086589622</v>
      </c>
    </row>
    <row r="382" spans="16:22">
      <c r="P382" s="11">
        <v>111001041599</v>
      </c>
      <c r="Q382" s="11" t="s">
        <v>617</v>
      </c>
      <c r="R382" s="11">
        <v>1</v>
      </c>
      <c r="S382" s="11">
        <v>1</v>
      </c>
      <c r="T382" s="11">
        <v>456</v>
      </c>
      <c r="U382" s="11">
        <v>1</v>
      </c>
      <c r="V382" s="11">
        <v>-1.4952519086589622</v>
      </c>
    </row>
    <row r="383" spans="16:22">
      <c r="P383" s="11">
        <v>111001110477</v>
      </c>
      <c r="Q383" s="11" t="s">
        <v>634</v>
      </c>
      <c r="R383" s="11">
        <v>1</v>
      </c>
      <c r="S383" s="11">
        <v>1</v>
      </c>
      <c r="T383" s="11">
        <v>1837</v>
      </c>
      <c r="U383" s="11">
        <v>3</v>
      </c>
      <c r="V383" s="11">
        <v>-0.61529770207629253</v>
      </c>
    </row>
    <row r="384" spans="16:22">
      <c r="P384" s="11">
        <v>111001041611</v>
      </c>
      <c r="Q384" s="11" t="s">
        <v>624</v>
      </c>
      <c r="R384" s="11">
        <v>2</v>
      </c>
      <c r="S384" s="11">
        <v>2</v>
      </c>
      <c r="T384" s="11">
        <v>1756</v>
      </c>
      <c r="U384" s="11">
        <v>3</v>
      </c>
      <c r="V384" s="11">
        <v>0.17629507564424984</v>
      </c>
    </row>
    <row r="385" spans="16:22">
      <c r="P385" s="11">
        <v>111001800091</v>
      </c>
      <c r="Q385" s="11" t="s">
        <v>764</v>
      </c>
      <c r="R385" s="11">
        <v>1</v>
      </c>
      <c r="S385" s="11">
        <v>1</v>
      </c>
      <c r="T385" s="11">
        <v>1000</v>
      </c>
      <c r="U385" s="11">
        <v>2</v>
      </c>
      <c r="V385" s="11">
        <v>-1.0721496448257501</v>
      </c>
    </row>
    <row r="386" spans="16:22">
      <c r="P386" s="11">
        <v>111001800163</v>
      </c>
      <c r="Q386" s="11" t="s">
        <v>765</v>
      </c>
      <c r="R386" s="11">
        <v>1</v>
      </c>
      <c r="S386" s="11">
        <v>1</v>
      </c>
      <c r="T386" s="11">
        <v>519</v>
      </c>
      <c r="U386" s="11">
        <v>1</v>
      </c>
      <c r="V386" s="11">
        <v>-1.4952519086589622</v>
      </c>
    </row>
    <row r="387" spans="16:22">
      <c r="P387" s="11">
        <v>111001800384</v>
      </c>
      <c r="Q387" s="11" t="s">
        <v>952</v>
      </c>
      <c r="R387" s="11">
        <v>1</v>
      </c>
      <c r="S387" s="11">
        <v>1</v>
      </c>
      <c r="T387" s="11">
        <v>1010</v>
      </c>
      <c r="U387" s="11">
        <v>2</v>
      </c>
      <c r="V387" s="11">
        <v>-1.0721496448257501</v>
      </c>
    </row>
    <row r="388" spans="16:22">
      <c r="P388" s="11">
        <v>111001800392</v>
      </c>
      <c r="Q388" s="11" t="s">
        <v>953</v>
      </c>
      <c r="R388" s="11">
        <v>1</v>
      </c>
      <c r="S388" s="11">
        <v>1</v>
      </c>
      <c r="T388" s="11">
        <v>454</v>
      </c>
      <c r="U388" s="11">
        <v>1</v>
      </c>
      <c r="V388" s="11">
        <v>-1.4952519086589622</v>
      </c>
    </row>
    <row r="389" spans="16:22">
      <c r="P389" s="11">
        <v>111001800414</v>
      </c>
      <c r="Q389" s="11" t="s">
        <v>955</v>
      </c>
      <c r="R389" s="11">
        <v>1</v>
      </c>
      <c r="S389" s="11">
        <v>1</v>
      </c>
      <c r="T389" s="11">
        <v>918</v>
      </c>
      <c r="U389" s="11">
        <v>1</v>
      </c>
      <c r="V389" s="11">
        <v>-1.4952519086589622</v>
      </c>
    </row>
    <row r="390" spans="16:22">
      <c r="P390" s="11">
        <v>111001800422</v>
      </c>
      <c r="Q390" s="11" t="s">
        <v>978</v>
      </c>
      <c r="R390" s="11">
        <v>1</v>
      </c>
      <c r="S390" s="11">
        <v>1</v>
      </c>
      <c r="T390" s="11">
        <v>1329</v>
      </c>
      <c r="U390" s="11">
        <v>2</v>
      </c>
      <c r="V390" s="11">
        <v>-1.0721496448257501</v>
      </c>
    </row>
    <row r="391" spans="16:22">
      <c r="P391" s="11">
        <v>111001800431</v>
      </c>
      <c r="Q391" s="11" t="s">
        <v>957</v>
      </c>
      <c r="R391" s="11">
        <v>1</v>
      </c>
      <c r="S391" s="11">
        <v>1</v>
      </c>
      <c r="T391" s="11">
        <v>455</v>
      </c>
      <c r="U391" s="11">
        <v>1</v>
      </c>
      <c r="V391" s="11">
        <v>-1.4952519086589622</v>
      </c>
    </row>
    <row r="392" spans="16:22">
      <c r="P392" s="11">
        <v>111001800457</v>
      </c>
      <c r="Q392" s="11" t="s">
        <v>979</v>
      </c>
      <c r="R392" s="11">
        <v>1</v>
      </c>
      <c r="S392" s="11">
        <v>1</v>
      </c>
      <c r="T392" s="11">
        <v>99</v>
      </c>
      <c r="U392" s="11">
        <v>1</v>
      </c>
      <c r="V392" s="11">
        <v>-1.4952519086589622</v>
      </c>
    </row>
  </sheetData>
  <mergeCells count="5">
    <mergeCell ref="K3:N3"/>
    <mergeCell ref="K4:K5"/>
    <mergeCell ref="L4:L5"/>
    <mergeCell ref="M4:N4"/>
    <mergeCell ref="K9:N9"/>
  </mergeCell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5"/>
  <sheetViews>
    <sheetView workbookViewId="0">
      <selection sqref="A1:L1048576"/>
    </sheetView>
  </sheetViews>
  <sheetFormatPr baseColWidth="10" defaultRowHeight="14" x14ac:dyDescent="0"/>
  <cols>
    <col min="1" max="12" width="10.83203125" style="11"/>
  </cols>
  <sheetData>
    <row r="1" spans="1:12">
      <c r="A1" s="11" t="s">
        <v>703</v>
      </c>
      <c r="B1" s="11" t="s">
        <v>707</v>
      </c>
      <c r="C1" s="11" t="s">
        <v>727</v>
      </c>
      <c r="D1" s="11" t="s">
        <v>723</v>
      </c>
      <c r="E1" s="11" t="s">
        <v>719</v>
      </c>
      <c r="F1" s="11" t="s">
        <v>1015</v>
      </c>
      <c r="G1" s="11" t="s">
        <v>1019</v>
      </c>
      <c r="H1" s="11" t="s">
        <v>1020</v>
      </c>
      <c r="I1" s="11" t="s">
        <v>1021</v>
      </c>
      <c r="J1" s="11" t="s">
        <v>1022</v>
      </c>
      <c r="K1" s="11" t="s">
        <v>1023</v>
      </c>
      <c r="L1" s="11" t="s">
        <v>1024</v>
      </c>
    </row>
    <row r="2" spans="1:12">
      <c r="A2" s="12">
        <v>111001098965</v>
      </c>
      <c r="B2" s="11" t="s">
        <v>742</v>
      </c>
      <c r="C2" s="12">
        <v>18</v>
      </c>
      <c r="D2" s="12">
        <v>1</v>
      </c>
      <c r="E2" s="12">
        <v>8</v>
      </c>
      <c r="F2" s="12">
        <v>1.5970327951437941</v>
      </c>
      <c r="G2" s="12">
        <v>100</v>
      </c>
      <c r="H2" s="12">
        <v>100</v>
      </c>
      <c r="I2" s="12">
        <v>100</v>
      </c>
      <c r="J2" s="12">
        <v>100</v>
      </c>
      <c r="K2" s="12">
        <v>1.7495049806856313</v>
      </c>
      <c r="L2" s="12">
        <v>99.45054945054946</v>
      </c>
    </row>
    <row r="3" spans="1:12">
      <c r="A3" s="12">
        <v>111001000612</v>
      </c>
      <c r="B3" s="11" t="s">
        <v>9</v>
      </c>
      <c r="C3" s="12">
        <v>12</v>
      </c>
      <c r="D3" s="12">
        <v>2</v>
      </c>
      <c r="E3" s="12">
        <v>10</v>
      </c>
      <c r="F3" s="12">
        <v>1.4101498350617929</v>
      </c>
      <c r="G3" s="12">
        <v>98.626373626373635</v>
      </c>
      <c r="H3" s="12">
        <v>100</v>
      </c>
      <c r="I3" s="12">
        <v>100</v>
      </c>
      <c r="J3" s="12">
        <v>92.307692307692307</v>
      </c>
      <c r="K3" s="12">
        <v>1.7495049806856313</v>
      </c>
      <c r="L3" s="12">
        <v>99.45054945054946</v>
      </c>
    </row>
    <row r="4" spans="1:12">
      <c r="A4" s="12">
        <v>111001012459</v>
      </c>
      <c r="B4" s="11" t="s">
        <v>17</v>
      </c>
      <c r="C4" s="12">
        <v>10</v>
      </c>
      <c r="D4" s="12">
        <v>3</v>
      </c>
      <c r="E4" s="12">
        <v>10</v>
      </c>
      <c r="F4" s="12">
        <v>1.5823014629588343</v>
      </c>
      <c r="G4" s="12">
        <v>99.45054945054946</v>
      </c>
      <c r="H4" s="12">
        <v>100</v>
      </c>
      <c r="I4" s="12">
        <v>100</v>
      </c>
      <c r="J4" s="12">
        <v>97.435897435897431</v>
      </c>
      <c r="K4" s="12">
        <v>1.7495049806856313</v>
      </c>
      <c r="L4" s="12">
        <v>99.45054945054946</v>
      </c>
    </row>
    <row r="5" spans="1:12">
      <c r="A5" s="12">
        <v>111001065056</v>
      </c>
      <c r="B5" s="11" t="s">
        <v>28</v>
      </c>
      <c r="C5" s="12">
        <v>16</v>
      </c>
      <c r="D5" s="12">
        <v>4</v>
      </c>
      <c r="E5" s="12">
        <v>10</v>
      </c>
      <c r="F5" s="12">
        <v>1.3621295839955905</v>
      </c>
      <c r="G5" s="12">
        <v>97.802197802197796</v>
      </c>
      <c r="H5" s="12">
        <v>100</v>
      </c>
      <c r="I5" s="12">
        <v>100</v>
      </c>
      <c r="J5" s="12">
        <v>87.179487179487182</v>
      </c>
      <c r="K5" s="12">
        <v>1.7495049806856313</v>
      </c>
      <c r="L5" s="12">
        <v>99.45054945054946</v>
      </c>
    </row>
    <row r="6" spans="1:12">
      <c r="A6" s="12">
        <v>111001011908</v>
      </c>
      <c r="B6" s="11" t="s">
        <v>655</v>
      </c>
      <c r="C6" s="12">
        <v>15</v>
      </c>
      <c r="D6" s="12">
        <v>5</v>
      </c>
      <c r="E6" s="12">
        <v>10</v>
      </c>
      <c r="F6" s="12">
        <v>0.75470440374078385</v>
      </c>
      <c r="G6" s="12">
        <v>91.483516483516482</v>
      </c>
      <c r="H6" s="12">
        <v>100</v>
      </c>
      <c r="I6" s="12">
        <v>100</v>
      </c>
      <c r="J6" s="12">
        <v>48.717948717948715</v>
      </c>
      <c r="K6" s="12">
        <v>1.7495049806856313</v>
      </c>
      <c r="L6" s="12">
        <v>99.45054945054946</v>
      </c>
    </row>
    <row r="7" spans="1:12">
      <c r="A7" s="12">
        <v>111001100056</v>
      </c>
      <c r="B7" s="11" t="s">
        <v>662</v>
      </c>
      <c r="C7" s="12">
        <v>8</v>
      </c>
      <c r="D7" s="12">
        <v>1</v>
      </c>
      <c r="E7" s="12">
        <v>10</v>
      </c>
      <c r="F7" s="12">
        <v>1.5953764113396518</v>
      </c>
      <c r="G7" s="12">
        <v>99.72527472527473</v>
      </c>
      <c r="H7" s="12">
        <v>100</v>
      </c>
      <c r="I7" s="12">
        <v>98.571428571428584</v>
      </c>
      <c r="J7" s="12">
        <v>100</v>
      </c>
      <c r="K7" s="12">
        <v>1.7236914358617008</v>
      </c>
      <c r="L7" s="12">
        <v>98.626373626373635</v>
      </c>
    </row>
    <row r="8" spans="1:12">
      <c r="A8" s="12">
        <v>111001026069</v>
      </c>
      <c r="B8" s="11" t="s">
        <v>12</v>
      </c>
      <c r="C8" s="12">
        <v>14</v>
      </c>
      <c r="D8" s="12">
        <v>2</v>
      </c>
      <c r="E8" s="12">
        <v>10</v>
      </c>
      <c r="F8" s="12">
        <v>1.3387185739975944</v>
      </c>
      <c r="G8" s="12">
        <v>97.527472527472526</v>
      </c>
      <c r="H8" s="12">
        <v>100</v>
      </c>
      <c r="I8" s="12">
        <v>97.435897435897431</v>
      </c>
      <c r="J8" s="12">
        <v>84.615384615384613</v>
      </c>
      <c r="K8" s="12">
        <v>1.7031729771554993</v>
      </c>
      <c r="L8" s="12">
        <v>98.35164835164835</v>
      </c>
    </row>
    <row r="9" spans="1:12">
      <c r="A9" s="12">
        <v>111001100013</v>
      </c>
      <c r="B9" s="11" t="s">
        <v>735</v>
      </c>
      <c r="C9" s="12">
        <v>19</v>
      </c>
      <c r="D9" s="12">
        <v>1</v>
      </c>
      <c r="E9" s="12">
        <v>9</v>
      </c>
      <c r="F9" s="12">
        <v>1.5069167717276586</v>
      </c>
      <c r="G9" s="12">
        <v>99.175824175824175</v>
      </c>
      <c r="H9" s="12">
        <v>100</v>
      </c>
      <c r="I9" s="12">
        <v>97.142857142857139</v>
      </c>
      <c r="J9" s="12">
        <v>100</v>
      </c>
      <c r="K9" s="12">
        <v>1.6978778910377701</v>
      </c>
      <c r="L9" s="12">
        <v>98.076923076923066</v>
      </c>
    </row>
    <row r="10" spans="1:12">
      <c r="A10" s="12">
        <v>111001100064</v>
      </c>
      <c r="B10" s="11" t="s">
        <v>737</v>
      </c>
      <c r="C10" s="12">
        <v>7</v>
      </c>
      <c r="D10" s="12">
        <v>1</v>
      </c>
      <c r="E10" s="12">
        <v>10</v>
      </c>
      <c r="F10" s="12">
        <v>1.4015818630952839</v>
      </c>
      <c r="G10" s="12">
        <v>98.35164835164835</v>
      </c>
      <c r="H10" s="12">
        <v>100</v>
      </c>
      <c r="I10" s="12">
        <v>95.714285714285722</v>
      </c>
      <c r="J10" s="12">
        <v>89.743589743589752</v>
      </c>
      <c r="K10" s="12">
        <v>1.6720643462138396</v>
      </c>
      <c r="L10" s="12">
        <v>97.802197802197796</v>
      </c>
    </row>
    <row r="11" spans="1:12">
      <c r="A11" s="12">
        <v>111001109550</v>
      </c>
      <c r="B11" s="11" t="s">
        <v>25</v>
      </c>
      <c r="C11" s="12">
        <v>10</v>
      </c>
      <c r="D11" s="12">
        <v>3</v>
      </c>
      <c r="E11" s="12">
        <v>10</v>
      </c>
      <c r="F11" s="12">
        <v>1.4542378066743156</v>
      </c>
      <c r="G11" s="12">
        <v>98.901098901098905</v>
      </c>
      <c r="H11" s="12">
        <v>97.058823529411768</v>
      </c>
      <c r="I11" s="12">
        <v>98.412698412698404</v>
      </c>
      <c r="J11" s="12">
        <v>94.871794871794862</v>
      </c>
      <c r="K11" s="12">
        <v>1.6676996676175944</v>
      </c>
      <c r="L11" s="12">
        <v>97.527472527472526</v>
      </c>
    </row>
    <row r="12" spans="1:12">
      <c r="A12" s="12">
        <v>111001036781</v>
      </c>
      <c r="B12" s="11" t="s">
        <v>104</v>
      </c>
      <c r="C12" s="12">
        <v>19</v>
      </c>
      <c r="D12" s="12">
        <v>6</v>
      </c>
      <c r="E12" s="12">
        <v>8</v>
      </c>
      <c r="F12" s="12">
        <v>0.80804649164754405</v>
      </c>
      <c r="G12" s="12">
        <v>92.032967032967022</v>
      </c>
      <c r="H12" s="12">
        <v>95.121951219512198</v>
      </c>
      <c r="I12" s="12">
        <v>98.630136986301366</v>
      </c>
      <c r="J12" s="12">
        <v>92.10526315789474</v>
      </c>
      <c r="K12" s="12">
        <v>1.6366448379685568</v>
      </c>
      <c r="L12" s="12">
        <v>97.252747252747255</v>
      </c>
    </row>
    <row r="13" spans="1:12">
      <c r="A13" s="12">
        <v>111279000184</v>
      </c>
      <c r="B13" s="11" t="s">
        <v>66</v>
      </c>
      <c r="C13" s="12">
        <v>9</v>
      </c>
      <c r="D13" s="12">
        <v>3</v>
      </c>
      <c r="E13" s="12">
        <v>9</v>
      </c>
      <c r="F13" s="12">
        <v>0.69190010836632099</v>
      </c>
      <c r="G13" s="12">
        <v>90.934065934065927</v>
      </c>
      <c r="H13" s="12">
        <v>100</v>
      </c>
      <c r="I13" s="12">
        <v>93.650793650793645</v>
      </c>
      <c r="J13" s="12">
        <v>81.578947368421055</v>
      </c>
      <c r="K13" s="12">
        <v>1.6347781148014953</v>
      </c>
      <c r="L13" s="12">
        <v>96.978021978021971</v>
      </c>
    </row>
    <row r="14" spans="1:12">
      <c r="A14" s="12">
        <v>111001011819</v>
      </c>
      <c r="B14" s="11" t="s">
        <v>37</v>
      </c>
      <c r="C14" s="12">
        <v>18</v>
      </c>
      <c r="D14" s="12">
        <v>4</v>
      </c>
      <c r="E14" s="12">
        <v>10</v>
      </c>
      <c r="F14" s="12">
        <v>1.0311521892128175</v>
      </c>
      <c r="G14" s="12">
        <v>95.329670329670336</v>
      </c>
      <c r="H14" s="12">
        <v>96.15384615384616</v>
      </c>
      <c r="I14" s="12">
        <v>97.368421052631575</v>
      </c>
      <c r="J14" s="12">
        <v>69.230769230769226</v>
      </c>
      <c r="K14" s="12">
        <v>1.6324843952778565</v>
      </c>
      <c r="L14" s="12">
        <v>96.703296703296701</v>
      </c>
    </row>
    <row r="15" spans="1:12">
      <c r="A15" s="12">
        <v>111001098892</v>
      </c>
      <c r="B15" s="11" t="s">
        <v>731</v>
      </c>
      <c r="C15" s="12">
        <v>8</v>
      </c>
      <c r="D15" s="12">
        <v>2</v>
      </c>
      <c r="E15" s="12">
        <v>8</v>
      </c>
      <c r="F15" s="12">
        <v>1.2357854196206444</v>
      </c>
      <c r="G15" s="12">
        <v>96.703296703296701</v>
      </c>
      <c r="H15" s="12">
        <v>97.727272727272734</v>
      </c>
      <c r="I15" s="12">
        <v>94.871794871794862</v>
      </c>
      <c r="J15" s="12">
        <v>97.368421052631575</v>
      </c>
      <c r="K15" s="12">
        <v>1.6157909217095017</v>
      </c>
      <c r="L15" s="12">
        <v>96.428571428571431</v>
      </c>
    </row>
    <row r="16" spans="1:12">
      <c r="A16" s="12">
        <v>111001006122</v>
      </c>
      <c r="B16" s="11" t="s">
        <v>22</v>
      </c>
      <c r="C16" s="12">
        <v>16</v>
      </c>
      <c r="D16" s="12">
        <v>4</v>
      </c>
      <c r="E16" s="12">
        <v>10</v>
      </c>
      <c r="F16" s="12">
        <v>1.0610480330055492</v>
      </c>
      <c r="G16" s="12">
        <v>95.604395604395606</v>
      </c>
      <c r="H16" s="12">
        <v>93.333333333333329</v>
      </c>
      <c r="I16" s="12">
        <v>98.68421052631578</v>
      </c>
      <c r="J16" s="12">
        <v>71.794871794871796</v>
      </c>
      <c r="K16" s="12">
        <v>1.6053158616752952</v>
      </c>
      <c r="L16" s="12">
        <v>96.15384615384616</v>
      </c>
    </row>
    <row r="17" spans="1:12">
      <c r="A17" s="12">
        <v>111001100081</v>
      </c>
      <c r="B17" s="11" t="s">
        <v>32</v>
      </c>
      <c r="C17" s="12">
        <v>5</v>
      </c>
      <c r="D17" s="12">
        <v>1</v>
      </c>
      <c r="E17" s="12">
        <v>10</v>
      </c>
      <c r="F17" s="12">
        <v>1.2358629385596458</v>
      </c>
      <c r="G17" s="12">
        <v>96.978021978021971</v>
      </c>
      <c r="H17" s="12">
        <v>100</v>
      </c>
      <c r="I17" s="12">
        <v>91.428571428571431</v>
      </c>
      <c r="J17" s="12">
        <v>79.487179487179489</v>
      </c>
      <c r="K17" s="12">
        <v>1.5946237117420479</v>
      </c>
      <c r="L17" s="12">
        <v>95.879120879120876</v>
      </c>
    </row>
    <row r="18" spans="1:12">
      <c r="A18" s="12">
        <v>111001010740</v>
      </c>
      <c r="B18" s="11" t="s">
        <v>583</v>
      </c>
      <c r="C18" s="12">
        <v>10</v>
      </c>
      <c r="D18" s="12">
        <v>6</v>
      </c>
      <c r="E18" s="12">
        <v>10</v>
      </c>
      <c r="F18" s="12">
        <v>0.96583984648322263</v>
      </c>
      <c r="G18" s="12">
        <v>94.230769230769226</v>
      </c>
      <c r="H18" s="12">
        <v>91.17647058823529</v>
      </c>
      <c r="I18" s="12">
        <v>100</v>
      </c>
      <c r="J18" s="12">
        <v>61.53846153846154</v>
      </c>
      <c r="K18" s="12">
        <v>1.5901341908946223</v>
      </c>
      <c r="L18" s="12">
        <v>95.604395604395606</v>
      </c>
    </row>
    <row r="19" spans="1:12">
      <c r="A19" s="12">
        <v>111001100072</v>
      </c>
      <c r="B19" s="11" t="s">
        <v>729</v>
      </c>
      <c r="C19" s="12">
        <v>7</v>
      </c>
      <c r="D19" s="12">
        <v>1</v>
      </c>
      <c r="E19" s="12">
        <v>9</v>
      </c>
      <c r="F19" s="12">
        <v>1.3971757159455513</v>
      </c>
      <c r="G19" s="12">
        <v>98.076923076923066</v>
      </c>
      <c r="H19" s="12">
        <v>96.875</v>
      </c>
      <c r="I19" s="12">
        <v>94.285714285714278</v>
      </c>
      <c r="J19" s="12">
        <v>97.368421052631575</v>
      </c>
      <c r="K19" s="12">
        <v>1.5898069800055932</v>
      </c>
      <c r="L19" s="12">
        <v>95.329670329670336</v>
      </c>
    </row>
    <row r="20" spans="1:12">
      <c r="A20" s="12">
        <v>111001017795</v>
      </c>
      <c r="B20" s="11" t="s">
        <v>35</v>
      </c>
      <c r="C20" s="12">
        <v>10</v>
      </c>
      <c r="D20" s="12">
        <v>3</v>
      </c>
      <c r="E20" s="12">
        <v>10</v>
      </c>
      <c r="F20" s="12">
        <v>1.2327566528101017</v>
      </c>
      <c r="G20" s="12">
        <v>96.428571428571431</v>
      </c>
      <c r="H20" s="12">
        <v>94.117647058823522</v>
      </c>
      <c r="I20" s="12">
        <v>96.825396825396822</v>
      </c>
      <c r="J20" s="12">
        <v>76.923076923076934</v>
      </c>
      <c r="K20" s="12">
        <v>1.5858943545495574</v>
      </c>
      <c r="L20" s="12">
        <v>95.054945054945051</v>
      </c>
    </row>
    <row r="21" spans="1:12">
      <c r="A21" s="12">
        <v>111001014290</v>
      </c>
      <c r="B21" s="11" t="s">
        <v>30</v>
      </c>
      <c r="C21" s="12">
        <v>8</v>
      </c>
      <c r="D21" s="12">
        <v>3</v>
      </c>
      <c r="E21" s="12">
        <v>10</v>
      </c>
      <c r="F21" s="12">
        <v>0.96719191578503416</v>
      </c>
      <c r="G21" s="12">
        <v>94.505494505494497</v>
      </c>
      <c r="H21" s="12">
        <v>95.454545454545453</v>
      </c>
      <c r="I21" s="12">
        <v>95.238095238095227</v>
      </c>
      <c r="J21" s="12">
        <v>64.102564102564102</v>
      </c>
      <c r="K21" s="12">
        <v>1.5813597274407973</v>
      </c>
      <c r="L21" s="12">
        <v>94.780219780219781</v>
      </c>
    </row>
    <row r="22" spans="1:12">
      <c r="A22" s="12">
        <v>111001098825</v>
      </c>
      <c r="B22" s="11" t="s">
        <v>739</v>
      </c>
      <c r="C22" s="12">
        <v>4</v>
      </c>
      <c r="D22" s="12">
        <v>2</v>
      </c>
      <c r="E22" s="12">
        <v>9</v>
      </c>
      <c r="F22" s="12">
        <v>0.89095220394173713</v>
      </c>
      <c r="G22" s="12">
        <v>93.406593406593402</v>
      </c>
      <c r="H22" s="12">
        <v>100</v>
      </c>
      <c r="I22" s="12">
        <v>89.743589743589752</v>
      </c>
      <c r="J22" s="12">
        <v>86.842105263157904</v>
      </c>
      <c r="K22" s="12">
        <v>1.5641769665651042</v>
      </c>
      <c r="L22" s="12">
        <v>94.505494505494497</v>
      </c>
    </row>
    <row r="23" spans="1:12">
      <c r="A23" s="12">
        <v>111001098949</v>
      </c>
      <c r="B23" s="11" t="s">
        <v>728</v>
      </c>
      <c r="C23" s="12">
        <v>11</v>
      </c>
      <c r="D23" s="12">
        <v>1</v>
      </c>
      <c r="E23" s="12">
        <v>10</v>
      </c>
      <c r="F23" s="12">
        <v>1.1162435060647904</v>
      </c>
      <c r="G23" s="12">
        <v>95.879120879120876</v>
      </c>
      <c r="H23" s="12">
        <v>100</v>
      </c>
      <c r="I23" s="12">
        <v>88.571428571428569</v>
      </c>
      <c r="J23" s="12">
        <v>74.358974358974365</v>
      </c>
      <c r="K23" s="12">
        <v>1.5429966220941866</v>
      </c>
      <c r="L23" s="12">
        <v>94.230769230769226</v>
      </c>
    </row>
    <row r="24" spans="1:12">
      <c r="A24" s="12">
        <v>111848002662</v>
      </c>
      <c r="B24" s="11" t="s">
        <v>591</v>
      </c>
      <c r="C24" s="12">
        <v>1</v>
      </c>
      <c r="D24" s="12">
        <v>4</v>
      </c>
      <c r="E24" s="12">
        <v>9</v>
      </c>
      <c r="F24" s="12">
        <v>0.53197102750295</v>
      </c>
      <c r="G24" s="12">
        <v>85.989010989010993</v>
      </c>
      <c r="H24" s="12">
        <v>100</v>
      </c>
      <c r="I24" s="12">
        <v>88.157894736842096</v>
      </c>
      <c r="J24" s="12">
        <v>55.26315789473685</v>
      </c>
      <c r="K24" s="12">
        <v>1.5355242801714697</v>
      </c>
      <c r="L24" s="12">
        <v>93.956043956043956</v>
      </c>
    </row>
    <row r="25" spans="1:12">
      <c r="A25" s="12">
        <v>111769001871</v>
      </c>
      <c r="B25" s="11" t="s">
        <v>82</v>
      </c>
      <c r="C25" s="12">
        <v>11</v>
      </c>
      <c r="D25" s="12">
        <v>4</v>
      </c>
      <c r="E25" s="12">
        <v>9</v>
      </c>
      <c r="F25" s="12">
        <v>0.70586155986385446</v>
      </c>
      <c r="G25" s="12">
        <v>91.208791208791212</v>
      </c>
      <c r="H25" s="12">
        <v>93.103448275862064</v>
      </c>
      <c r="I25" s="12">
        <v>94.73684210526315</v>
      </c>
      <c r="J25" s="12">
        <v>84.210526315789465</v>
      </c>
      <c r="K25" s="12">
        <v>1.5298367723446022</v>
      </c>
      <c r="L25" s="12">
        <v>93.681318681318686</v>
      </c>
    </row>
    <row r="26" spans="1:12">
      <c r="A26" s="12">
        <v>111001100021</v>
      </c>
      <c r="B26" s="11" t="s">
        <v>57</v>
      </c>
      <c r="C26" s="12">
        <v>19</v>
      </c>
      <c r="D26" s="12">
        <v>1</v>
      </c>
      <c r="E26" s="12">
        <v>8</v>
      </c>
      <c r="F26" s="12">
        <v>1.2178643739240798</v>
      </c>
      <c r="G26" s="12">
        <v>96.15384615384616</v>
      </c>
      <c r="H26" s="12">
        <v>97.560975609756099</v>
      </c>
      <c r="I26" s="12">
        <v>90</v>
      </c>
      <c r="J26" s="12">
        <v>94.73684210526315</v>
      </c>
      <c r="K26" s="12">
        <v>1.5247564526669442</v>
      </c>
      <c r="L26" s="12">
        <v>93.406593406593402</v>
      </c>
    </row>
    <row r="27" spans="1:12">
      <c r="A27" s="12">
        <v>211769003151</v>
      </c>
      <c r="B27" s="11" t="s">
        <v>476</v>
      </c>
      <c r="C27" s="12">
        <v>11</v>
      </c>
      <c r="D27" s="12">
        <v>5</v>
      </c>
      <c r="E27" s="12">
        <v>9</v>
      </c>
      <c r="F27" s="12">
        <v>0.68431575283391255</v>
      </c>
      <c r="G27" s="12">
        <v>90.659340659340657</v>
      </c>
      <c r="H27" s="12">
        <v>89.65517241379311</v>
      </c>
      <c r="I27" s="12">
        <v>97.674418604651152</v>
      </c>
      <c r="J27" s="12">
        <v>78.94736842105263</v>
      </c>
      <c r="K27" s="12">
        <v>1.5206344188034868</v>
      </c>
      <c r="L27" s="12">
        <v>93.131868131868131</v>
      </c>
    </row>
    <row r="28" spans="1:12">
      <c r="A28" s="12">
        <v>111001098884</v>
      </c>
      <c r="B28" s="11" t="s">
        <v>733</v>
      </c>
      <c r="C28" s="12">
        <v>7</v>
      </c>
      <c r="D28" s="12">
        <v>1</v>
      </c>
      <c r="E28" s="12">
        <v>10</v>
      </c>
      <c r="F28" s="12">
        <v>1.2542937655627735</v>
      </c>
      <c r="G28" s="12">
        <v>97.252747252747255</v>
      </c>
      <c r="H28" s="12">
        <v>93.75</v>
      </c>
      <c r="I28" s="12">
        <v>92.857142857142861</v>
      </c>
      <c r="J28" s="12">
        <v>82.051282051282044</v>
      </c>
      <c r="K28" s="12">
        <v>1.5075496137973472</v>
      </c>
      <c r="L28" s="12">
        <v>92.857142857142861</v>
      </c>
    </row>
    <row r="29" spans="1:12">
      <c r="A29" s="12">
        <v>111001018333</v>
      </c>
      <c r="B29" s="11" t="s">
        <v>118</v>
      </c>
      <c r="C29" s="12">
        <v>4</v>
      </c>
      <c r="D29" s="12">
        <v>4</v>
      </c>
      <c r="E29" s="12">
        <v>7</v>
      </c>
      <c r="F29" s="12">
        <v>0.66854870571589764</v>
      </c>
      <c r="G29" s="12">
        <v>89.560439560439562</v>
      </c>
      <c r="H29" s="12">
        <v>93.333333333333329</v>
      </c>
      <c r="I29" s="12">
        <v>92.10526315789474</v>
      </c>
      <c r="J29" s="12">
        <v>100</v>
      </c>
      <c r="K29" s="12">
        <v>1.4864376947229836</v>
      </c>
      <c r="L29" s="12">
        <v>92.582417582417591</v>
      </c>
    </row>
    <row r="30" spans="1:12">
      <c r="A30" s="12">
        <v>111001102008</v>
      </c>
      <c r="B30" s="11" t="s">
        <v>745</v>
      </c>
      <c r="C30" s="12">
        <v>5</v>
      </c>
      <c r="D30" s="12">
        <v>1</v>
      </c>
      <c r="E30" s="12">
        <v>10</v>
      </c>
      <c r="F30" s="12">
        <v>1.004187991544967</v>
      </c>
      <c r="G30" s="12">
        <v>95.054945054945051</v>
      </c>
      <c r="H30" s="12">
        <v>97.560975609756099</v>
      </c>
      <c r="I30" s="12">
        <v>87.142857142857139</v>
      </c>
      <c r="J30" s="12">
        <v>66.666666666666657</v>
      </c>
      <c r="K30" s="12">
        <v>1.4731293630190829</v>
      </c>
      <c r="L30" s="12">
        <v>92.307692307692307</v>
      </c>
    </row>
    <row r="31" spans="1:12">
      <c r="A31" s="12">
        <v>111001104051</v>
      </c>
      <c r="B31" s="11" t="s">
        <v>744</v>
      </c>
      <c r="C31" s="12">
        <v>7</v>
      </c>
      <c r="D31" s="12">
        <v>2</v>
      </c>
      <c r="E31" s="12">
        <v>9</v>
      </c>
      <c r="F31" s="12">
        <v>0.90196843216654965</v>
      </c>
      <c r="G31" s="12">
        <v>93.681318681318686</v>
      </c>
      <c r="H31" s="12">
        <v>90.625</v>
      </c>
      <c r="I31" s="12">
        <v>92.307692307692307</v>
      </c>
      <c r="J31" s="12">
        <v>89.473684210526315</v>
      </c>
      <c r="K31" s="12">
        <v>1.4411775059422891</v>
      </c>
      <c r="L31" s="12">
        <v>92.032967032967022</v>
      </c>
    </row>
    <row r="32" spans="1:12">
      <c r="A32" s="12">
        <v>111001020168</v>
      </c>
      <c r="B32" s="11" t="s">
        <v>54</v>
      </c>
      <c r="C32" s="12">
        <v>16</v>
      </c>
      <c r="D32" s="12">
        <v>4</v>
      </c>
      <c r="E32" s="12">
        <v>10</v>
      </c>
      <c r="F32" s="12">
        <v>0.80292731965229625</v>
      </c>
      <c r="G32" s="12">
        <v>91.758241758241752</v>
      </c>
      <c r="H32" s="12">
        <v>86.666666666666671</v>
      </c>
      <c r="I32" s="12">
        <v>96.05263157894737</v>
      </c>
      <c r="J32" s="12">
        <v>51.282051282051277</v>
      </c>
      <c r="K32" s="12">
        <v>1.4373511092744977</v>
      </c>
      <c r="L32" s="12">
        <v>91.758241758241752</v>
      </c>
    </row>
    <row r="33" spans="1:12">
      <c r="A33" s="12">
        <v>111001011011</v>
      </c>
      <c r="B33" s="11" t="s">
        <v>150</v>
      </c>
      <c r="C33" s="12">
        <v>6</v>
      </c>
      <c r="D33" s="12">
        <v>6</v>
      </c>
      <c r="E33" s="12">
        <v>7</v>
      </c>
      <c r="F33" s="12">
        <v>0.2125900664031507</v>
      </c>
      <c r="G33" s="12">
        <v>70.604395604395606</v>
      </c>
      <c r="H33" s="12">
        <v>100</v>
      </c>
      <c r="I33" s="12">
        <v>82.191780821917803</v>
      </c>
      <c r="J33" s="12">
        <v>73.68421052631578</v>
      </c>
      <c r="K33" s="12">
        <v>1.427719695894168</v>
      </c>
      <c r="L33" s="12">
        <v>91.483516483516482</v>
      </c>
    </row>
    <row r="34" spans="1:12">
      <c r="A34" s="12">
        <v>111001104272</v>
      </c>
      <c r="B34" s="11" t="s">
        <v>49</v>
      </c>
      <c r="C34" s="12">
        <v>9</v>
      </c>
      <c r="D34" s="12">
        <v>3</v>
      </c>
      <c r="E34" s="12">
        <v>10</v>
      </c>
      <c r="F34" s="12">
        <v>0.67648319692466319</v>
      </c>
      <c r="G34" s="12">
        <v>90.109890109890117</v>
      </c>
      <c r="H34" s="12">
        <v>90</v>
      </c>
      <c r="I34" s="12">
        <v>92.063492063492063</v>
      </c>
      <c r="J34" s="12">
        <v>46.153846153846153</v>
      </c>
      <c r="K34" s="12">
        <v>1.4254761699006515</v>
      </c>
      <c r="L34" s="12">
        <v>91.208791208791212</v>
      </c>
    </row>
    <row r="35" spans="1:12">
      <c r="A35" s="12">
        <v>111001010421</v>
      </c>
      <c r="B35" s="11" t="s">
        <v>93</v>
      </c>
      <c r="C35" s="12">
        <v>12</v>
      </c>
      <c r="D35" s="12">
        <v>5</v>
      </c>
      <c r="E35" s="12">
        <v>9</v>
      </c>
      <c r="F35" s="12">
        <v>0.49255063217787076</v>
      </c>
      <c r="G35" s="12">
        <v>84.890109890109883</v>
      </c>
      <c r="H35" s="12">
        <v>88.888888888888886</v>
      </c>
      <c r="I35" s="12">
        <v>93.023255813953483</v>
      </c>
      <c r="J35" s="12">
        <v>50</v>
      </c>
      <c r="K35" s="12">
        <v>1.4227496888457163</v>
      </c>
      <c r="L35" s="12">
        <v>90.934065934065927</v>
      </c>
    </row>
    <row r="36" spans="1:12">
      <c r="A36" s="12">
        <v>111001104388</v>
      </c>
      <c r="B36" s="11" t="s">
        <v>59</v>
      </c>
      <c r="C36" s="12">
        <v>11</v>
      </c>
      <c r="D36" s="12">
        <v>5</v>
      </c>
      <c r="E36" s="12">
        <v>7</v>
      </c>
      <c r="F36" s="12">
        <v>0.54228041893727363</v>
      </c>
      <c r="G36" s="12">
        <v>86.263736263736263</v>
      </c>
      <c r="H36" s="12">
        <v>86.206896551724128</v>
      </c>
      <c r="I36" s="12">
        <v>95.348837209302332</v>
      </c>
      <c r="J36" s="12">
        <v>97.368421052631575</v>
      </c>
      <c r="K36" s="12">
        <v>1.416329531700522</v>
      </c>
      <c r="L36" s="12">
        <v>90.659340659340657</v>
      </c>
    </row>
    <row r="37" spans="1:12">
      <c r="A37" s="12">
        <v>111001100030</v>
      </c>
      <c r="B37" s="11" t="s">
        <v>67</v>
      </c>
      <c r="C37" s="12">
        <v>3</v>
      </c>
      <c r="D37" s="12">
        <v>1</v>
      </c>
      <c r="E37" s="12">
        <v>6</v>
      </c>
      <c r="F37" s="12">
        <v>0.81043784902664195</v>
      </c>
      <c r="G37" s="12">
        <v>92.307692307692307</v>
      </c>
      <c r="H37" s="12">
        <v>100</v>
      </c>
      <c r="I37" s="12">
        <v>81.428571428571431</v>
      </c>
      <c r="J37" s="12">
        <v>100</v>
      </c>
      <c r="K37" s="12">
        <v>1.4139288979745339</v>
      </c>
      <c r="L37" s="12">
        <v>90.384615384615387</v>
      </c>
    </row>
    <row r="38" spans="1:12">
      <c r="A38" s="12">
        <v>111001104043</v>
      </c>
      <c r="B38" s="11" t="s">
        <v>743</v>
      </c>
      <c r="C38" s="12">
        <v>11</v>
      </c>
      <c r="D38" s="12">
        <v>1</v>
      </c>
      <c r="E38" s="12">
        <v>9</v>
      </c>
      <c r="F38" s="12">
        <v>0.94098788444571224</v>
      </c>
      <c r="G38" s="12">
        <v>93.956043956043956</v>
      </c>
      <c r="H38" s="12">
        <v>96.551724137931032</v>
      </c>
      <c r="I38" s="12">
        <v>84.285714285714292</v>
      </c>
      <c r="J38" s="12">
        <v>92.10526315789474</v>
      </c>
      <c r="K38" s="12">
        <v>1.4032731502328053</v>
      </c>
      <c r="L38" s="12">
        <v>90.109890109890117</v>
      </c>
    </row>
    <row r="39" spans="1:12">
      <c r="A39" s="12">
        <v>111001098841</v>
      </c>
      <c r="B39" s="11" t="s">
        <v>736</v>
      </c>
      <c r="C39" s="12">
        <v>5</v>
      </c>
      <c r="D39" s="12">
        <v>1</v>
      </c>
      <c r="E39" s="12">
        <v>9</v>
      </c>
      <c r="F39" s="12">
        <v>0.97105588735439541</v>
      </c>
      <c r="G39" s="12">
        <v>94.780219780219781</v>
      </c>
      <c r="H39" s="12">
        <v>95.121951219512198</v>
      </c>
      <c r="I39" s="12">
        <v>85.714285714285708</v>
      </c>
      <c r="J39" s="12">
        <v>94.73684210526315</v>
      </c>
      <c r="K39" s="12">
        <v>1.4032621039439792</v>
      </c>
      <c r="L39" s="12">
        <v>89.835164835164832</v>
      </c>
    </row>
    <row r="40" spans="1:12">
      <c r="A40" s="12">
        <v>111001104281</v>
      </c>
      <c r="B40" s="11" t="s">
        <v>95</v>
      </c>
      <c r="C40" s="12">
        <v>8</v>
      </c>
      <c r="D40" s="12">
        <v>4</v>
      </c>
      <c r="E40" s="12">
        <v>10</v>
      </c>
      <c r="F40" s="12">
        <v>0.56141766051402875</v>
      </c>
      <c r="G40" s="12">
        <v>87.087912087912088</v>
      </c>
      <c r="H40" s="12">
        <v>90.909090909090907</v>
      </c>
      <c r="I40" s="12">
        <v>89.473684210526315</v>
      </c>
      <c r="J40" s="12">
        <v>41.025641025641022</v>
      </c>
      <c r="K40" s="12">
        <v>1.3950997058984687</v>
      </c>
      <c r="L40" s="12">
        <v>89.560439560439562</v>
      </c>
    </row>
    <row r="41" spans="1:12">
      <c r="A41" s="12">
        <v>111001094897</v>
      </c>
      <c r="B41" s="11" t="s">
        <v>590</v>
      </c>
      <c r="C41" s="12">
        <v>2</v>
      </c>
      <c r="D41" s="12">
        <v>1</v>
      </c>
      <c r="E41" s="12">
        <v>9</v>
      </c>
      <c r="F41" s="12">
        <v>0.655322178287847</v>
      </c>
      <c r="G41" s="12">
        <v>89.285714285714292</v>
      </c>
      <c r="H41" s="12">
        <v>100</v>
      </c>
      <c r="I41" s="12">
        <v>78.571428571428569</v>
      </c>
      <c r="J41" s="12">
        <v>71.05263157894737</v>
      </c>
      <c r="K41" s="12">
        <v>1.3623018083266727</v>
      </c>
      <c r="L41" s="12">
        <v>89.285714285714292</v>
      </c>
    </row>
    <row r="42" spans="1:12">
      <c r="A42" s="12">
        <v>111001016101</v>
      </c>
      <c r="B42" s="11" t="s">
        <v>46</v>
      </c>
      <c r="C42" s="12">
        <v>8</v>
      </c>
      <c r="D42" s="12">
        <v>2</v>
      </c>
      <c r="E42" s="12">
        <v>10</v>
      </c>
      <c r="F42" s="12">
        <v>0.82145888815036294</v>
      </c>
      <c r="G42" s="12">
        <v>92.582417582417591</v>
      </c>
      <c r="H42" s="12">
        <v>93.181818181818173</v>
      </c>
      <c r="I42" s="12">
        <v>84.615384615384613</v>
      </c>
      <c r="J42" s="12">
        <v>53.846153846153847</v>
      </c>
      <c r="K42" s="12">
        <v>1.3483628037572428</v>
      </c>
      <c r="L42" s="12">
        <v>89.010989010989007</v>
      </c>
    </row>
    <row r="43" spans="1:12">
      <c r="A43" s="12">
        <v>111001012602</v>
      </c>
      <c r="B43" s="11" t="s">
        <v>112</v>
      </c>
      <c r="C43" s="12">
        <v>15</v>
      </c>
      <c r="D43" s="12">
        <v>6</v>
      </c>
      <c r="E43" s="12">
        <v>9</v>
      </c>
      <c r="F43" s="12">
        <v>0.57468295204606146</v>
      </c>
      <c r="G43" s="12">
        <v>87.362637362637358</v>
      </c>
      <c r="H43" s="12">
        <v>80</v>
      </c>
      <c r="I43" s="12">
        <v>97.260273972602747</v>
      </c>
      <c r="J43" s="12">
        <v>57.894736842105267</v>
      </c>
      <c r="K43" s="12">
        <v>1.3387590953965556</v>
      </c>
      <c r="L43" s="12">
        <v>88.736263736263737</v>
      </c>
    </row>
    <row r="44" spans="1:12">
      <c r="A44" s="12">
        <v>111001015601</v>
      </c>
      <c r="B44" s="11" t="s">
        <v>657</v>
      </c>
      <c r="C44" s="12">
        <v>8</v>
      </c>
      <c r="D44" s="12">
        <v>5</v>
      </c>
      <c r="E44" s="12">
        <v>8</v>
      </c>
      <c r="F44" s="12">
        <v>0.48801762413163446</v>
      </c>
      <c r="G44" s="12">
        <v>84.340659340659343</v>
      </c>
      <c r="H44" s="12">
        <v>86.36363636363636</v>
      </c>
      <c r="I44" s="12">
        <v>90.697674418604649</v>
      </c>
      <c r="J44" s="12">
        <v>84.210526315789465</v>
      </c>
      <c r="K44" s="12">
        <v>1.3351164703369345</v>
      </c>
      <c r="L44" s="12">
        <v>88.461538461538453</v>
      </c>
    </row>
    <row r="45" spans="1:12">
      <c r="A45" s="12">
        <v>111001098817</v>
      </c>
      <c r="B45" s="11" t="s">
        <v>730</v>
      </c>
      <c r="C45" s="12">
        <v>4</v>
      </c>
      <c r="D45" s="12">
        <v>1</v>
      </c>
      <c r="E45" s="12">
        <v>9</v>
      </c>
      <c r="F45" s="12">
        <v>0.67422210529350368</v>
      </c>
      <c r="G45" s="12">
        <v>89.835164835164832</v>
      </c>
      <c r="H45" s="12">
        <v>96.666666666666671</v>
      </c>
      <c r="I45" s="12">
        <v>80</v>
      </c>
      <c r="J45" s="12">
        <v>73.68421052631578</v>
      </c>
      <c r="K45" s="12">
        <v>1.3279086103406668</v>
      </c>
      <c r="L45" s="12">
        <v>88.186813186813183</v>
      </c>
    </row>
    <row r="46" spans="1:12">
      <c r="A46" s="12">
        <v>111001076376</v>
      </c>
      <c r="B46" s="11" t="s">
        <v>128</v>
      </c>
      <c r="C46" s="12">
        <v>18</v>
      </c>
      <c r="D46" s="12">
        <v>4</v>
      </c>
      <c r="E46" s="12">
        <v>7</v>
      </c>
      <c r="F46" s="12">
        <v>0.43868345709643236</v>
      </c>
      <c r="G46" s="12">
        <v>82.967032967032978</v>
      </c>
      <c r="H46" s="12">
        <v>92.307692307692307</v>
      </c>
      <c r="I46" s="12">
        <v>84.210526315789465</v>
      </c>
      <c r="J46" s="12">
        <v>94.73684210526315</v>
      </c>
      <c r="K46" s="12">
        <v>1.3252587427463829</v>
      </c>
      <c r="L46" s="12">
        <v>87.912087912087912</v>
      </c>
    </row>
    <row r="47" spans="1:12">
      <c r="A47" s="12">
        <v>111001035521</v>
      </c>
      <c r="B47" s="11" t="s">
        <v>63</v>
      </c>
      <c r="C47" s="12">
        <v>10</v>
      </c>
      <c r="D47" s="12">
        <v>4</v>
      </c>
      <c r="E47" s="12">
        <v>9</v>
      </c>
      <c r="F47" s="12">
        <v>0.61442333734929311</v>
      </c>
      <c r="G47" s="12">
        <v>88.186813186813183</v>
      </c>
      <c r="H47" s="12">
        <v>85.294117647058826</v>
      </c>
      <c r="I47" s="12">
        <v>90.789473684210535</v>
      </c>
      <c r="J47" s="12">
        <v>63.157894736842103</v>
      </c>
      <c r="K47" s="12">
        <v>1.3174575639673802</v>
      </c>
      <c r="L47" s="12">
        <v>87.637362637362642</v>
      </c>
    </row>
    <row r="48" spans="1:12">
      <c r="A48" s="12">
        <v>111279000125</v>
      </c>
      <c r="B48" s="11" t="s">
        <v>111</v>
      </c>
      <c r="C48" s="12">
        <v>9</v>
      </c>
      <c r="D48" s="12">
        <v>6</v>
      </c>
      <c r="E48" s="12">
        <v>10</v>
      </c>
      <c r="F48" s="12">
        <v>0.51968144138750472</v>
      </c>
      <c r="G48" s="12">
        <v>85.439560439560438</v>
      </c>
      <c r="H48" s="12">
        <v>80</v>
      </c>
      <c r="I48" s="12">
        <v>95.890410958904098</v>
      </c>
      <c r="J48" s="12">
        <v>38.461538461538467</v>
      </c>
      <c r="K48" s="12">
        <v>1.3140063811818274</v>
      </c>
      <c r="L48" s="12">
        <v>87.362637362637358</v>
      </c>
    </row>
    <row r="49" spans="1:12">
      <c r="A49" s="12">
        <v>111001098931</v>
      </c>
      <c r="B49" s="11" t="s">
        <v>734</v>
      </c>
      <c r="C49" s="12">
        <v>10</v>
      </c>
      <c r="D49" s="12">
        <v>2</v>
      </c>
      <c r="E49" s="12">
        <v>10</v>
      </c>
      <c r="F49" s="12">
        <v>0.8469804428242812</v>
      </c>
      <c r="G49" s="12">
        <v>92.857142857142861</v>
      </c>
      <c r="H49" s="12">
        <v>88.235294117647058</v>
      </c>
      <c r="I49" s="12">
        <v>87.179487179487182</v>
      </c>
      <c r="J49" s="12">
        <v>56.410256410256409</v>
      </c>
      <c r="K49" s="12">
        <v>1.3053505766469606</v>
      </c>
      <c r="L49" s="12">
        <v>87.087912087912088</v>
      </c>
    </row>
    <row r="50" spans="1:12">
      <c r="A50" s="12">
        <v>111001010031</v>
      </c>
      <c r="B50" s="11" t="s">
        <v>172</v>
      </c>
      <c r="C50" s="12">
        <v>7</v>
      </c>
      <c r="D50" s="12">
        <v>6</v>
      </c>
      <c r="E50" s="12">
        <v>7</v>
      </c>
      <c r="F50" s="12">
        <v>0.32691563141186225</v>
      </c>
      <c r="G50" s="12">
        <v>77.747252747252745</v>
      </c>
      <c r="H50" s="12">
        <v>84.375</v>
      </c>
      <c r="I50" s="12">
        <v>90.410958904109577</v>
      </c>
      <c r="J50" s="12">
        <v>84.210526315789465</v>
      </c>
      <c r="K50" s="12">
        <v>1.2940168742609575</v>
      </c>
      <c r="L50" s="12">
        <v>86.813186813186817</v>
      </c>
    </row>
    <row r="51" spans="1:12">
      <c r="A51" s="12">
        <v>111001011274</v>
      </c>
      <c r="B51" s="11" t="s">
        <v>109</v>
      </c>
      <c r="C51" s="12">
        <v>16</v>
      </c>
      <c r="D51" s="12">
        <v>4</v>
      </c>
      <c r="E51" s="12">
        <v>9</v>
      </c>
      <c r="F51" s="12">
        <v>0.68104344421675622</v>
      </c>
      <c r="G51" s="12">
        <v>90.384615384615387</v>
      </c>
      <c r="H51" s="12">
        <v>80</v>
      </c>
      <c r="I51" s="12">
        <v>93.421052631578945</v>
      </c>
      <c r="J51" s="12">
        <v>76.31578947368422</v>
      </c>
      <c r="K51" s="12">
        <v>1.2693863568736996</v>
      </c>
      <c r="L51" s="12">
        <v>86.538461538461547</v>
      </c>
    </row>
    <row r="52" spans="1:12">
      <c r="A52" s="12">
        <v>111265000017</v>
      </c>
      <c r="B52" s="11" t="s">
        <v>120</v>
      </c>
      <c r="C52" s="12">
        <v>10</v>
      </c>
      <c r="D52" s="12">
        <v>3</v>
      </c>
      <c r="E52" s="12">
        <v>10</v>
      </c>
      <c r="F52" s="12">
        <v>0.58943397322534674</v>
      </c>
      <c r="G52" s="12">
        <v>87.637362637362642</v>
      </c>
      <c r="H52" s="12">
        <v>82.35294117647058</v>
      </c>
      <c r="I52" s="12">
        <v>90.476190476190482</v>
      </c>
      <c r="J52" s="12">
        <v>43.589743589743591</v>
      </c>
      <c r="K52" s="12">
        <v>1.2586731022774098</v>
      </c>
      <c r="L52" s="12">
        <v>86.263736263736263</v>
      </c>
    </row>
    <row r="53" spans="1:12">
      <c r="A53" s="12">
        <v>111001020320</v>
      </c>
      <c r="B53" s="11" t="s">
        <v>273</v>
      </c>
      <c r="C53" s="12">
        <v>19</v>
      </c>
      <c r="D53" s="12">
        <v>3</v>
      </c>
      <c r="E53" s="12">
        <v>6</v>
      </c>
      <c r="F53" s="12">
        <v>0.32498441865999705</v>
      </c>
      <c r="G53" s="12">
        <v>76.64835164835165</v>
      </c>
      <c r="H53" s="12">
        <v>90.243902439024396</v>
      </c>
      <c r="I53" s="12">
        <v>82.539682539682531</v>
      </c>
      <c r="J53" s="12">
        <v>89.473684210526315</v>
      </c>
      <c r="K53" s="12">
        <v>1.2577912424995652</v>
      </c>
      <c r="L53" s="12">
        <v>85.989010989010993</v>
      </c>
    </row>
    <row r="54" spans="1:12">
      <c r="A54" s="12">
        <v>111001018384</v>
      </c>
      <c r="B54" s="11" t="s">
        <v>161</v>
      </c>
      <c r="C54" s="12">
        <v>4</v>
      </c>
      <c r="D54" s="12">
        <v>3</v>
      </c>
      <c r="E54" s="12">
        <v>6</v>
      </c>
      <c r="F54" s="12">
        <v>0.30772302663303791</v>
      </c>
      <c r="G54" s="12">
        <v>76.098901098901095</v>
      </c>
      <c r="H54" s="12">
        <v>90</v>
      </c>
      <c r="I54" s="12">
        <v>80.952380952380949</v>
      </c>
      <c r="J54" s="12">
        <v>86.842105263157904</v>
      </c>
      <c r="K54" s="12">
        <v>1.2247041546034136</v>
      </c>
      <c r="L54" s="12">
        <v>85.714285714285708</v>
      </c>
    </row>
    <row r="55" spans="1:12">
      <c r="A55" s="12">
        <v>111001098876</v>
      </c>
      <c r="B55" s="11" t="s">
        <v>732</v>
      </c>
      <c r="C55" s="12">
        <v>7</v>
      </c>
      <c r="D55" s="12">
        <v>1</v>
      </c>
      <c r="E55" s="12">
        <v>10</v>
      </c>
      <c r="F55" s="12">
        <v>0.86366068242673455</v>
      </c>
      <c r="G55" s="12">
        <v>93.131868131868131</v>
      </c>
      <c r="H55" s="12">
        <v>87.5</v>
      </c>
      <c r="I55" s="12">
        <v>82.857142857142861</v>
      </c>
      <c r="J55" s="12">
        <v>58.974358974358978</v>
      </c>
      <c r="K55" s="12">
        <v>1.2139671572612021</v>
      </c>
      <c r="L55" s="12">
        <v>85.439560439560438</v>
      </c>
    </row>
    <row r="56" spans="1:12">
      <c r="A56" s="12">
        <v>111001013935</v>
      </c>
      <c r="B56" s="11" t="s">
        <v>86</v>
      </c>
      <c r="C56" s="12">
        <v>5</v>
      </c>
      <c r="D56" s="12">
        <v>1</v>
      </c>
      <c r="E56" s="12">
        <v>6</v>
      </c>
      <c r="F56" s="12">
        <v>0.64454514057266898</v>
      </c>
      <c r="G56" s="12">
        <v>89.010989010989007</v>
      </c>
      <c r="H56" s="12">
        <v>92.682926829268297</v>
      </c>
      <c r="I56" s="12">
        <v>77.142857142857153</v>
      </c>
      <c r="J56" s="12">
        <v>97.368421052631575</v>
      </c>
      <c r="K56" s="12">
        <v>1.204327120749223</v>
      </c>
      <c r="L56" s="12">
        <v>85.164835164835168</v>
      </c>
    </row>
    <row r="57" spans="1:12">
      <c r="A57" s="12">
        <v>111001107743</v>
      </c>
      <c r="B57" s="11" t="s">
        <v>154</v>
      </c>
      <c r="C57" s="12">
        <v>1</v>
      </c>
      <c r="D57" s="12">
        <v>3</v>
      </c>
      <c r="E57" s="12">
        <v>8</v>
      </c>
      <c r="F57" s="12">
        <v>0.3264149153392672</v>
      </c>
      <c r="G57" s="12">
        <v>77.472527472527474</v>
      </c>
      <c r="H57" s="12">
        <v>83.333333333333343</v>
      </c>
      <c r="I57" s="12">
        <v>85.714285714285708</v>
      </c>
      <c r="J57" s="12">
        <v>65.789473684210535</v>
      </c>
      <c r="K57" s="12">
        <v>1.1903358183966426</v>
      </c>
      <c r="L57" s="12">
        <v>84.890109890109883</v>
      </c>
    </row>
    <row r="58" spans="1:12">
      <c r="A58" s="12">
        <v>111001107077</v>
      </c>
      <c r="B58" s="11" t="s">
        <v>663</v>
      </c>
      <c r="C58" s="12">
        <v>11</v>
      </c>
      <c r="D58" s="12">
        <v>6</v>
      </c>
      <c r="E58" s="12">
        <v>8</v>
      </c>
      <c r="F58" s="12">
        <v>0.3896173878970447</v>
      </c>
      <c r="G58" s="12">
        <v>81.318681318681314</v>
      </c>
      <c r="H58" s="12">
        <v>72.41379310344827</v>
      </c>
      <c r="I58" s="12">
        <v>94.520547945205479</v>
      </c>
      <c r="J58" s="12">
        <v>73.68421052631578</v>
      </c>
      <c r="K58" s="12">
        <v>1.1522314247100023</v>
      </c>
      <c r="L58" s="12">
        <v>84.615384615384613</v>
      </c>
    </row>
    <row r="59" spans="1:12">
      <c r="A59" s="12">
        <v>111001009148</v>
      </c>
      <c r="B59" s="11" t="s">
        <v>71</v>
      </c>
      <c r="C59" s="12">
        <v>12</v>
      </c>
      <c r="D59" s="12">
        <v>3</v>
      </c>
      <c r="E59" s="12">
        <v>7</v>
      </c>
      <c r="F59" s="12">
        <v>0.42516452874125177</v>
      </c>
      <c r="G59" s="12">
        <v>82.417582417582409</v>
      </c>
      <c r="H59" s="12">
        <v>77.777777777777786</v>
      </c>
      <c r="I59" s="12">
        <v>88.888888888888886</v>
      </c>
      <c r="J59" s="12">
        <v>92.10526315789474</v>
      </c>
      <c r="K59" s="12">
        <v>1.1473546799888159</v>
      </c>
      <c r="L59" s="12">
        <v>84.340659340659343</v>
      </c>
    </row>
    <row r="60" spans="1:12">
      <c r="A60" s="12">
        <v>111001098850</v>
      </c>
      <c r="B60" s="11" t="s">
        <v>740</v>
      </c>
      <c r="C60" s="12">
        <v>5</v>
      </c>
      <c r="D60" s="12">
        <v>1</v>
      </c>
      <c r="E60" s="12">
        <v>9</v>
      </c>
      <c r="F60" s="12">
        <v>0.63567803004249945</v>
      </c>
      <c r="G60" s="12">
        <v>88.461538461538453</v>
      </c>
      <c r="H60" s="12">
        <v>90.243902439024396</v>
      </c>
      <c r="I60" s="12">
        <v>75.714285714285708</v>
      </c>
      <c r="J60" s="12">
        <v>65.789473684210535</v>
      </c>
      <c r="K60" s="12">
        <v>1.1344598616741193</v>
      </c>
      <c r="L60" s="12">
        <v>84.065934065934073</v>
      </c>
    </row>
    <row r="61" spans="1:12">
      <c r="A61" s="12">
        <v>111001001279</v>
      </c>
      <c r="B61" s="11" t="s">
        <v>117</v>
      </c>
      <c r="C61" s="12">
        <v>8</v>
      </c>
      <c r="D61" s="12">
        <v>5</v>
      </c>
      <c r="E61" s="12">
        <v>8</v>
      </c>
      <c r="F61" s="12">
        <v>0.38598241015599721</v>
      </c>
      <c r="G61" s="12">
        <v>81.043956043956044</v>
      </c>
      <c r="H61" s="12">
        <v>81.818181818181827</v>
      </c>
      <c r="I61" s="12">
        <v>83.720930232558146</v>
      </c>
      <c r="J61" s="12">
        <v>71.05263157894737</v>
      </c>
      <c r="K61" s="12">
        <v>1.1269502173650769</v>
      </c>
      <c r="L61" s="12">
        <v>83.791208791208788</v>
      </c>
    </row>
    <row r="62" spans="1:12">
      <c r="A62" s="12">
        <v>111001075752</v>
      </c>
      <c r="B62" s="11" t="s">
        <v>101</v>
      </c>
      <c r="C62" s="12">
        <v>19</v>
      </c>
      <c r="D62" s="12">
        <v>1</v>
      </c>
      <c r="E62" s="12">
        <v>5</v>
      </c>
      <c r="F62" s="12">
        <v>0.55415076446261535</v>
      </c>
      <c r="G62" s="12">
        <v>86.813186813186817</v>
      </c>
      <c r="H62" s="12">
        <v>92.682926829268297</v>
      </c>
      <c r="I62" s="12">
        <v>72.857142857142847</v>
      </c>
      <c r="J62" s="12">
        <v>100</v>
      </c>
      <c r="K62" s="12">
        <v>1.126886486277431</v>
      </c>
      <c r="L62" s="12">
        <v>83.516483516483518</v>
      </c>
    </row>
    <row r="63" spans="1:12">
      <c r="A63" s="12">
        <v>111001019526</v>
      </c>
      <c r="B63" s="11" t="s">
        <v>87</v>
      </c>
      <c r="C63" s="12">
        <v>14</v>
      </c>
      <c r="D63" s="12">
        <v>4</v>
      </c>
      <c r="E63" s="12">
        <v>5</v>
      </c>
      <c r="F63" s="12">
        <v>0.35151502311810767</v>
      </c>
      <c r="G63" s="12">
        <v>79.395604395604394</v>
      </c>
      <c r="H63" s="12">
        <v>87.5</v>
      </c>
      <c r="I63" s="12">
        <v>77.631578947368425</v>
      </c>
      <c r="J63" s="12">
        <v>94.73684210526315</v>
      </c>
      <c r="K63" s="12">
        <v>1.1195439275105088</v>
      </c>
      <c r="L63" s="12">
        <v>83.241758241758248</v>
      </c>
    </row>
    <row r="64" spans="1:12">
      <c r="A64" s="12">
        <v>111001104558</v>
      </c>
      <c r="B64" s="11" t="s">
        <v>108</v>
      </c>
      <c r="C64" s="12">
        <v>8</v>
      </c>
      <c r="D64" s="12">
        <v>3</v>
      </c>
      <c r="E64" s="12">
        <v>9</v>
      </c>
      <c r="F64" s="12">
        <v>0.3752488684943357</v>
      </c>
      <c r="G64" s="12">
        <v>80.219780219780219</v>
      </c>
      <c r="H64" s="12">
        <v>77.272727272727266</v>
      </c>
      <c r="I64" s="12">
        <v>87.301587301587304</v>
      </c>
      <c r="J64" s="12">
        <v>42.105263157894733</v>
      </c>
      <c r="K64" s="12">
        <v>1.1095507297587006</v>
      </c>
      <c r="L64" s="12">
        <v>82.967032967032978</v>
      </c>
    </row>
    <row r="65" spans="1:12">
      <c r="A65" s="12">
        <v>111001015814</v>
      </c>
      <c r="B65" s="11" t="s">
        <v>121</v>
      </c>
      <c r="C65" s="12">
        <v>10</v>
      </c>
      <c r="D65" s="12">
        <v>4</v>
      </c>
      <c r="E65" s="12">
        <v>10</v>
      </c>
      <c r="F65" s="12">
        <v>0.45864049318702849</v>
      </c>
      <c r="G65" s="12">
        <v>83.791208791208788</v>
      </c>
      <c r="H65" s="12">
        <v>76.470588235294116</v>
      </c>
      <c r="I65" s="12">
        <v>86.842105263157904</v>
      </c>
      <c r="J65" s="12">
        <v>33.333333333333329</v>
      </c>
      <c r="K65" s="12">
        <v>1.0867598740049844</v>
      </c>
      <c r="L65" s="12">
        <v>82.692307692307693</v>
      </c>
    </row>
    <row r="66" spans="1:12">
      <c r="A66" s="12">
        <v>111001015172</v>
      </c>
      <c r="B66" s="11" t="s">
        <v>145</v>
      </c>
      <c r="C66" s="12">
        <v>18</v>
      </c>
      <c r="D66" s="12">
        <v>2</v>
      </c>
      <c r="E66" s="12">
        <v>7</v>
      </c>
      <c r="F66" s="12">
        <v>0.33348928882978757</v>
      </c>
      <c r="G66" s="12">
        <v>78.021978021978029</v>
      </c>
      <c r="H66" s="12">
        <v>88.461538461538453</v>
      </c>
      <c r="I66" s="12">
        <v>74.358974358974365</v>
      </c>
      <c r="J66" s="12">
        <v>86.842105263157904</v>
      </c>
      <c r="K66" s="12">
        <v>1.0777769895037634</v>
      </c>
      <c r="L66" s="12">
        <v>82.417582417582409</v>
      </c>
    </row>
    <row r="67" spans="1:12">
      <c r="A67" s="12">
        <v>111001016292</v>
      </c>
      <c r="B67" s="11" t="s">
        <v>177</v>
      </c>
      <c r="C67" s="12">
        <v>8</v>
      </c>
      <c r="D67" s="12">
        <v>6</v>
      </c>
      <c r="E67" s="12">
        <v>10</v>
      </c>
      <c r="F67" s="12">
        <v>0.33706672202715354</v>
      </c>
      <c r="G67" s="12">
        <v>78.296703296703299</v>
      </c>
      <c r="H67" s="12">
        <v>70.454545454545453</v>
      </c>
      <c r="I67" s="12">
        <v>91.780821917808225</v>
      </c>
      <c r="J67" s="12">
        <v>23.076923076923077</v>
      </c>
      <c r="K67" s="12">
        <v>1.067338020491007</v>
      </c>
      <c r="L67" s="12">
        <v>82.142857142857139</v>
      </c>
    </row>
    <row r="68" spans="1:12">
      <c r="A68" s="12">
        <v>111001025020</v>
      </c>
      <c r="B68" s="11" t="s">
        <v>85</v>
      </c>
      <c r="C68" s="12">
        <v>11</v>
      </c>
      <c r="D68" s="12">
        <v>4</v>
      </c>
      <c r="E68" s="12">
        <v>9</v>
      </c>
      <c r="F68" s="12">
        <v>0.42603811417331161</v>
      </c>
      <c r="G68" s="12">
        <v>82.692307692307693</v>
      </c>
      <c r="H68" s="12">
        <v>79.310344827586206</v>
      </c>
      <c r="I68" s="12">
        <v>82.89473684210526</v>
      </c>
      <c r="J68" s="12">
        <v>47.368421052631575</v>
      </c>
      <c r="K68" s="12">
        <v>1.0667247222720828</v>
      </c>
      <c r="L68" s="12">
        <v>81.868131868131869</v>
      </c>
    </row>
    <row r="69" spans="1:12">
      <c r="A69" s="12">
        <v>111769003114</v>
      </c>
      <c r="B69" s="11" t="s">
        <v>89</v>
      </c>
      <c r="C69" s="12">
        <v>11</v>
      </c>
      <c r="D69" s="12">
        <v>5</v>
      </c>
      <c r="E69" s="12">
        <v>8</v>
      </c>
      <c r="F69" s="12">
        <v>0.42096403685250205</v>
      </c>
      <c r="G69" s="12">
        <v>82.142857142857139</v>
      </c>
      <c r="H69" s="12">
        <v>75.862068965517238</v>
      </c>
      <c r="I69" s="12">
        <v>86.04651162790698</v>
      </c>
      <c r="J69" s="12">
        <v>76.31578947368422</v>
      </c>
      <c r="K69" s="12">
        <v>1.0613928206782519</v>
      </c>
      <c r="L69" s="12">
        <v>81.593406593406598</v>
      </c>
    </row>
    <row r="70" spans="1:12">
      <c r="A70" s="12">
        <v>111001015806</v>
      </c>
      <c r="B70" s="11" t="s">
        <v>91</v>
      </c>
      <c r="C70" s="12">
        <v>10</v>
      </c>
      <c r="D70" s="12">
        <v>5</v>
      </c>
      <c r="E70" s="12">
        <v>8</v>
      </c>
      <c r="F70" s="12">
        <v>0.45821850203002978</v>
      </c>
      <c r="G70" s="12">
        <v>83.516483516483518</v>
      </c>
      <c r="H70" s="12">
        <v>73.529411764705884</v>
      </c>
      <c r="I70" s="12">
        <v>88.372093023255815</v>
      </c>
      <c r="J70" s="12">
        <v>81.578947368421055</v>
      </c>
      <c r="K70" s="12">
        <v>1.0612823627457284</v>
      </c>
      <c r="L70" s="12">
        <v>81.318681318681314</v>
      </c>
    </row>
    <row r="71" spans="1:12">
      <c r="A71" s="12">
        <v>111001098612</v>
      </c>
      <c r="B71" s="11" t="s">
        <v>738</v>
      </c>
      <c r="C71" s="12">
        <v>1</v>
      </c>
      <c r="D71" s="12">
        <v>1</v>
      </c>
      <c r="E71" s="12">
        <v>8</v>
      </c>
      <c r="F71" s="12">
        <v>0.52256891597994992</v>
      </c>
      <c r="G71" s="12">
        <v>85.714285714285708</v>
      </c>
      <c r="H71" s="12">
        <v>91.666666666666657</v>
      </c>
      <c r="I71" s="12">
        <v>70</v>
      </c>
      <c r="J71" s="12">
        <v>86.842105263157904</v>
      </c>
      <c r="K71" s="12">
        <v>1.0569036823582476</v>
      </c>
      <c r="L71" s="12">
        <v>81.043956043956044</v>
      </c>
    </row>
    <row r="72" spans="1:12">
      <c r="A72" s="12">
        <v>111001076767</v>
      </c>
      <c r="B72" s="11" t="s">
        <v>78</v>
      </c>
      <c r="C72" s="12">
        <v>8</v>
      </c>
      <c r="D72" s="12">
        <v>4</v>
      </c>
      <c r="E72" s="12">
        <v>10</v>
      </c>
      <c r="F72" s="12">
        <v>0.38254409727764105</v>
      </c>
      <c r="G72" s="12">
        <v>80.769230769230774</v>
      </c>
      <c r="H72" s="12">
        <v>79.545454545454547</v>
      </c>
      <c r="I72" s="12">
        <v>80.26315789473685</v>
      </c>
      <c r="J72" s="12">
        <v>28.205128205128204</v>
      </c>
      <c r="K72" s="12">
        <v>1.023420012585903</v>
      </c>
      <c r="L72" s="12">
        <v>80.769230769230774</v>
      </c>
    </row>
    <row r="73" spans="1:12">
      <c r="A73" s="12">
        <v>111001107859</v>
      </c>
      <c r="B73" s="11" t="s">
        <v>471</v>
      </c>
      <c r="C73" s="12">
        <v>19</v>
      </c>
      <c r="D73" s="12">
        <v>3</v>
      </c>
      <c r="E73" s="12">
        <v>4</v>
      </c>
      <c r="F73" s="12">
        <v>0.23258879619978645</v>
      </c>
      <c r="G73" s="12">
        <v>72.527472527472526</v>
      </c>
      <c r="H73" s="12">
        <v>87.804878048780495</v>
      </c>
      <c r="I73" s="12">
        <v>71.428571428571431</v>
      </c>
      <c r="J73" s="12">
        <v>94.594594594594597</v>
      </c>
      <c r="K73" s="12">
        <v>1.0129655129511543</v>
      </c>
      <c r="L73" s="12">
        <v>80.494505494505503</v>
      </c>
    </row>
    <row r="74" spans="1:12">
      <c r="A74" s="12">
        <v>111001098922</v>
      </c>
      <c r="B74" s="11" t="s">
        <v>741</v>
      </c>
      <c r="C74" s="12">
        <v>10</v>
      </c>
      <c r="D74" s="12">
        <v>2</v>
      </c>
      <c r="E74" s="12">
        <v>9</v>
      </c>
      <c r="F74" s="12">
        <v>0.50673770859061562</v>
      </c>
      <c r="G74" s="12">
        <v>85.164835164835168</v>
      </c>
      <c r="H74" s="12">
        <v>79.411764705882348</v>
      </c>
      <c r="I74" s="12">
        <v>79.487179487179489</v>
      </c>
      <c r="J74" s="12">
        <v>52.631578947368418</v>
      </c>
      <c r="K74" s="12">
        <v>1.0069837762655565</v>
      </c>
      <c r="L74" s="12">
        <v>80.219780219780219</v>
      </c>
    </row>
    <row r="75" spans="1:12">
      <c r="A75" s="12">
        <v>111001046477</v>
      </c>
      <c r="B75" s="11" t="s">
        <v>660</v>
      </c>
      <c r="C75" s="12">
        <v>7</v>
      </c>
      <c r="D75" s="12">
        <v>6</v>
      </c>
      <c r="E75" s="12">
        <v>8</v>
      </c>
      <c r="F75" s="12">
        <v>0.2264030292279692</v>
      </c>
      <c r="G75" s="12">
        <v>71.978021978021971</v>
      </c>
      <c r="H75" s="12">
        <v>71.875</v>
      </c>
      <c r="I75" s="12">
        <v>86.301369863013704</v>
      </c>
      <c r="J75" s="12">
        <v>55.26315789473685</v>
      </c>
      <c r="K75" s="12">
        <v>0.99398344607951161</v>
      </c>
      <c r="L75" s="12">
        <v>79.945054945054949</v>
      </c>
    </row>
    <row r="76" spans="1:12">
      <c r="A76" s="12">
        <v>111001009971</v>
      </c>
      <c r="B76" s="11" t="s">
        <v>72</v>
      </c>
      <c r="C76" s="12">
        <v>10</v>
      </c>
      <c r="D76" s="12">
        <v>6</v>
      </c>
      <c r="E76" s="12">
        <v>6</v>
      </c>
      <c r="F76" s="12">
        <v>0.34939148606133924</v>
      </c>
      <c r="G76" s="12">
        <v>79.120879120879124</v>
      </c>
      <c r="H76" s="12">
        <v>64.705882352941174</v>
      </c>
      <c r="I76" s="12">
        <v>93.150684931506845</v>
      </c>
      <c r="J76" s="12">
        <v>94.73684210526315</v>
      </c>
      <c r="K76" s="12">
        <v>0.98825825044795634</v>
      </c>
      <c r="L76" s="12">
        <v>79.670329670329664</v>
      </c>
    </row>
    <row r="77" spans="1:12">
      <c r="A77" s="12">
        <v>111001016098</v>
      </c>
      <c r="B77" s="11" t="s">
        <v>464</v>
      </c>
      <c r="C77" s="12">
        <v>8</v>
      </c>
      <c r="D77" s="12">
        <v>1</v>
      </c>
      <c r="E77" s="12">
        <v>5</v>
      </c>
      <c r="F77" s="12">
        <v>0.49110287090830157</v>
      </c>
      <c r="G77" s="12">
        <v>84.615384615384613</v>
      </c>
      <c r="H77" s="12">
        <v>88.63636363636364</v>
      </c>
      <c r="I77" s="12">
        <v>68.571428571428569</v>
      </c>
      <c r="J77" s="12">
        <v>97.368421052631575</v>
      </c>
      <c r="K77" s="12">
        <v>0.97635673497982955</v>
      </c>
      <c r="L77" s="12">
        <v>79.395604395604394</v>
      </c>
    </row>
    <row r="78" spans="1:12">
      <c r="A78" s="12">
        <v>111001009521</v>
      </c>
      <c r="B78" s="11" t="s">
        <v>99</v>
      </c>
      <c r="C78" s="12">
        <v>10</v>
      </c>
      <c r="D78" s="12">
        <v>4</v>
      </c>
      <c r="E78" s="12">
        <v>8</v>
      </c>
      <c r="F78" s="12">
        <v>0.45519215637334209</v>
      </c>
      <c r="G78" s="12">
        <v>83.241758241758248</v>
      </c>
      <c r="H78" s="12">
        <v>70.588235294117652</v>
      </c>
      <c r="I78" s="12">
        <v>85.526315789473685</v>
      </c>
      <c r="J78" s="12">
        <v>78.94736842105263</v>
      </c>
      <c r="K78" s="12">
        <v>0.95673704742051624</v>
      </c>
      <c r="L78" s="12">
        <v>79.120879120879124</v>
      </c>
    </row>
    <row r="79" spans="1:12">
      <c r="A79" s="12">
        <v>111001032433</v>
      </c>
      <c r="B79" s="11" t="s">
        <v>272</v>
      </c>
      <c r="C79" s="12">
        <v>4</v>
      </c>
      <c r="D79" s="12">
        <v>2</v>
      </c>
      <c r="E79" s="12">
        <v>6</v>
      </c>
      <c r="F79" s="12">
        <v>0.20606371645115559</v>
      </c>
      <c r="G79" s="12">
        <v>70.054945054945051</v>
      </c>
      <c r="H79" s="12">
        <v>86.666666666666671</v>
      </c>
      <c r="I79" s="12">
        <v>69.230769230769226</v>
      </c>
      <c r="J79" s="12">
        <v>78.94736842105263</v>
      </c>
      <c r="K79" s="12">
        <v>0.95269396708430332</v>
      </c>
      <c r="L79" s="12">
        <v>78.84615384615384</v>
      </c>
    </row>
    <row r="80" spans="1:12">
      <c r="A80" s="12">
        <v>111001014869</v>
      </c>
      <c r="B80" s="11" t="s">
        <v>115</v>
      </c>
      <c r="C80" s="12">
        <v>16</v>
      </c>
      <c r="D80" s="12">
        <v>2</v>
      </c>
      <c r="E80" s="12">
        <v>9</v>
      </c>
      <c r="F80" s="12">
        <v>0.64409396646906758</v>
      </c>
      <c r="G80" s="12">
        <v>88.736263736263737</v>
      </c>
      <c r="H80" s="12">
        <v>73.333333333333329</v>
      </c>
      <c r="I80" s="12">
        <v>82.051282051282044</v>
      </c>
      <c r="J80" s="12">
        <v>68.421052631578945</v>
      </c>
      <c r="K80" s="12">
        <v>0.94352701349521539</v>
      </c>
      <c r="L80" s="12">
        <v>78.571428571428569</v>
      </c>
    </row>
    <row r="81" spans="1:12">
      <c r="A81" s="12">
        <v>111001086771</v>
      </c>
      <c r="B81" s="11" t="s">
        <v>157</v>
      </c>
      <c r="C81" s="12">
        <v>8</v>
      </c>
      <c r="D81" s="12">
        <v>6</v>
      </c>
      <c r="E81" s="12">
        <v>6</v>
      </c>
      <c r="F81" s="12">
        <v>0.28854459004864663</v>
      </c>
      <c r="G81" s="12">
        <v>75</v>
      </c>
      <c r="H81" s="12">
        <v>65.909090909090907</v>
      </c>
      <c r="I81" s="12">
        <v>89.041095890410958</v>
      </c>
      <c r="J81" s="12">
        <v>84.210526315789465</v>
      </c>
      <c r="K81" s="12">
        <v>0.93573248822981925</v>
      </c>
      <c r="L81" s="12">
        <v>78.296703296703299</v>
      </c>
    </row>
    <row r="82" spans="1:12">
      <c r="A82" s="12">
        <v>111001106950</v>
      </c>
      <c r="B82" s="11" t="s">
        <v>607</v>
      </c>
      <c r="C82" s="12">
        <v>7</v>
      </c>
      <c r="D82" s="12">
        <v>4</v>
      </c>
      <c r="E82" s="12">
        <v>10</v>
      </c>
      <c r="F82" s="12">
        <v>0.32092840149314017</v>
      </c>
      <c r="G82" s="12">
        <v>76.373626373626365</v>
      </c>
      <c r="H82" s="12">
        <v>81.25</v>
      </c>
      <c r="I82" s="12">
        <v>73.68421052631578</v>
      </c>
      <c r="J82" s="12">
        <v>20.512820512820511</v>
      </c>
      <c r="K82" s="12">
        <v>0.9353293845704902</v>
      </c>
      <c r="L82" s="12">
        <v>78.021978021978029</v>
      </c>
    </row>
    <row r="83" spans="1:12">
      <c r="A83" s="12">
        <v>111001014176</v>
      </c>
      <c r="B83" s="11" t="s">
        <v>237</v>
      </c>
      <c r="C83" s="12">
        <v>4</v>
      </c>
      <c r="D83" s="12">
        <v>6</v>
      </c>
      <c r="E83" s="12">
        <v>7</v>
      </c>
      <c r="F83" s="12">
        <v>0.10483817754069823</v>
      </c>
      <c r="G83" s="12">
        <v>61.26373626373627</v>
      </c>
      <c r="H83" s="12">
        <v>83.333333333333343</v>
      </c>
      <c r="I83" s="12">
        <v>71.232876712328761</v>
      </c>
      <c r="J83" s="12">
        <v>57.894736842105267</v>
      </c>
      <c r="K83" s="12">
        <v>0.92866426812666147</v>
      </c>
      <c r="L83" s="12">
        <v>77.747252747252745</v>
      </c>
    </row>
    <row r="84" spans="1:12">
      <c r="A84" s="12">
        <v>111001107816</v>
      </c>
      <c r="B84" s="11" t="s">
        <v>102</v>
      </c>
      <c r="C84" s="12">
        <v>19</v>
      </c>
      <c r="D84" s="12">
        <v>4</v>
      </c>
      <c r="E84" s="12">
        <v>8</v>
      </c>
      <c r="F84" s="12">
        <v>0.21859750468069811</v>
      </c>
      <c r="G84" s="12">
        <v>70.879120879120876</v>
      </c>
      <c r="H84" s="12">
        <v>85.365853658536579</v>
      </c>
      <c r="I84" s="12">
        <v>68.421052631578945</v>
      </c>
      <c r="J84" s="12">
        <v>50</v>
      </c>
      <c r="K84" s="12">
        <v>0.91456749380749569</v>
      </c>
      <c r="L84" s="12">
        <v>77.472527472527474</v>
      </c>
    </row>
    <row r="85" spans="1:12">
      <c r="A85" s="12">
        <v>111001011029</v>
      </c>
      <c r="B85" s="11" t="s">
        <v>187</v>
      </c>
      <c r="C85" s="12">
        <v>18</v>
      </c>
      <c r="D85" s="12">
        <v>6</v>
      </c>
      <c r="E85" s="12">
        <v>3</v>
      </c>
      <c r="F85" s="12">
        <v>0.15212165418462156</v>
      </c>
      <c r="G85" s="12">
        <v>66.208791208791212</v>
      </c>
      <c r="H85" s="12">
        <v>76.923076923076934</v>
      </c>
      <c r="I85" s="12">
        <v>76.712328767123282</v>
      </c>
      <c r="J85" s="12">
        <v>93.939393939393938</v>
      </c>
      <c r="K85" s="12">
        <v>0.9118929272741565</v>
      </c>
      <c r="L85" s="12">
        <v>77.197802197802204</v>
      </c>
    </row>
    <row r="86" spans="1:12">
      <c r="A86" s="12">
        <v>211850001121</v>
      </c>
      <c r="B86" s="11" t="s">
        <v>400</v>
      </c>
      <c r="C86" s="12">
        <v>19</v>
      </c>
      <c r="D86" s="12">
        <v>5</v>
      </c>
      <c r="E86" s="12">
        <v>4</v>
      </c>
      <c r="F86" s="12">
        <v>0.12209712111928789</v>
      </c>
      <c r="G86" s="12">
        <v>62.637362637362635</v>
      </c>
      <c r="H86" s="12">
        <v>80.487804878048792</v>
      </c>
      <c r="I86" s="12">
        <v>72.093023255813947</v>
      </c>
      <c r="J86" s="12">
        <v>83.78378378378379</v>
      </c>
      <c r="K86" s="12">
        <v>0.89281067011574211</v>
      </c>
      <c r="L86" s="12">
        <v>76.923076923076934</v>
      </c>
    </row>
    <row r="87" spans="1:12">
      <c r="A87" s="12">
        <v>211850000876</v>
      </c>
      <c r="B87" s="11" t="s">
        <v>390</v>
      </c>
      <c r="C87" s="12">
        <v>5</v>
      </c>
      <c r="D87" s="12">
        <v>1</v>
      </c>
      <c r="E87" s="12">
        <v>3</v>
      </c>
      <c r="F87" s="12">
        <v>0.38037252417383044</v>
      </c>
      <c r="G87" s="12">
        <v>80.494505494505503</v>
      </c>
      <c r="H87" s="12">
        <v>87.804878048780495</v>
      </c>
      <c r="I87" s="12">
        <v>64.285714285714292</v>
      </c>
      <c r="J87" s="12">
        <v>100</v>
      </c>
      <c r="K87" s="12">
        <v>0.88389778883150161</v>
      </c>
      <c r="L87" s="12">
        <v>76.64835164835165</v>
      </c>
    </row>
    <row r="88" spans="1:12">
      <c r="A88" s="12">
        <v>111001110477</v>
      </c>
      <c r="B88" s="11" t="s">
        <v>634</v>
      </c>
      <c r="C88" s="12">
        <v>8</v>
      </c>
      <c r="D88" s="12">
        <v>2</v>
      </c>
      <c r="E88" s="12">
        <v>7</v>
      </c>
      <c r="F88" s="12">
        <v>0.35298738975886529</v>
      </c>
      <c r="G88" s="12">
        <v>79.670329670329664</v>
      </c>
      <c r="H88" s="12">
        <v>75</v>
      </c>
      <c r="I88" s="12">
        <v>76.923076923076934</v>
      </c>
      <c r="J88" s="12">
        <v>89.473684210526315</v>
      </c>
      <c r="K88" s="12">
        <v>0.8809663778399206</v>
      </c>
      <c r="L88" s="12">
        <v>76.373626373626365</v>
      </c>
    </row>
    <row r="89" spans="1:12">
      <c r="A89" s="12">
        <v>111001028258</v>
      </c>
      <c r="B89" s="11" t="s">
        <v>123</v>
      </c>
      <c r="C89" s="12">
        <v>12</v>
      </c>
      <c r="D89" s="12">
        <v>3</v>
      </c>
      <c r="E89" s="12">
        <v>7</v>
      </c>
      <c r="F89" s="12">
        <v>0.32545621466670771</v>
      </c>
      <c r="G89" s="12">
        <v>76.923076923076934</v>
      </c>
      <c r="H89" s="12">
        <v>66.666666666666657</v>
      </c>
      <c r="I89" s="12">
        <v>84.126984126984127</v>
      </c>
      <c r="J89" s="12">
        <v>81.578947368421055</v>
      </c>
      <c r="K89" s="12">
        <v>0.86062038787592499</v>
      </c>
      <c r="L89" s="12">
        <v>76.098901098901095</v>
      </c>
    </row>
    <row r="90" spans="1:12">
      <c r="A90" s="12">
        <v>111001032450</v>
      </c>
      <c r="B90" s="11" t="s">
        <v>226</v>
      </c>
      <c r="C90" s="12">
        <v>6</v>
      </c>
      <c r="D90" s="12">
        <v>2</v>
      </c>
      <c r="E90" s="12">
        <v>4</v>
      </c>
      <c r="F90" s="12">
        <v>9.7931219839985637E-2</v>
      </c>
      <c r="G90" s="12">
        <v>60.989010989010993</v>
      </c>
      <c r="H90" s="12">
        <v>91.666666666666657</v>
      </c>
      <c r="I90" s="12">
        <v>58.974358974358978</v>
      </c>
      <c r="J90" s="12">
        <v>81.081081081081081</v>
      </c>
      <c r="K90" s="12">
        <v>0.85767606717868106</v>
      </c>
      <c r="L90" s="12">
        <v>75.824175824175825</v>
      </c>
    </row>
    <row r="91" spans="1:12">
      <c r="A91" s="12">
        <v>111001800163</v>
      </c>
      <c r="B91" s="11" t="s">
        <v>765</v>
      </c>
      <c r="C91" s="12">
        <v>11</v>
      </c>
      <c r="D91" s="12">
        <v>1</v>
      </c>
      <c r="E91" s="12">
        <v>10</v>
      </c>
      <c r="F91" s="12">
        <v>0.48646867132820526</v>
      </c>
      <c r="G91" s="12">
        <v>84.065934065934073</v>
      </c>
      <c r="H91" s="12">
        <v>82.758620689655174</v>
      </c>
      <c r="I91" s="12">
        <v>67.142857142857139</v>
      </c>
      <c r="J91" s="12">
        <v>35.897435897435898</v>
      </c>
      <c r="K91" s="12">
        <v>0.84437926278728015</v>
      </c>
      <c r="L91" s="12">
        <v>75.54945054945054</v>
      </c>
    </row>
    <row r="92" spans="1:12">
      <c r="A92" s="12">
        <v>111001014974</v>
      </c>
      <c r="B92" s="11" t="s">
        <v>134</v>
      </c>
      <c r="C92" s="12">
        <v>8</v>
      </c>
      <c r="D92" s="12">
        <v>1</v>
      </c>
      <c r="E92" s="12">
        <v>10</v>
      </c>
      <c r="F92" s="12">
        <v>0.40864740434015645</v>
      </c>
      <c r="G92" s="12">
        <v>81.593406593406598</v>
      </c>
      <c r="H92" s="12">
        <v>84.090909090909093</v>
      </c>
      <c r="I92" s="12">
        <v>65.714285714285708</v>
      </c>
      <c r="J92" s="12">
        <v>30.76923076923077</v>
      </c>
      <c r="K92" s="12">
        <v>0.84262954150023639</v>
      </c>
      <c r="L92" s="12">
        <v>75.27472527472527</v>
      </c>
    </row>
    <row r="93" spans="1:12">
      <c r="A93" s="12">
        <v>111102000958</v>
      </c>
      <c r="B93" s="11" t="s">
        <v>165</v>
      </c>
      <c r="C93" s="12">
        <v>7</v>
      </c>
      <c r="D93" s="12">
        <v>6</v>
      </c>
      <c r="E93" s="12">
        <v>4</v>
      </c>
      <c r="F93" s="12">
        <v>0.187330526114312</v>
      </c>
      <c r="G93" s="12">
        <v>69.505494505494497</v>
      </c>
      <c r="H93" s="12">
        <v>68.75</v>
      </c>
      <c r="I93" s="12">
        <v>80.821917808219183</v>
      </c>
      <c r="J93" s="12">
        <v>91.891891891891902</v>
      </c>
      <c r="K93" s="12">
        <v>0.83852876783628416</v>
      </c>
      <c r="L93" s="12">
        <v>75</v>
      </c>
    </row>
    <row r="94" spans="1:12">
      <c r="A94" s="12">
        <v>111001009580</v>
      </c>
      <c r="B94" s="11" t="s">
        <v>168</v>
      </c>
      <c r="C94" s="12">
        <v>10</v>
      </c>
      <c r="D94" s="12">
        <v>4</v>
      </c>
      <c r="E94" s="12">
        <v>9</v>
      </c>
      <c r="F94" s="12">
        <v>0.41240571398903214</v>
      </c>
      <c r="G94" s="12">
        <v>81.868131868131869</v>
      </c>
      <c r="H94" s="12">
        <v>67.64705882352942</v>
      </c>
      <c r="I94" s="12">
        <v>81.578947368421055</v>
      </c>
      <c r="J94" s="12">
        <v>44.736842105263158</v>
      </c>
      <c r="K94" s="12">
        <v>0.8322865506521262</v>
      </c>
      <c r="L94" s="12">
        <v>74.72527472527473</v>
      </c>
    </row>
    <row r="95" spans="1:12">
      <c r="A95" s="12">
        <v>111001079154</v>
      </c>
      <c r="B95" s="11" t="s">
        <v>208</v>
      </c>
      <c r="C95" s="12">
        <v>8</v>
      </c>
      <c r="D95" s="12">
        <v>4</v>
      </c>
      <c r="E95" s="12">
        <v>6</v>
      </c>
      <c r="F95" s="12">
        <v>0.34561782889486314</v>
      </c>
      <c r="G95" s="12">
        <v>78.84615384615384</v>
      </c>
      <c r="H95" s="12">
        <v>72.727272727272734</v>
      </c>
      <c r="I95" s="12">
        <v>76.31578947368422</v>
      </c>
      <c r="J95" s="12">
        <v>92.10526315789474</v>
      </c>
      <c r="K95" s="12">
        <v>0.82894295666691831</v>
      </c>
      <c r="L95" s="12">
        <v>74.45054945054946</v>
      </c>
    </row>
    <row r="96" spans="1:12">
      <c r="A96" s="12">
        <v>111769000956</v>
      </c>
      <c r="B96" s="11" t="s">
        <v>122</v>
      </c>
      <c r="C96" s="12">
        <v>11</v>
      </c>
      <c r="D96" s="12">
        <v>4</v>
      </c>
      <c r="E96" s="12">
        <v>8</v>
      </c>
      <c r="F96" s="12">
        <v>0.37246216710497371</v>
      </c>
      <c r="G96" s="12">
        <v>79.945054945054949</v>
      </c>
      <c r="H96" s="12">
        <v>68.965517241379317</v>
      </c>
      <c r="I96" s="12">
        <v>78.94736842105263</v>
      </c>
      <c r="J96" s="12">
        <v>68.421052631578945</v>
      </c>
      <c r="K96" s="12">
        <v>0.80854930993192675</v>
      </c>
      <c r="L96" s="12">
        <v>74.175824175824175</v>
      </c>
    </row>
    <row r="97" spans="1:12">
      <c r="A97" s="12">
        <v>111001107883</v>
      </c>
      <c r="B97" s="11" t="s">
        <v>156</v>
      </c>
      <c r="C97" s="12">
        <v>7</v>
      </c>
      <c r="D97" s="12">
        <v>4</v>
      </c>
      <c r="E97" s="12">
        <v>8</v>
      </c>
      <c r="F97" s="12">
        <v>0.26229507097984373</v>
      </c>
      <c r="G97" s="12">
        <v>73.626373626373635</v>
      </c>
      <c r="H97" s="12">
        <v>78.125</v>
      </c>
      <c r="I97" s="12">
        <v>69.73684210526315</v>
      </c>
      <c r="J97" s="12">
        <v>57.894736842105267</v>
      </c>
      <c r="K97" s="12">
        <v>0.80755866301478763</v>
      </c>
      <c r="L97" s="12">
        <v>73.901098901098905</v>
      </c>
    </row>
    <row r="98" spans="1:12">
      <c r="A98" s="12">
        <v>111001009652</v>
      </c>
      <c r="B98" s="11" t="s">
        <v>171</v>
      </c>
      <c r="C98" s="12">
        <v>6</v>
      </c>
      <c r="D98" s="12">
        <v>6</v>
      </c>
      <c r="E98" s="12">
        <v>6</v>
      </c>
      <c r="F98" s="12">
        <v>3.9793929643171452E-2</v>
      </c>
      <c r="G98" s="12">
        <v>56.318681318681321</v>
      </c>
      <c r="H98" s="12">
        <v>83.333333333333343</v>
      </c>
      <c r="I98" s="12">
        <v>64.38356164383562</v>
      </c>
      <c r="J98" s="12">
        <v>57.894736842105267</v>
      </c>
      <c r="K98" s="12">
        <v>0.80490069705302192</v>
      </c>
      <c r="L98" s="12">
        <v>73.626373626373635</v>
      </c>
    </row>
    <row r="99" spans="1:12">
      <c r="A99" s="12">
        <v>111001014524</v>
      </c>
      <c r="B99" s="11" t="s">
        <v>271</v>
      </c>
      <c r="C99" s="12">
        <v>19</v>
      </c>
      <c r="D99" s="12">
        <v>2</v>
      </c>
      <c r="E99" s="12">
        <v>5</v>
      </c>
      <c r="F99" s="12">
        <v>0.17168683127661966</v>
      </c>
      <c r="G99" s="12">
        <v>68.131868131868131</v>
      </c>
      <c r="H99" s="12">
        <v>82.926829268292678</v>
      </c>
      <c r="I99" s="12">
        <v>64.102564102564102</v>
      </c>
      <c r="J99" s="12">
        <v>89.473684210526315</v>
      </c>
      <c r="K99" s="12">
        <v>0.79248093150557419</v>
      </c>
      <c r="L99" s="12">
        <v>73.35164835164835</v>
      </c>
    </row>
    <row r="100" spans="1:12">
      <c r="A100" s="12">
        <v>111001010731</v>
      </c>
      <c r="B100" s="11" t="s">
        <v>147</v>
      </c>
      <c r="C100" s="12">
        <v>2</v>
      </c>
      <c r="D100" s="12">
        <v>4</v>
      </c>
      <c r="E100" s="12">
        <v>8</v>
      </c>
      <c r="F100" s="12">
        <v>0.18796417147973252</v>
      </c>
      <c r="G100" s="12">
        <v>69.780219780219781</v>
      </c>
      <c r="H100" s="12">
        <v>80</v>
      </c>
      <c r="I100" s="12">
        <v>65.789473684210535</v>
      </c>
      <c r="J100" s="12">
        <v>47.368421052631575</v>
      </c>
      <c r="K100" s="12">
        <v>0.77009805567399015</v>
      </c>
      <c r="L100" s="12">
        <v>73.076923076923066</v>
      </c>
    </row>
    <row r="101" spans="1:12">
      <c r="A101" s="12">
        <v>111001045730</v>
      </c>
      <c r="B101" s="11" t="s">
        <v>294</v>
      </c>
      <c r="C101" s="12">
        <v>19</v>
      </c>
      <c r="D101" s="12">
        <v>5</v>
      </c>
      <c r="E101" s="12">
        <v>3</v>
      </c>
      <c r="F101" s="12">
        <v>8.768696800712053E-2</v>
      </c>
      <c r="G101" s="12">
        <v>60.164835164835161</v>
      </c>
      <c r="H101" s="12">
        <v>75.609756097560975</v>
      </c>
      <c r="I101" s="12">
        <v>69.767441860465112</v>
      </c>
      <c r="J101" s="12">
        <v>90.909090909090907</v>
      </c>
      <c r="K101" s="12">
        <v>0.76268119190002026</v>
      </c>
      <c r="L101" s="12">
        <v>72.802197802197796</v>
      </c>
    </row>
    <row r="102" spans="1:12">
      <c r="A102" s="12">
        <v>111001030015</v>
      </c>
      <c r="B102" s="11" t="s">
        <v>186</v>
      </c>
      <c r="C102" s="12">
        <v>18</v>
      </c>
      <c r="D102" s="12">
        <v>4</v>
      </c>
      <c r="E102" s="12">
        <v>9</v>
      </c>
      <c r="F102" s="12">
        <v>0.15364600079116503</v>
      </c>
      <c r="G102" s="12">
        <v>67.032967032967022</v>
      </c>
      <c r="H102" s="12">
        <v>80.769230769230774</v>
      </c>
      <c r="I102" s="12">
        <v>64.473684210526315</v>
      </c>
      <c r="J102" s="12">
        <v>31.578947368421051</v>
      </c>
      <c r="K102" s="12">
        <v>0.76021628600889779</v>
      </c>
      <c r="L102" s="12">
        <v>72.527472527472526</v>
      </c>
    </row>
    <row r="103" spans="1:12">
      <c r="A103" s="12">
        <v>211102000243</v>
      </c>
      <c r="B103" s="11" t="s">
        <v>138</v>
      </c>
      <c r="C103" s="12">
        <v>7</v>
      </c>
      <c r="D103" s="12">
        <v>6</v>
      </c>
      <c r="E103" s="12">
        <v>7</v>
      </c>
      <c r="F103" s="12">
        <v>0.18725690985521121</v>
      </c>
      <c r="G103" s="12">
        <v>69.230769230769226</v>
      </c>
      <c r="H103" s="12">
        <v>65.625</v>
      </c>
      <c r="I103" s="12">
        <v>79.452054794520549</v>
      </c>
      <c r="J103" s="12">
        <v>71.05263157894737</v>
      </c>
      <c r="K103" s="12">
        <v>0.75733223223724055</v>
      </c>
      <c r="L103" s="12">
        <v>72.252747252747255</v>
      </c>
    </row>
    <row r="104" spans="1:12">
      <c r="A104" s="12">
        <v>111850000740</v>
      </c>
      <c r="B104" s="11" t="s">
        <v>124</v>
      </c>
      <c r="C104" s="12">
        <v>5</v>
      </c>
      <c r="D104" s="12">
        <v>6</v>
      </c>
      <c r="E104" s="12">
        <v>6</v>
      </c>
      <c r="F104" s="12">
        <v>4.5752182397450832E-2</v>
      </c>
      <c r="G104" s="12">
        <v>56.868131868131869</v>
      </c>
      <c r="H104" s="12">
        <v>78.048780487804876</v>
      </c>
      <c r="I104" s="12">
        <v>65.753424657534239</v>
      </c>
      <c r="J104" s="12">
        <v>60.526315789473685</v>
      </c>
      <c r="K104" s="12">
        <v>0.73420369705687416</v>
      </c>
      <c r="L104" s="12">
        <v>71.978021978021971</v>
      </c>
    </row>
    <row r="105" spans="1:12">
      <c r="A105" s="12">
        <v>111001107760</v>
      </c>
      <c r="B105" s="11" t="s">
        <v>470</v>
      </c>
      <c r="C105" s="12">
        <v>5</v>
      </c>
      <c r="D105" s="12">
        <v>4</v>
      </c>
      <c r="E105" s="12">
        <v>8</v>
      </c>
      <c r="F105" s="12">
        <v>0.12985616394058241</v>
      </c>
      <c r="G105" s="12">
        <v>63.73626373626373</v>
      </c>
      <c r="H105" s="12">
        <v>82.926829268292678</v>
      </c>
      <c r="I105" s="12">
        <v>60.526315789473685</v>
      </c>
      <c r="J105" s="12">
        <v>36.84210526315789</v>
      </c>
      <c r="K105" s="12">
        <v>0.72785997921354828</v>
      </c>
      <c r="L105" s="12">
        <v>71.703296703296701</v>
      </c>
    </row>
    <row r="106" spans="1:12">
      <c r="A106" s="12">
        <v>111769000247</v>
      </c>
      <c r="B106" s="11" t="s">
        <v>158</v>
      </c>
      <c r="C106" s="12">
        <v>11</v>
      </c>
      <c r="D106" s="12">
        <v>6</v>
      </c>
      <c r="E106" s="12">
        <v>8</v>
      </c>
      <c r="F106" s="12">
        <v>0.22246611181493187</v>
      </c>
      <c r="G106" s="12">
        <v>71.15384615384616</v>
      </c>
      <c r="H106" s="12">
        <v>58.620689655172406</v>
      </c>
      <c r="I106" s="12">
        <v>83.561643835616437</v>
      </c>
      <c r="J106" s="12">
        <v>52.631578947368418</v>
      </c>
      <c r="K106" s="12">
        <v>0.70507836143382019</v>
      </c>
      <c r="L106" s="12">
        <v>71.428571428571431</v>
      </c>
    </row>
    <row r="107" spans="1:12">
      <c r="A107" s="12">
        <v>111001034134</v>
      </c>
      <c r="B107" s="11" t="s">
        <v>139</v>
      </c>
      <c r="C107" s="12">
        <v>18</v>
      </c>
      <c r="D107" s="12">
        <v>1</v>
      </c>
      <c r="E107" s="12">
        <v>8</v>
      </c>
      <c r="F107" s="12">
        <v>0.1767916376436979</v>
      </c>
      <c r="G107" s="12">
        <v>68.956043956043956</v>
      </c>
      <c r="H107" s="12">
        <v>84.615384615384613</v>
      </c>
      <c r="I107" s="12">
        <v>57.142857142857139</v>
      </c>
      <c r="J107" s="12">
        <v>44.736842105263158</v>
      </c>
      <c r="K107" s="12">
        <v>0.69722136146031433</v>
      </c>
      <c r="L107" s="12">
        <v>71.15384615384616</v>
      </c>
    </row>
    <row r="108" spans="1:12">
      <c r="A108" s="12">
        <v>111769000174</v>
      </c>
      <c r="B108" s="11" t="s">
        <v>665</v>
      </c>
      <c r="C108" s="12">
        <v>11</v>
      </c>
      <c r="D108" s="12">
        <v>3</v>
      </c>
      <c r="E108" s="12">
        <v>7</v>
      </c>
      <c r="F108" s="12">
        <v>0.30578334655405776</v>
      </c>
      <c r="G108" s="12">
        <v>75.824175824175825</v>
      </c>
      <c r="H108" s="12">
        <v>62.068965517241381</v>
      </c>
      <c r="I108" s="12">
        <v>79.365079365079367</v>
      </c>
      <c r="J108" s="12">
        <v>78.94736842105263</v>
      </c>
      <c r="K108" s="12">
        <v>0.6915314552767039</v>
      </c>
      <c r="L108" s="12">
        <v>70.879120879120876</v>
      </c>
    </row>
    <row r="109" spans="1:12">
      <c r="A109" s="12">
        <v>111001012963</v>
      </c>
      <c r="B109" s="11" t="s">
        <v>75</v>
      </c>
      <c r="C109" s="12">
        <v>16</v>
      </c>
      <c r="D109" s="12">
        <v>6</v>
      </c>
      <c r="E109" s="12">
        <v>9</v>
      </c>
      <c r="F109" s="12">
        <v>0.22737026883332667</v>
      </c>
      <c r="G109" s="12">
        <v>72.252747252747255</v>
      </c>
      <c r="H109" s="12">
        <v>53.333333333333336</v>
      </c>
      <c r="I109" s="12">
        <v>87.671232876712324</v>
      </c>
      <c r="J109" s="12">
        <v>34.210526315789473</v>
      </c>
      <c r="K109" s="12">
        <v>0.68383615341396675</v>
      </c>
      <c r="L109" s="12">
        <v>70.604395604395606</v>
      </c>
    </row>
    <row r="110" spans="1:12">
      <c r="A110" s="12">
        <v>111001045535</v>
      </c>
      <c r="B110" s="11" t="s">
        <v>159</v>
      </c>
      <c r="C110" s="12">
        <v>16</v>
      </c>
      <c r="D110" s="12">
        <v>1</v>
      </c>
      <c r="E110" s="12">
        <v>9</v>
      </c>
      <c r="F110" s="12">
        <v>0.6025561752003914</v>
      </c>
      <c r="G110" s="12">
        <v>87.912087912087912</v>
      </c>
      <c r="H110" s="12">
        <v>66.666666666666657</v>
      </c>
      <c r="I110" s="12">
        <v>74.285714285714292</v>
      </c>
      <c r="J110" s="12">
        <v>60.526315789473685</v>
      </c>
      <c r="K110" s="12">
        <v>0.68279374575551466</v>
      </c>
      <c r="L110" s="12">
        <v>70.329670329670336</v>
      </c>
    </row>
    <row r="111" spans="1:12">
      <c r="A111" s="12">
        <v>111001086614</v>
      </c>
      <c r="B111" s="11" t="s">
        <v>211</v>
      </c>
      <c r="C111" s="12">
        <v>5</v>
      </c>
      <c r="D111" s="12">
        <v>3</v>
      </c>
      <c r="E111" s="12">
        <v>9</v>
      </c>
      <c r="F111" s="12">
        <v>6.2937211103332197E-2</v>
      </c>
      <c r="G111" s="12">
        <v>58.516483516483518</v>
      </c>
      <c r="H111" s="12">
        <v>80.487804878048792</v>
      </c>
      <c r="I111" s="12">
        <v>60.317460317460316</v>
      </c>
      <c r="J111" s="12">
        <v>23.684210526315788</v>
      </c>
      <c r="K111" s="12">
        <v>0.68003235490039726</v>
      </c>
      <c r="L111" s="12">
        <v>70.054945054945051</v>
      </c>
    </row>
    <row r="112" spans="1:12">
      <c r="A112" s="12">
        <v>111001016071</v>
      </c>
      <c r="B112" s="11" t="s">
        <v>84</v>
      </c>
      <c r="C112" s="12">
        <v>8</v>
      </c>
      <c r="D112" s="12">
        <v>4</v>
      </c>
      <c r="E112" s="12">
        <v>5</v>
      </c>
      <c r="F112" s="12">
        <v>0.30108688922066551</v>
      </c>
      <c r="G112" s="12">
        <v>75.54945054945054</v>
      </c>
      <c r="H112" s="12">
        <v>68.181818181818173</v>
      </c>
      <c r="I112" s="12">
        <v>72.368421052631575</v>
      </c>
      <c r="J112" s="12">
        <v>92.10526315789474</v>
      </c>
      <c r="K112" s="12">
        <v>0.67551595266379905</v>
      </c>
      <c r="L112" s="12">
        <v>69.780219780219781</v>
      </c>
    </row>
    <row r="113" spans="1:12">
      <c r="A113" s="12">
        <v>111769001502</v>
      </c>
      <c r="B113" s="11" t="s">
        <v>80</v>
      </c>
      <c r="C113" s="12">
        <v>11</v>
      </c>
      <c r="D113" s="12">
        <v>4</v>
      </c>
      <c r="E113" s="12">
        <v>10</v>
      </c>
      <c r="F113" s="12">
        <v>0.34560247836823388</v>
      </c>
      <c r="G113" s="12">
        <v>78.571428571428569</v>
      </c>
      <c r="H113" s="12">
        <v>65.517241379310349</v>
      </c>
      <c r="I113" s="12">
        <v>75</v>
      </c>
      <c r="J113" s="12">
        <v>25.641025641025639</v>
      </c>
      <c r="K113" s="12">
        <v>0.67493957237095015</v>
      </c>
      <c r="L113" s="12">
        <v>69.505494505494497</v>
      </c>
    </row>
    <row r="114" spans="1:12">
      <c r="A114" s="12">
        <v>111001102059</v>
      </c>
      <c r="B114" s="11" t="s">
        <v>110</v>
      </c>
      <c r="C114" s="12">
        <v>1</v>
      </c>
      <c r="D114" s="12">
        <v>3</v>
      </c>
      <c r="E114" s="12">
        <v>8</v>
      </c>
      <c r="F114" s="12">
        <v>0.12781466393168503</v>
      </c>
      <c r="G114" s="12">
        <v>63.186813186813183</v>
      </c>
      <c r="H114" s="12">
        <v>75</v>
      </c>
      <c r="I114" s="12">
        <v>65.079365079365076</v>
      </c>
      <c r="J114" s="12">
        <v>31.578947368421051</v>
      </c>
      <c r="K114" s="12">
        <v>0.66695664724835924</v>
      </c>
      <c r="L114" s="12">
        <v>69.230769230769226</v>
      </c>
    </row>
    <row r="115" spans="1:12">
      <c r="A115" s="12">
        <v>111001100048</v>
      </c>
      <c r="B115" s="11" t="s">
        <v>661</v>
      </c>
      <c r="C115" s="12">
        <v>8</v>
      </c>
      <c r="D115" s="12">
        <v>3</v>
      </c>
      <c r="E115" s="12">
        <v>4</v>
      </c>
      <c r="F115" s="12">
        <v>0.28826246798516508</v>
      </c>
      <c r="G115" s="12">
        <v>74.72527472527473</v>
      </c>
      <c r="H115" s="12">
        <v>63.636363636363633</v>
      </c>
      <c r="I115" s="12">
        <v>76.19047619047619</v>
      </c>
      <c r="J115" s="12">
        <v>100</v>
      </c>
      <c r="K115" s="12">
        <v>0.66247840296626748</v>
      </c>
      <c r="L115" s="12">
        <v>68.956043956043956</v>
      </c>
    </row>
    <row r="116" spans="1:12">
      <c r="A116" s="12">
        <v>111001102083</v>
      </c>
      <c r="B116" s="11" t="s">
        <v>142</v>
      </c>
      <c r="C116" s="12">
        <v>8</v>
      </c>
      <c r="D116" s="12">
        <v>6</v>
      </c>
      <c r="E116" s="12">
        <v>10</v>
      </c>
      <c r="F116" s="12">
        <v>0.22447855613334403</v>
      </c>
      <c r="G116" s="12">
        <v>71.703296703296701</v>
      </c>
      <c r="H116" s="12">
        <v>54.54545454545454</v>
      </c>
      <c r="I116" s="12">
        <v>84.93150684931507</v>
      </c>
      <c r="J116" s="12">
        <v>15.384615384615385</v>
      </c>
      <c r="K116" s="12">
        <v>0.656224086006306</v>
      </c>
      <c r="L116" s="12">
        <v>68.681318681318686</v>
      </c>
    </row>
    <row r="117" spans="1:12">
      <c r="A117" s="12">
        <v>111001077917</v>
      </c>
      <c r="B117" s="11" t="s">
        <v>270</v>
      </c>
      <c r="C117" s="12">
        <v>5</v>
      </c>
      <c r="D117" s="12">
        <v>1</v>
      </c>
      <c r="E117" s="12">
        <v>5</v>
      </c>
      <c r="F117" s="12">
        <v>0.13999453353218499</v>
      </c>
      <c r="G117" s="12">
        <v>65.109890109890117</v>
      </c>
      <c r="H117" s="12">
        <v>85.365853658536579</v>
      </c>
      <c r="I117" s="12">
        <v>52.857142857142861</v>
      </c>
      <c r="J117" s="12">
        <v>86.842105263157904</v>
      </c>
      <c r="K117" s="12">
        <v>0.63333571598888383</v>
      </c>
      <c r="L117" s="12">
        <v>68.406593406593402</v>
      </c>
    </row>
    <row r="118" spans="1:12">
      <c r="A118" s="12">
        <v>111001044385</v>
      </c>
      <c r="B118" s="11" t="s">
        <v>222</v>
      </c>
      <c r="C118" s="12">
        <v>19</v>
      </c>
      <c r="D118" s="12">
        <v>4</v>
      </c>
      <c r="E118" s="12">
        <v>4</v>
      </c>
      <c r="F118" s="12">
        <v>9.5169243297236888E-2</v>
      </c>
      <c r="G118" s="12">
        <v>60.714285714285708</v>
      </c>
      <c r="H118" s="12">
        <v>78.048780487804876</v>
      </c>
      <c r="I118" s="12">
        <v>59.210526315789465</v>
      </c>
      <c r="J118" s="12">
        <v>78.378378378378372</v>
      </c>
      <c r="K118" s="12">
        <v>0.61597691732073945</v>
      </c>
      <c r="L118" s="12">
        <v>68.131868131868131</v>
      </c>
    </row>
    <row r="119" spans="1:12">
      <c r="A119" s="12">
        <v>111001108901</v>
      </c>
      <c r="B119" s="11" t="s">
        <v>664</v>
      </c>
      <c r="C119" s="12">
        <v>10</v>
      </c>
      <c r="D119" s="12">
        <v>3</v>
      </c>
      <c r="E119" s="12">
        <v>8</v>
      </c>
      <c r="F119" s="12">
        <v>0.28980697611923839</v>
      </c>
      <c r="G119" s="12">
        <v>75.27472527472527</v>
      </c>
      <c r="H119" s="12">
        <v>58.82352941176471</v>
      </c>
      <c r="I119" s="12">
        <v>77.777777777777786</v>
      </c>
      <c r="J119" s="12">
        <v>60.526315789473685</v>
      </c>
      <c r="K119" s="12">
        <v>0.60423059773311516</v>
      </c>
      <c r="L119" s="12">
        <v>67.857142857142861</v>
      </c>
    </row>
    <row r="120" spans="1:12">
      <c r="A120" s="12">
        <v>111001086606</v>
      </c>
      <c r="B120" s="11" t="s">
        <v>199</v>
      </c>
      <c r="C120" s="12">
        <v>7</v>
      </c>
      <c r="D120" s="12">
        <v>1</v>
      </c>
      <c r="E120" s="12">
        <v>9</v>
      </c>
      <c r="F120" s="12">
        <v>0.2481169420942631</v>
      </c>
      <c r="G120" s="12">
        <v>73.35164835164835</v>
      </c>
      <c r="H120" s="12">
        <v>75</v>
      </c>
      <c r="I120" s="12">
        <v>61.428571428571431</v>
      </c>
      <c r="J120" s="12">
        <v>36.84210526315789</v>
      </c>
      <c r="K120" s="12">
        <v>0.60098869936498123</v>
      </c>
      <c r="L120" s="12">
        <v>67.582417582417591</v>
      </c>
    </row>
    <row r="121" spans="1:12">
      <c r="A121" s="12">
        <v>111001014664</v>
      </c>
      <c r="B121" s="11" t="s">
        <v>194</v>
      </c>
      <c r="C121" s="12">
        <v>18</v>
      </c>
      <c r="D121" s="12">
        <v>6</v>
      </c>
      <c r="E121" s="12">
        <v>4</v>
      </c>
      <c r="F121" s="12">
        <v>5.3056917367436382E-2</v>
      </c>
      <c r="G121" s="12">
        <v>57.417582417582416</v>
      </c>
      <c r="H121" s="12">
        <v>69.230769230769226</v>
      </c>
      <c r="I121" s="12">
        <v>67.123287671232873</v>
      </c>
      <c r="J121" s="12">
        <v>70.270270270270274</v>
      </c>
      <c r="K121" s="12">
        <v>0.59968529051736086</v>
      </c>
      <c r="L121" s="12">
        <v>67.307692307692307</v>
      </c>
    </row>
    <row r="122" spans="1:12">
      <c r="A122" s="12">
        <v>111001019411</v>
      </c>
      <c r="B122" s="11" t="s">
        <v>258</v>
      </c>
      <c r="C122" s="12">
        <v>6</v>
      </c>
      <c r="D122" s="12">
        <v>6</v>
      </c>
      <c r="E122" s="12">
        <v>6</v>
      </c>
      <c r="F122" s="12">
        <v>1.494753182599874E-2</v>
      </c>
      <c r="G122" s="12">
        <v>53.846153846153847</v>
      </c>
      <c r="H122" s="12">
        <v>75</v>
      </c>
      <c r="I122" s="12">
        <v>60.273972602739725</v>
      </c>
      <c r="J122" s="12">
        <v>55.26315789473685</v>
      </c>
      <c r="K122" s="12">
        <v>0.58012569738399622</v>
      </c>
      <c r="L122" s="12">
        <v>67.032967032967022</v>
      </c>
    </row>
    <row r="123" spans="1:12">
      <c r="A123" s="12">
        <v>111001083011</v>
      </c>
      <c r="B123" s="11" t="s">
        <v>268</v>
      </c>
      <c r="C123" s="12">
        <v>5</v>
      </c>
      <c r="D123" s="12">
        <v>6</v>
      </c>
      <c r="E123" s="12">
        <v>7</v>
      </c>
      <c r="F123" s="12">
        <v>3.2455200612657858E-2</v>
      </c>
      <c r="G123" s="12">
        <v>54.670329670329664</v>
      </c>
      <c r="H123" s="12">
        <v>73.170731707317074</v>
      </c>
      <c r="I123" s="12">
        <v>61.643835616438359</v>
      </c>
      <c r="J123" s="12">
        <v>44.736842105263158</v>
      </c>
      <c r="K123" s="12">
        <v>0.57183812591034444</v>
      </c>
      <c r="L123" s="12">
        <v>66.758241758241752</v>
      </c>
    </row>
    <row r="124" spans="1:12">
      <c r="A124" s="12">
        <v>111001008389</v>
      </c>
      <c r="B124" s="11" t="s">
        <v>189</v>
      </c>
      <c r="C124" s="12">
        <v>12</v>
      </c>
      <c r="D124" s="12">
        <v>5</v>
      </c>
      <c r="E124" s="12">
        <v>9</v>
      </c>
      <c r="F124" s="12">
        <v>0.14273177581263219</v>
      </c>
      <c r="G124" s="12">
        <v>65.384615384615387</v>
      </c>
      <c r="H124" s="12">
        <v>55.555555555555557</v>
      </c>
      <c r="I124" s="12">
        <v>79.069767441860463</v>
      </c>
      <c r="J124" s="12">
        <v>28.947368421052634</v>
      </c>
      <c r="K124" s="12">
        <v>0.56854996246609801</v>
      </c>
      <c r="L124" s="12">
        <v>66.483516483516482</v>
      </c>
    </row>
    <row r="125" spans="1:12">
      <c r="A125" s="12">
        <v>111001107778</v>
      </c>
      <c r="B125" s="11" t="s">
        <v>166</v>
      </c>
      <c r="C125" s="12">
        <v>8</v>
      </c>
      <c r="D125" s="12">
        <v>3</v>
      </c>
      <c r="E125" s="12">
        <v>7</v>
      </c>
      <c r="F125" s="12">
        <v>0.27397611367852392</v>
      </c>
      <c r="G125" s="12">
        <v>74.175824175824175</v>
      </c>
      <c r="H125" s="12">
        <v>59.090909090909093</v>
      </c>
      <c r="I125" s="12">
        <v>74.603174603174608</v>
      </c>
      <c r="J125" s="12">
        <v>76.31578947368422</v>
      </c>
      <c r="K125" s="12">
        <v>0.55169658266350197</v>
      </c>
      <c r="L125" s="12">
        <v>66.208791208791212</v>
      </c>
    </row>
    <row r="126" spans="1:12">
      <c r="A126" s="12">
        <v>111001027405</v>
      </c>
      <c r="B126" s="11" t="s">
        <v>626</v>
      </c>
      <c r="C126" s="12">
        <v>8</v>
      </c>
      <c r="D126" s="12">
        <v>2</v>
      </c>
      <c r="E126" s="12">
        <v>4</v>
      </c>
      <c r="F126" s="12">
        <v>0.28506166649661335</v>
      </c>
      <c r="G126" s="12">
        <v>74.45054945054946</v>
      </c>
      <c r="H126" s="12">
        <v>61.363636363636367</v>
      </c>
      <c r="I126" s="12">
        <v>71.794871794871796</v>
      </c>
      <c r="J126" s="12">
        <v>97.297297297297305</v>
      </c>
      <c r="K126" s="12">
        <v>0.54200205928446143</v>
      </c>
      <c r="L126" s="12">
        <v>65.934065934065927</v>
      </c>
    </row>
    <row r="127" spans="1:12">
      <c r="A127" s="12">
        <v>111001094439</v>
      </c>
      <c r="B127" s="11" t="s">
        <v>300</v>
      </c>
      <c r="C127" s="12">
        <v>5</v>
      </c>
      <c r="D127" s="12">
        <v>3</v>
      </c>
      <c r="E127" s="12">
        <v>3</v>
      </c>
      <c r="F127" s="12">
        <v>4.4530950042781438E-2</v>
      </c>
      <c r="G127" s="12">
        <v>56.593406593406591</v>
      </c>
      <c r="H127" s="12">
        <v>75.609756097560975</v>
      </c>
      <c r="I127" s="12">
        <v>57.142857142857139</v>
      </c>
      <c r="J127" s="12">
        <v>87.878787878787875</v>
      </c>
      <c r="K127" s="12">
        <v>0.53456149345598269</v>
      </c>
      <c r="L127" s="12">
        <v>65.659340659340657</v>
      </c>
    </row>
    <row r="128" spans="1:12">
      <c r="A128" s="12">
        <v>111001014109</v>
      </c>
      <c r="B128" s="11" t="s">
        <v>160</v>
      </c>
      <c r="C128" s="12">
        <v>7</v>
      </c>
      <c r="D128" s="12">
        <v>6</v>
      </c>
      <c r="E128" s="12">
        <v>6</v>
      </c>
      <c r="F128" s="12">
        <v>0.11277328259011578</v>
      </c>
      <c r="G128" s="12">
        <v>62.087912087912088</v>
      </c>
      <c r="H128" s="12">
        <v>59.375</v>
      </c>
      <c r="I128" s="12">
        <v>72.602739726027394</v>
      </c>
      <c r="J128" s="12">
        <v>68.421052631578945</v>
      </c>
      <c r="K128" s="12">
        <v>0.52068101839496961</v>
      </c>
      <c r="L128" s="12">
        <v>65.384615384615387</v>
      </c>
    </row>
    <row r="129" spans="1:12">
      <c r="A129" s="12">
        <v>111001014745</v>
      </c>
      <c r="B129" s="11" t="s">
        <v>600</v>
      </c>
      <c r="C129" s="12">
        <v>16</v>
      </c>
      <c r="D129" s="12">
        <v>1</v>
      </c>
      <c r="E129" s="12">
        <v>8</v>
      </c>
      <c r="F129" s="12">
        <v>0.549040221283285</v>
      </c>
      <c r="G129" s="12">
        <v>86.538461538461547</v>
      </c>
      <c r="H129" s="12">
        <v>60</v>
      </c>
      <c r="I129" s="12">
        <v>71.428571428571431</v>
      </c>
      <c r="J129" s="12">
        <v>89.473684210526315</v>
      </c>
      <c r="K129" s="12">
        <v>0.51075317048778035</v>
      </c>
      <c r="L129" s="12">
        <v>65.109890109890117</v>
      </c>
    </row>
    <row r="130" spans="1:12">
      <c r="A130" s="12">
        <v>111001041459</v>
      </c>
      <c r="B130" s="11" t="s">
        <v>236</v>
      </c>
      <c r="C130" s="12">
        <v>14</v>
      </c>
      <c r="D130" s="12">
        <v>3</v>
      </c>
      <c r="E130" s="12">
        <v>5</v>
      </c>
      <c r="F130" s="12">
        <v>3.6728982673144443E-2</v>
      </c>
      <c r="G130" s="12">
        <v>56.043956043956044</v>
      </c>
      <c r="H130" s="12">
        <v>75</v>
      </c>
      <c r="I130" s="12">
        <v>55.555555555555557</v>
      </c>
      <c r="J130" s="12">
        <v>78.94736842105263</v>
      </c>
      <c r="K130" s="12">
        <v>0.4948663484221556</v>
      </c>
      <c r="L130" s="12">
        <v>64.835164835164832</v>
      </c>
    </row>
    <row r="131" spans="1:12">
      <c r="A131" s="12">
        <v>111001012360</v>
      </c>
      <c r="B131" s="11" t="s">
        <v>97</v>
      </c>
      <c r="C131" s="12">
        <v>8</v>
      </c>
      <c r="D131" s="12">
        <v>3</v>
      </c>
      <c r="E131" s="12">
        <v>6</v>
      </c>
      <c r="F131" s="12">
        <v>0.24208195139626226</v>
      </c>
      <c r="G131" s="12">
        <v>72.802197802197796</v>
      </c>
      <c r="H131" s="12">
        <v>56.81818181818182</v>
      </c>
      <c r="I131" s="12">
        <v>73.015873015873012</v>
      </c>
      <c r="J131" s="12">
        <v>81.578947368421055</v>
      </c>
      <c r="K131" s="12">
        <v>0.48196481427660193</v>
      </c>
      <c r="L131" s="12">
        <v>64.560439560439562</v>
      </c>
    </row>
    <row r="132" spans="1:12">
      <c r="A132" s="12">
        <v>111001094889</v>
      </c>
      <c r="B132" s="11" t="s">
        <v>183</v>
      </c>
      <c r="C132" s="12">
        <v>11</v>
      </c>
      <c r="D132" s="12">
        <v>6</v>
      </c>
      <c r="E132" s="12">
        <v>3</v>
      </c>
      <c r="F132" s="12">
        <v>0.17411262997755073</v>
      </c>
      <c r="G132" s="12">
        <v>68.406593406593402</v>
      </c>
      <c r="H132" s="12">
        <v>51.724137931034484</v>
      </c>
      <c r="I132" s="12">
        <v>78.082191780821915</v>
      </c>
      <c r="J132" s="12">
        <v>96.969696969696969</v>
      </c>
      <c r="K132" s="12">
        <v>0.48150182979572936</v>
      </c>
      <c r="L132" s="12">
        <v>64.285714285714292</v>
      </c>
    </row>
    <row r="133" spans="1:12">
      <c r="A133" s="12">
        <v>111001010839</v>
      </c>
      <c r="B133" s="11" t="s">
        <v>287</v>
      </c>
      <c r="C133" s="12">
        <v>3</v>
      </c>
      <c r="D133" s="12">
        <v>1</v>
      </c>
      <c r="E133" s="12">
        <v>3</v>
      </c>
      <c r="F133" s="12">
        <v>-6.9711272718785147E-2</v>
      </c>
      <c r="G133" s="12">
        <v>45.054945054945058</v>
      </c>
      <c r="H133" s="12">
        <v>90.909090909090907</v>
      </c>
      <c r="I133" s="12">
        <v>38.571428571428577</v>
      </c>
      <c r="J133" s="12">
        <v>78.787878787878782</v>
      </c>
      <c r="K133" s="12">
        <v>0.47532234559315356</v>
      </c>
      <c r="L133" s="12">
        <v>64.010989010989007</v>
      </c>
    </row>
    <row r="134" spans="1:12">
      <c r="A134" s="12">
        <v>111102000265</v>
      </c>
      <c r="B134" s="11" t="s">
        <v>262</v>
      </c>
      <c r="C134" s="12">
        <v>7</v>
      </c>
      <c r="D134" s="12">
        <v>3</v>
      </c>
      <c r="E134" s="12">
        <v>5</v>
      </c>
      <c r="F134" s="12">
        <v>0.13301525578381329</v>
      </c>
      <c r="G134" s="12">
        <v>64.010989010989007</v>
      </c>
      <c r="H134" s="12">
        <v>62.5</v>
      </c>
      <c r="I134" s="12">
        <v>66.666666666666657</v>
      </c>
      <c r="J134" s="12">
        <v>84.210526315789465</v>
      </c>
      <c r="K134" s="12">
        <v>0.46986307818213074</v>
      </c>
      <c r="L134" s="12">
        <v>63.73626373626373</v>
      </c>
    </row>
    <row r="135" spans="1:12">
      <c r="A135" s="12">
        <v>111001018309</v>
      </c>
      <c r="B135" s="11" t="s">
        <v>240</v>
      </c>
      <c r="C135" s="12">
        <v>4</v>
      </c>
      <c r="D135" s="12">
        <v>1</v>
      </c>
      <c r="E135" s="12">
        <v>4</v>
      </c>
      <c r="F135" s="12">
        <v>7.2347786438764911E-2</v>
      </c>
      <c r="G135" s="12">
        <v>59.065934065934066</v>
      </c>
      <c r="H135" s="12">
        <v>80</v>
      </c>
      <c r="I135" s="12">
        <v>48.571428571428569</v>
      </c>
      <c r="J135" s="12">
        <v>75.675675675675677</v>
      </c>
      <c r="K135" s="12">
        <v>0.45897691016451114</v>
      </c>
      <c r="L135" s="12">
        <v>63.46153846153846</v>
      </c>
    </row>
    <row r="136" spans="1:12">
      <c r="A136" s="12">
        <v>111001014630</v>
      </c>
      <c r="B136" s="11" t="s">
        <v>243</v>
      </c>
      <c r="C136" s="12">
        <v>15</v>
      </c>
      <c r="D136" s="12">
        <v>3</v>
      </c>
      <c r="E136" s="12">
        <v>7</v>
      </c>
      <c r="F136" s="12">
        <v>0.15326830476901041</v>
      </c>
      <c r="G136" s="12">
        <v>66.758241758241752</v>
      </c>
      <c r="H136" s="12">
        <v>60</v>
      </c>
      <c r="I136" s="12">
        <v>68.253968253968253</v>
      </c>
      <c r="J136" s="12">
        <v>65.789473684210535</v>
      </c>
      <c r="K136" s="12">
        <v>0.45338973754571232</v>
      </c>
      <c r="L136" s="12">
        <v>63.186813186813183</v>
      </c>
    </row>
    <row r="137" spans="1:12">
      <c r="A137" s="12">
        <v>111001086789</v>
      </c>
      <c r="B137" s="11" t="s">
        <v>238</v>
      </c>
      <c r="C137" s="12">
        <v>4</v>
      </c>
      <c r="D137" s="12">
        <v>3</v>
      </c>
      <c r="E137" s="12">
        <v>6</v>
      </c>
      <c r="F137" s="12">
        <v>1.7116376202285999E-4</v>
      </c>
      <c r="G137" s="12">
        <v>52.472527472527474</v>
      </c>
      <c r="H137" s="12">
        <v>76.666666666666671</v>
      </c>
      <c r="I137" s="12">
        <v>50.793650793650791</v>
      </c>
      <c r="J137" s="12">
        <v>52.631578947368418</v>
      </c>
      <c r="K137" s="12">
        <v>0.43892457041402211</v>
      </c>
      <c r="L137" s="12">
        <v>62.912087912087912</v>
      </c>
    </row>
    <row r="138" spans="1:12">
      <c r="A138" s="12">
        <v>111001032395</v>
      </c>
      <c r="B138" s="11" t="s">
        <v>213</v>
      </c>
      <c r="C138" s="12">
        <v>18</v>
      </c>
      <c r="D138" s="12">
        <v>1</v>
      </c>
      <c r="E138" s="12">
        <v>6</v>
      </c>
      <c r="F138" s="12">
        <v>0.15139747882530094</v>
      </c>
      <c r="G138" s="12">
        <v>65.934065934065927</v>
      </c>
      <c r="H138" s="12">
        <v>73.076923076923066</v>
      </c>
      <c r="I138" s="12">
        <v>54.285714285714285</v>
      </c>
      <c r="J138" s="12">
        <v>71.05263157894737</v>
      </c>
      <c r="K138" s="12">
        <v>0.43718631593190321</v>
      </c>
      <c r="L138" s="12">
        <v>62.637362637362635</v>
      </c>
    </row>
    <row r="139" spans="1:12">
      <c r="A139" s="12">
        <v>111001046299</v>
      </c>
      <c r="B139" s="11" t="s">
        <v>77</v>
      </c>
      <c r="C139" s="12">
        <v>10</v>
      </c>
      <c r="D139" s="12">
        <v>4</v>
      </c>
      <c r="E139" s="12">
        <v>9</v>
      </c>
      <c r="F139" s="12">
        <v>0.26756525384314922</v>
      </c>
      <c r="G139" s="12">
        <v>73.901098901098905</v>
      </c>
      <c r="H139" s="12">
        <v>55.882352941176471</v>
      </c>
      <c r="I139" s="12">
        <v>71.05263157894737</v>
      </c>
      <c r="J139" s="12">
        <v>39.473684210526315</v>
      </c>
      <c r="K139" s="12">
        <v>0.42958709714041554</v>
      </c>
      <c r="L139" s="12">
        <v>62.362637362637365</v>
      </c>
    </row>
    <row r="140" spans="1:12">
      <c r="A140" s="12">
        <v>111001092410</v>
      </c>
      <c r="B140" s="11" t="s">
        <v>317</v>
      </c>
      <c r="C140" s="12">
        <v>19</v>
      </c>
      <c r="D140" s="12">
        <v>6</v>
      </c>
      <c r="E140" s="12">
        <v>2</v>
      </c>
      <c r="F140" s="12">
        <v>-3.0134350090203202E-3</v>
      </c>
      <c r="G140" s="12">
        <v>51.648351648351657</v>
      </c>
      <c r="H140" s="12">
        <v>70.731707317073173</v>
      </c>
      <c r="I140" s="12">
        <v>56.164383561643838</v>
      </c>
      <c r="J140" s="12">
        <v>100</v>
      </c>
      <c r="K140" s="12">
        <v>0.42877355480025953</v>
      </c>
      <c r="L140" s="12">
        <v>62.087912087912088</v>
      </c>
    </row>
    <row r="141" spans="1:12">
      <c r="A141" s="12">
        <v>111279001296</v>
      </c>
      <c r="B141" s="11" t="s">
        <v>595</v>
      </c>
      <c r="C141" s="12">
        <v>9</v>
      </c>
      <c r="D141" s="12">
        <v>1</v>
      </c>
      <c r="E141" s="12">
        <v>6</v>
      </c>
      <c r="F141" s="12">
        <v>0.15301768853819339</v>
      </c>
      <c r="G141" s="12">
        <v>66.483516483516482</v>
      </c>
      <c r="H141" s="12">
        <v>70</v>
      </c>
      <c r="I141" s="12">
        <v>55.714285714285715</v>
      </c>
      <c r="J141" s="12">
        <v>73.68421052631578</v>
      </c>
      <c r="K141" s="12">
        <v>0.40742440585435402</v>
      </c>
      <c r="L141" s="12">
        <v>61.813186813186817</v>
      </c>
    </row>
    <row r="142" spans="1:12">
      <c r="A142" s="12">
        <v>111001001121</v>
      </c>
      <c r="B142" s="11" t="s">
        <v>218</v>
      </c>
      <c r="C142" s="12">
        <v>10</v>
      </c>
      <c r="D142" s="12">
        <v>5</v>
      </c>
      <c r="E142" s="12">
        <v>10</v>
      </c>
      <c r="F142" s="12">
        <v>0.16653733619532993</v>
      </c>
      <c r="G142" s="12">
        <v>67.857142857142861</v>
      </c>
      <c r="H142" s="12">
        <v>44.117647058823529</v>
      </c>
      <c r="I142" s="12">
        <v>81.395348837209298</v>
      </c>
      <c r="J142" s="12">
        <v>7.6923076923076925</v>
      </c>
      <c r="K142" s="12">
        <v>0.40398024763557294</v>
      </c>
      <c r="L142" s="12">
        <v>61.53846153846154</v>
      </c>
    </row>
    <row r="143" spans="1:12">
      <c r="A143" s="12">
        <v>111001009831</v>
      </c>
      <c r="B143" s="11" t="s">
        <v>293</v>
      </c>
      <c r="C143" s="12">
        <v>3</v>
      </c>
      <c r="D143" s="12">
        <v>3</v>
      </c>
      <c r="E143" s="12">
        <v>3</v>
      </c>
      <c r="F143" s="12">
        <v>-0.12544344903334029</v>
      </c>
      <c r="G143" s="12">
        <v>40.659340659340657</v>
      </c>
      <c r="H143" s="12">
        <v>81.818181818181827</v>
      </c>
      <c r="I143" s="12">
        <v>42.857142857142854</v>
      </c>
      <c r="J143" s="12">
        <v>72.727272727272734</v>
      </c>
      <c r="K143" s="12">
        <v>0.38856277240148174</v>
      </c>
      <c r="L143" s="12">
        <v>61.26373626373627</v>
      </c>
    </row>
    <row r="144" spans="1:12">
      <c r="A144" s="12">
        <v>111001036625</v>
      </c>
      <c r="B144" s="11" t="s">
        <v>114</v>
      </c>
      <c r="C144" s="12">
        <v>10</v>
      </c>
      <c r="D144" s="12">
        <v>1</v>
      </c>
      <c r="E144" s="12">
        <v>8</v>
      </c>
      <c r="F144" s="12">
        <v>0.32556147760645515</v>
      </c>
      <c r="G144" s="12">
        <v>77.197802197802204</v>
      </c>
      <c r="H144" s="12">
        <v>61.764705882352942</v>
      </c>
      <c r="I144" s="12">
        <v>62.857142857142854</v>
      </c>
      <c r="J144" s="12">
        <v>63.157894736842103</v>
      </c>
      <c r="K144" s="12">
        <v>0.3877460595023986</v>
      </c>
      <c r="L144" s="12">
        <v>60.989010989010993</v>
      </c>
    </row>
    <row r="145" spans="1:12">
      <c r="A145" s="12">
        <v>111001016039</v>
      </c>
      <c r="B145" s="11" t="s">
        <v>463</v>
      </c>
      <c r="C145" s="12">
        <v>5</v>
      </c>
      <c r="D145" s="12">
        <v>2</v>
      </c>
      <c r="E145" s="12">
        <v>5</v>
      </c>
      <c r="F145" s="12">
        <v>-1.0754582919188269E-2</v>
      </c>
      <c r="G145" s="12">
        <v>49.72527472527473</v>
      </c>
      <c r="H145" s="12">
        <v>70.731707317073173</v>
      </c>
      <c r="I145" s="12">
        <v>53.846153846153847</v>
      </c>
      <c r="J145" s="12">
        <v>71.05263157894737</v>
      </c>
      <c r="K145" s="12">
        <v>0.38688434612918143</v>
      </c>
      <c r="L145" s="12">
        <v>60.714285714285708</v>
      </c>
    </row>
    <row r="146" spans="1:12">
      <c r="A146" s="12">
        <v>111001013102</v>
      </c>
      <c r="B146" s="11" t="s">
        <v>217</v>
      </c>
      <c r="C146" s="12">
        <v>8</v>
      </c>
      <c r="D146" s="12">
        <v>5</v>
      </c>
      <c r="E146" s="12">
        <v>4</v>
      </c>
      <c r="F146" s="12">
        <v>0.1252103225017355</v>
      </c>
      <c r="G146" s="12">
        <v>62.912087912087912</v>
      </c>
      <c r="H146" s="12">
        <v>50</v>
      </c>
      <c r="I146" s="12">
        <v>74.418604651162795</v>
      </c>
      <c r="J146" s="12">
        <v>86.486486486486484</v>
      </c>
      <c r="K146" s="12">
        <v>0.38416129168945296</v>
      </c>
      <c r="L146" s="12">
        <v>60.439560439560438</v>
      </c>
    </row>
    <row r="147" spans="1:12">
      <c r="A147" s="12">
        <v>111001010928</v>
      </c>
      <c r="B147" s="11" t="s">
        <v>282</v>
      </c>
      <c r="C147" s="12">
        <v>18</v>
      </c>
      <c r="D147" s="12">
        <v>6</v>
      </c>
      <c r="E147" s="12">
        <v>5</v>
      </c>
      <c r="F147" s="12">
        <v>3.2888164794543798E-3</v>
      </c>
      <c r="G147" s="12">
        <v>53.021978021978022</v>
      </c>
      <c r="H147" s="12">
        <v>65.384615384615387</v>
      </c>
      <c r="I147" s="12">
        <v>57.534246575342465</v>
      </c>
      <c r="J147" s="12">
        <v>73.68421052631578</v>
      </c>
      <c r="K147" s="12">
        <v>0.35694697238741546</v>
      </c>
      <c r="L147" s="12">
        <v>60.164835164835161</v>
      </c>
    </row>
    <row r="148" spans="1:12">
      <c r="A148" s="12">
        <v>111001015776</v>
      </c>
      <c r="B148" s="11" t="s">
        <v>130</v>
      </c>
      <c r="C148" s="12">
        <v>11</v>
      </c>
      <c r="D148" s="12">
        <v>4</v>
      </c>
      <c r="E148" s="12">
        <v>10</v>
      </c>
      <c r="F148" s="12">
        <v>0.21109532854318652</v>
      </c>
      <c r="G148" s="12">
        <v>70.329670329670336</v>
      </c>
      <c r="H148" s="12">
        <v>55.172413793103445</v>
      </c>
      <c r="I148" s="12">
        <v>67.10526315789474</v>
      </c>
      <c r="J148" s="12">
        <v>10.256410256410255</v>
      </c>
      <c r="K148" s="12">
        <v>0.34543725985940699</v>
      </c>
      <c r="L148" s="12">
        <v>59.890109890109891</v>
      </c>
    </row>
    <row r="149" spans="1:12">
      <c r="A149" s="12">
        <v>111001027324</v>
      </c>
      <c r="B149" s="11" t="s">
        <v>228</v>
      </c>
      <c r="C149" s="12">
        <v>4</v>
      </c>
      <c r="D149" s="12">
        <v>2</v>
      </c>
      <c r="E149" s="12">
        <v>7</v>
      </c>
      <c r="F149" s="12">
        <v>-9.1549688480478952E-2</v>
      </c>
      <c r="G149" s="12">
        <v>43.131868131868131</v>
      </c>
      <c r="H149" s="12">
        <v>73.333333333333329</v>
      </c>
      <c r="I149" s="12">
        <v>48.717948717948715</v>
      </c>
      <c r="J149" s="12">
        <v>31.578947368421051</v>
      </c>
      <c r="K149" s="12">
        <v>0.34121096760350245</v>
      </c>
      <c r="L149" s="12">
        <v>59.615384615384613</v>
      </c>
    </row>
    <row r="150" spans="1:12">
      <c r="A150" s="12">
        <v>111001075329</v>
      </c>
      <c r="B150" s="11" t="s">
        <v>599</v>
      </c>
      <c r="C150" s="12">
        <v>19</v>
      </c>
      <c r="D150" s="12">
        <v>4</v>
      </c>
      <c r="E150" s="12">
        <v>7</v>
      </c>
      <c r="F150" s="12">
        <v>-1.80002732684306E-3</v>
      </c>
      <c r="G150" s="12">
        <v>52.197802197802204</v>
      </c>
      <c r="H150" s="12">
        <v>73.170731707317074</v>
      </c>
      <c r="I150" s="12">
        <v>48.684210526315788</v>
      </c>
      <c r="J150" s="12">
        <v>42.105263157894733</v>
      </c>
      <c r="K150" s="12">
        <v>0.33766442169469457</v>
      </c>
      <c r="L150" s="12">
        <v>59.340659340659343</v>
      </c>
    </row>
    <row r="151" spans="1:12">
      <c r="A151" s="12">
        <v>111001035572</v>
      </c>
      <c r="B151" s="11" t="s">
        <v>323</v>
      </c>
      <c r="C151" s="12">
        <v>19</v>
      </c>
      <c r="D151" s="12">
        <v>5</v>
      </c>
      <c r="E151" s="12">
        <v>4</v>
      </c>
      <c r="F151" s="12">
        <v>-8.2437499973560174E-2</v>
      </c>
      <c r="G151" s="12">
        <v>44.230769230769226</v>
      </c>
      <c r="H151" s="12">
        <v>68.292682926829272</v>
      </c>
      <c r="I151" s="12">
        <v>53.488372093023251</v>
      </c>
      <c r="J151" s="12">
        <v>48.648648648648653</v>
      </c>
      <c r="K151" s="12">
        <v>0.33636570115287356</v>
      </c>
      <c r="L151" s="12">
        <v>59.065934065934066</v>
      </c>
    </row>
    <row r="152" spans="1:12">
      <c r="A152" s="12">
        <v>111001106984</v>
      </c>
      <c r="B152" s="11" t="s">
        <v>224</v>
      </c>
      <c r="C152" s="12">
        <v>8</v>
      </c>
      <c r="D152" s="12">
        <v>6</v>
      </c>
      <c r="E152" s="12">
        <v>9</v>
      </c>
      <c r="F152" s="12">
        <v>0.11936740629139048</v>
      </c>
      <c r="G152" s="12">
        <v>62.362637362637365</v>
      </c>
      <c r="H152" s="12">
        <v>47.727272727272727</v>
      </c>
      <c r="I152" s="12">
        <v>73.972602739726028</v>
      </c>
      <c r="J152" s="12">
        <v>26.315789473684209</v>
      </c>
      <c r="K152" s="12">
        <v>0.33505221654088485</v>
      </c>
      <c r="L152" s="12">
        <v>58.791208791208796</v>
      </c>
    </row>
    <row r="153" spans="1:12">
      <c r="A153" s="12">
        <v>111001107832</v>
      </c>
      <c r="B153" s="11" t="s">
        <v>601</v>
      </c>
      <c r="C153" s="12">
        <v>7</v>
      </c>
      <c r="D153" s="12">
        <v>3</v>
      </c>
      <c r="E153" s="12">
        <v>6</v>
      </c>
      <c r="F153" s="12">
        <v>0.10980391612606714</v>
      </c>
      <c r="G153" s="12">
        <v>61.813186813186817</v>
      </c>
      <c r="H153" s="12">
        <v>56.25</v>
      </c>
      <c r="I153" s="12">
        <v>63.492063492063487</v>
      </c>
      <c r="J153" s="12">
        <v>65.789473684210535</v>
      </c>
      <c r="K153" s="12">
        <v>0.2996120024714316</v>
      </c>
      <c r="L153" s="12">
        <v>58.516483516483518</v>
      </c>
    </row>
    <row r="154" spans="1:12">
      <c r="A154" s="12">
        <v>111001104302</v>
      </c>
      <c r="B154" s="11" t="s">
        <v>216</v>
      </c>
      <c r="C154" s="12">
        <v>7</v>
      </c>
      <c r="D154" s="12">
        <v>6</v>
      </c>
      <c r="E154" s="12">
        <v>6</v>
      </c>
      <c r="F154" s="12">
        <v>5.6332939011384822E-2</v>
      </c>
      <c r="G154" s="12">
        <v>57.967032967032971</v>
      </c>
      <c r="H154" s="12">
        <v>50</v>
      </c>
      <c r="I154" s="12">
        <v>68.493150684931507</v>
      </c>
      <c r="J154" s="12">
        <v>63.157894736842103</v>
      </c>
      <c r="K154" s="12">
        <v>0.27709141159783907</v>
      </c>
      <c r="L154" s="12">
        <v>58.241758241758248</v>
      </c>
    </row>
    <row r="155" spans="1:12">
      <c r="A155" s="12">
        <v>111001107069</v>
      </c>
      <c r="B155" s="11" t="s">
        <v>596</v>
      </c>
      <c r="C155" s="12">
        <v>11</v>
      </c>
      <c r="D155" s="12">
        <v>3</v>
      </c>
      <c r="E155" s="12">
        <v>6</v>
      </c>
      <c r="F155" s="12">
        <v>0.16605899872532465</v>
      </c>
      <c r="G155" s="12">
        <v>67.582417582417591</v>
      </c>
      <c r="H155" s="12">
        <v>48.275862068965516</v>
      </c>
      <c r="I155" s="12">
        <v>69.841269841269835</v>
      </c>
      <c r="J155" s="12">
        <v>76.31578947368422</v>
      </c>
      <c r="K155" s="12">
        <v>0.27030980689214146</v>
      </c>
      <c r="L155" s="12">
        <v>57.967032967032971</v>
      </c>
    </row>
    <row r="156" spans="1:12">
      <c r="A156" s="12">
        <v>111001107794</v>
      </c>
      <c r="B156" s="11" t="s">
        <v>597</v>
      </c>
      <c r="C156" s="12">
        <v>18</v>
      </c>
      <c r="D156" s="12">
        <v>2</v>
      </c>
      <c r="E156" s="12">
        <v>6</v>
      </c>
      <c r="F156" s="12">
        <v>-3.9198495164154603E-3</v>
      </c>
      <c r="G156" s="12">
        <v>51.373626373626365</v>
      </c>
      <c r="H156" s="12">
        <v>61.53846153846154</v>
      </c>
      <c r="I156" s="12">
        <v>56.410256410256409</v>
      </c>
      <c r="J156" s="12">
        <v>50</v>
      </c>
      <c r="K156" s="12">
        <v>0.26716773440489128</v>
      </c>
      <c r="L156" s="12">
        <v>57.692307692307686</v>
      </c>
    </row>
    <row r="157" spans="1:12">
      <c r="A157" s="12">
        <v>111001012483</v>
      </c>
      <c r="B157" s="11" t="s">
        <v>149</v>
      </c>
      <c r="C157" s="12">
        <v>10</v>
      </c>
      <c r="D157" s="12">
        <v>5</v>
      </c>
      <c r="E157" s="12">
        <v>8</v>
      </c>
      <c r="F157" s="12">
        <v>0.13488529279321543</v>
      </c>
      <c r="G157" s="12">
        <v>64.835164835164832</v>
      </c>
      <c r="H157" s="12">
        <v>41.17647058823529</v>
      </c>
      <c r="I157" s="12">
        <v>76.744186046511629</v>
      </c>
      <c r="J157" s="12">
        <v>42.105263157894733</v>
      </c>
      <c r="K157" s="12">
        <v>0.26681255161181938</v>
      </c>
      <c r="L157" s="12">
        <v>57.417582417582416</v>
      </c>
    </row>
    <row r="158" spans="1:12">
      <c r="A158" s="12">
        <v>111001010251</v>
      </c>
      <c r="B158" s="11" t="s">
        <v>167</v>
      </c>
      <c r="C158" s="12">
        <v>6</v>
      </c>
      <c r="D158" s="12">
        <v>6</v>
      </c>
      <c r="E158" s="12">
        <v>5</v>
      </c>
      <c r="F158" s="12">
        <v>-2.9123840029963311E-2</v>
      </c>
      <c r="G158" s="12">
        <v>48.626373626373628</v>
      </c>
      <c r="H158" s="12">
        <v>66.666666666666657</v>
      </c>
      <c r="I158" s="12">
        <v>50.684931506849317</v>
      </c>
      <c r="J158" s="12">
        <v>65.789473684210535</v>
      </c>
      <c r="K158" s="12">
        <v>0.25633984085605893</v>
      </c>
      <c r="L158" s="12">
        <v>57.142857142857139</v>
      </c>
    </row>
    <row r="159" spans="1:12">
      <c r="A159" s="12">
        <v>111848003910</v>
      </c>
      <c r="B159" s="11" t="s">
        <v>198</v>
      </c>
      <c r="C159" s="12">
        <v>1</v>
      </c>
      <c r="D159" s="12">
        <v>1</v>
      </c>
      <c r="E159" s="12">
        <v>5</v>
      </c>
      <c r="F159" s="12">
        <v>0.10546162515520702</v>
      </c>
      <c r="G159" s="12">
        <v>61.53846153846154</v>
      </c>
      <c r="H159" s="12">
        <v>66.666666666666657</v>
      </c>
      <c r="I159" s="12">
        <v>50</v>
      </c>
      <c r="J159" s="12">
        <v>81.578947368421055</v>
      </c>
      <c r="K159" s="12">
        <v>0.24396348374869495</v>
      </c>
      <c r="L159" s="12">
        <v>56.868131868131869</v>
      </c>
    </row>
    <row r="160" spans="1:12">
      <c r="A160" s="12">
        <v>111001011045</v>
      </c>
      <c r="B160" s="11" t="s">
        <v>174</v>
      </c>
      <c r="C160" s="12">
        <v>16</v>
      </c>
      <c r="D160" s="12">
        <v>6</v>
      </c>
      <c r="E160" s="12">
        <v>7</v>
      </c>
      <c r="F160" s="12">
        <v>8.3698619457967666E-2</v>
      </c>
      <c r="G160" s="12">
        <v>59.615384615384613</v>
      </c>
      <c r="H160" s="12">
        <v>46.666666666666664</v>
      </c>
      <c r="I160" s="12">
        <v>69.863013698630141</v>
      </c>
      <c r="J160" s="12">
        <v>55.26315789473685</v>
      </c>
      <c r="K160" s="12">
        <v>0.24163738300263035</v>
      </c>
      <c r="L160" s="12">
        <v>56.593406593406591</v>
      </c>
    </row>
    <row r="161" spans="1:12">
      <c r="A161" s="12">
        <v>111001078638</v>
      </c>
      <c r="B161" s="11" t="s">
        <v>278</v>
      </c>
      <c r="C161" s="12">
        <v>5</v>
      </c>
      <c r="D161" s="12">
        <v>1</v>
      </c>
      <c r="E161" s="12">
        <v>4</v>
      </c>
      <c r="F161" s="12">
        <v>-1.732478395826359E-2</v>
      </c>
      <c r="G161" s="12">
        <v>49.450549450549453</v>
      </c>
      <c r="H161" s="12">
        <v>68.292682926829272</v>
      </c>
      <c r="I161" s="12">
        <v>45.714285714285715</v>
      </c>
      <c r="J161" s="12">
        <v>56.756756756756758</v>
      </c>
      <c r="K161" s="12">
        <v>0.19589199211101896</v>
      </c>
      <c r="L161" s="12">
        <v>56.318681318681321</v>
      </c>
    </row>
    <row r="162" spans="1:12">
      <c r="A162" s="12">
        <v>111001098906</v>
      </c>
      <c r="B162" s="11" t="s">
        <v>219</v>
      </c>
      <c r="C162" s="12">
        <v>8</v>
      </c>
      <c r="D162" s="12">
        <v>2</v>
      </c>
      <c r="E162" s="12">
        <v>4</v>
      </c>
      <c r="F162" s="12">
        <v>0.16464519010162221</v>
      </c>
      <c r="G162" s="12">
        <v>67.307692307692307</v>
      </c>
      <c r="H162" s="12">
        <v>52.272727272727273</v>
      </c>
      <c r="I162" s="12">
        <v>61.53846153846154</v>
      </c>
      <c r="J162" s="12">
        <v>89.189189189189193</v>
      </c>
      <c r="K162" s="12">
        <v>0.19247383750047084</v>
      </c>
      <c r="L162" s="12">
        <v>56.043956043956044</v>
      </c>
    </row>
    <row r="163" spans="1:12">
      <c r="A163" s="12">
        <v>111001011771</v>
      </c>
      <c r="B163" s="11" t="s">
        <v>280</v>
      </c>
      <c r="C163" s="12">
        <v>10</v>
      </c>
      <c r="D163" s="12">
        <v>2</v>
      </c>
      <c r="E163" s="12">
        <v>7</v>
      </c>
      <c r="F163" s="12">
        <v>0.17547685300113086</v>
      </c>
      <c r="G163" s="12">
        <v>68.681318681318686</v>
      </c>
      <c r="H163" s="12">
        <v>47.058823529411761</v>
      </c>
      <c r="I163" s="12">
        <v>66.666666666666657</v>
      </c>
      <c r="J163" s="12">
        <v>68.421052631578945</v>
      </c>
      <c r="K163" s="12">
        <v>0.1909641960478653</v>
      </c>
      <c r="L163" s="12">
        <v>55.769230769230774</v>
      </c>
    </row>
    <row r="164" spans="1:12">
      <c r="A164" s="12">
        <v>111001015458</v>
      </c>
      <c r="B164" s="11" t="s">
        <v>148</v>
      </c>
      <c r="C164" s="12">
        <v>10</v>
      </c>
      <c r="D164" s="12">
        <v>6</v>
      </c>
      <c r="E164" s="12">
        <v>8</v>
      </c>
      <c r="F164" s="12">
        <v>0.13397356223828683</v>
      </c>
      <c r="G164" s="12">
        <v>64.285714285714292</v>
      </c>
      <c r="H164" s="12">
        <v>38.235294117647058</v>
      </c>
      <c r="I164" s="12">
        <v>75.342465753424662</v>
      </c>
      <c r="J164" s="12">
        <v>39.473684210526315</v>
      </c>
      <c r="K164" s="12">
        <v>0.18836059628346707</v>
      </c>
      <c r="L164" s="12">
        <v>55.494505494505496</v>
      </c>
    </row>
    <row r="165" spans="1:12">
      <c r="A165" s="12">
        <v>111265000408</v>
      </c>
      <c r="B165" s="11" t="s">
        <v>164</v>
      </c>
      <c r="C165" s="12">
        <v>10</v>
      </c>
      <c r="D165" s="12">
        <v>1</v>
      </c>
      <c r="E165" s="12">
        <v>10</v>
      </c>
      <c r="F165" s="12">
        <v>0.2468491656580899</v>
      </c>
      <c r="G165" s="12">
        <v>73.076923076923066</v>
      </c>
      <c r="H165" s="12">
        <v>52.941176470588239</v>
      </c>
      <c r="I165" s="12">
        <v>60</v>
      </c>
      <c r="J165" s="12">
        <v>17.948717948717949</v>
      </c>
      <c r="K165" s="12">
        <v>0.1767481800635288</v>
      </c>
      <c r="L165" s="12">
        <v>55.219780219780226</v>
      </c>
    </row>
    <row r="166" spans="1:12">
      <c r="A166" s="12">
        <v>111279000168</v>
      </c>
      <c r="B166" s="11" t="s">
        <v>141</v>
      </c>
      <c r="C166" s="12">
        <v>9</v>
      </c>
      <c r="D166" s="12">
        <v>4</v>
      </c>
      <c r="E166" s="12">
        <v>8</v>
      </c>
      <c r="F166" s="12">
        <v>3.613658963286169E-2</v>
      </c>
      <c r="G166" s="12">
        <v>55.769230769230774</v>
      </c>
      <c r="H166" s="12">
        <v>60</v>
      </c>
      <c r="I166" s="12">
        <v>52.631578947368418</v>
      </c>
      <c r="J166" s="12">
        <v>23.684210526315788</v>
      </c>
      <c r="K166" s="12">
        <v>0.17110126490974653</v>
      </c>
      <c r="L166" s="12">
        <v>54.945054945054949</v>
      </c>
    </row>
    <row r="167" spans="1:12">
      <c r="A167" s="12">
        <v>111001104183</v>
      </c>
      <c r="B167" s="11" t="s">
        <v>132</v>
      </c>
      <c r="C167" s="12">
        <v>7</v>
      </c>
      <c r="D167" s="12">
        <v>4</v>
      </c>
      <c r="E167" s="12">
        <v>10</v>
      </c>
      <c r="F167" s="12">
        <v>8.5148445601800016E-2</v>
      </c>
      <c r="G167" s="12">
        <v>59.890109890109891</v>
      </c>
      <c r="H167" s="12">
        <v>53.125</v>
      </c>
      <c r="I167" s="12">
        <v>57.894736842105267</v>
      </c>
      <c r="J167" s="12">
        <v>5.1282051282051277</v>
      </c>
      <c r="K167" s="12">
        <v>0.14202739142610174</v>
      </c>
      <c r="L167" s="12">
        <v>54.670329670329664</v>
      </c>
    </row>
    <row r="168" spans="1:12">
      <c r="A168" s="12">
        <v>111001014451</v>
      </c>
      <c r="B168" s="11" t="s">
        <v>276</v>
      </c>
      <c r="C168" s="12">
        <v>4</v>
      </c>
      <c r="D168" s="12">
        <v>2</v>
      </c>
      <c r="E168" s="12">
        <v>4</v>
      </c>
      <c r="F168" s="12">
        <v>-0.1538010818048115</v>
      </c>
      <c r="G168" s="12">
        <v>38.186813186813183</v>
      </c>
      <c r="H168" s="12">
        <v>66.666666666666657</v>
      </c>
      <c r="I168" s="12">
        <v>43.589743589743591</v>
      </c>
      <c r="J168" s="12">
        <v>43.243243243243242</v>
      </c>
      <c r="K168" s="12">
        <v>0.12813347492336552</v>
      </c>
      <c r="L168" s="12">
        <v>54.395604395604394</v>
      </c>
    </row>
    <row r="169" spans="1:12">
      <c r="A169" s="12">
        <v>111001012441</v>
      </c>
      <c r="B169" s="11" t="s">
        <v>106</v>
      </c>
      <c r="C169" s="12">
        <v>10</v>
      </c>
      <c r="D169" s="12">
        <v>1</v>
      </c>
      <c r="E169" s="12">
        <v>10</v>
      </c>
      <c r="F169" s="12">
        <v>0.22356031486750325</v>
      </c>
      <c r="G169" s="12">
        <v>71.428571428571431</v>
      </c>
      <c r="H169" s="12">
        <v>50</v>
      </c>
      <c r="I169" s="12">
        <v>58.571428571428577</v>
      </c>
      <c r="J169" s="12">
        <v>12.820512820512819</v>
      </c>
      <c r="K169" s="12">
        <v>9.7811038642595355E-2</v>
      </c>
      <c r="L169" s="12">
        <v>54.120879120879117</v>
      </c>
    </row>
    <row r="170" spans="1:12">
      <c r="A170" s="12">
        <v>111001000132</v>
      </c>
      <c r="B170" s="11" t="s">
        <v>206</v>
      </c>
      <c r="C170" s="12">
        <v>1</v>
      </c>
      <c r="D170" s="12">
        <v>4</v>
      </c>
      <c r="E170" s="12">
        <v>4</v>
      </c>
      <c r="F170" s="12">
        <v>2.197728639166489E-2</v>
      </c>
      <c r="G170" s="12">
        <v>54.120879120879117</v>
      </c>
      <c r="H170" s="12">
        <v>58.333333333333336</v>
      </c>
      <c r="I170" s="12">
        <v>50</v>
      </c>
      <c r="J170" s="12">
        <v>64.86486486486487</v>
      </c>
      <c r="K170" s="12">
        <v>9.3446626723853565E-2</v>
      </c>
      <c r="L170" s="12">
        <v>53.846153846153847</v>
      </c>
    </row>
    <row r="171" spans="1:12">
      <c r="A171" s="12">
        <v>111001104264</v>
      </c>
      <c r="B171" s="11" t="s">
        <v>225</v>
      </c>
      <c r="C171" s="12">
        <v>11</v>
      </c>
      <c r="D171" s="12">
        <v>4</v>
      </c>
      <c r="E171" s="12">
        <v>7</v>
      </c>
      <c r="F171" s="12">
        <v>0.1481939794116347</v>
      </c>
      <c r="G171" s="12">
        <v>65.659340659340657</v>
      </c>
      <c r="H171" s="12">
        <v>44.827586206896555</v>
      </c>
      <c r="I171" s="12">
        <v>63.157894736842103</v>
      </c>
      <c r="J171" s="12">
        <v>63.157894736842103</v>
      </c>
      <c r="K171" s="12">
        <v>8.7261847519251035E-2</v>
      </c>
      <c r="L171" s="12">
        <v>53.571428571428569</v>
      </c>
    </row>
    <row r="172" spans="1:12">
      <c r="A172" s="12">
        <v>111001000078</v>
      </c>
      <c r="B172" s="11" t="s">
        <v>146</v>
      </c>
      <c r="C172" s="12">
        <v>16</v>
      </c>
      <c r="D172" s="12">
        <v>5</v>
      </c>
      <c r="E172" s="12">
        <v>9</v>
      </c>
      <c r="F172" s="12">
        <v>4.7948312186745209E-2</v>
      </c>
      <c r="G172" s="12">
        <v>57.142857142857139</v>
      </c>
      <c r="H172" s="12">
        <v>40</v>
      </c>
      <c r="I172" s="12">
        <v>67.441860465116278</v>
      </c>
      <c r="J172" s="12">
        <v>21.052631578947366</v>
      </c>
      <c r="K172" s="12">
        <v>7.747491411951693E-2</v>
      </c>
      <c r="L172" s="12">
        <v>53.296703296703299</v>
      </c>
    </row>
    <row r="173" spans="1:12">
      <c r="A173" s="12">
        <v>111001047571</v>
      </c>
      <c r="B173" s="11" t="s">
        <v>329</v>
      </c>
      <c r="C173" s="12">
        <v>19</v>
      </c>
      <c r="D173" s="12">
        <v>5</v>
      </c>
      <c r="E173" s="12">
        <v>3</v>
      </c>
      <c r="F173" s="12">
        <v>-0.16568218829822964</v>
      </c>
      <c r="G173" s="12">
        <v>36.538461538461533</v>
      </c>
      <c r="H173" s="12">
        <v>58.536585365853654</v>
      </c>
      <c r="I173" s="12">
        <v>48.837209302325576</v>
      </c>
      <c r="J173" s="12">
        <v>69.696969696969703</v>
      </c>
      <c r="K173" s="12">
        <v>7.6106744721430114E-2</v>
      </c>
      <c r="L173" s="12">
        <v>53.021978021978022</v>
      </c>
    </row>
    <row r="174" spans="1:12">
      <c r="A174" s="12">
        <v>111001014001</v>
      </c>
      <c r="B174" s="11" t="s">
        <v>248</v>
      </c>
      <c r="C174" s="12">
        <v>14</v>
      </c>
      <c r="D174" s="12">
        <v>3</v>
      </c>
      <c r="E174" s="12">
        <v>5</v>
      </c>
      <c r="F174" s="12">
        <v>-0.11138103516703021</v>
      </c>
      <c r="G174" s="12">
        <v>41.758241758241759</v>
      </c>
      <c r="H174" s="12">
        <v>62.5</v>
      </c>
      <c r="I174" s="12">
        <v>44.444444444444443</v>
      </c>
      <c r="J174" s="12">
        <v>52.631578947368418</v>
      </c>
      <c r="K174" s="12">
        <v>6.8319047587655474E-2</v>
      </c>
      <c r="L174" s="12">
        <v>52.747252747252752</v>
      </c>
    </row>
    <row r="175" spans="1:12">
      <c r="A175" s="12">
        <v>111001032255</v>
      </c>
      <c r="B175" s="11" t="s">
        <v>155</v>
      </c>
      <c r="C175" s="12">
        <v>12</v>
      </c>
      <c r="D175" s="12">
        <v>4</v>
      </c>
      <c r="E175" s="12">
        <v>7</v>
      </c>
      <c r="F175" s="12">
        <v>0.13399253876056147</v>
      </c>
      <c r="G175" s="12">
        <v>64.560439560439562</v>
      </c>
      <c r="H175" s="12">
        <v>44.444444444444443</v>
      </c>
      <c r="I175" s="12">
        <v>61.842105263157897</v>
      </c>
      <c r="J175" s="12">
        <v>60.526315789473685</v>
      </c>
      <c r="K175" s="12">
        <v>5.656589886327873E-2</v>
      </c>
      <c r="L175" s="12">
        <v>52.472527472527474</v>
      </c>
    </row>
    <row r="176" spans="1:12">
      <c r="A176" s="12">
        <v>111001024732</v>
      </c>
      <c r="B176" s="11" t="s">
        <v>173</v>
      </c>
      <c r="C176" s="12">
        <v>8</v>
      </c>
      <c r="D176" s="12">
        <v>6</v>
      </c>
      <c r="E176" s="12">
        <v>7</v>
      </c>
      <c r="F176" s="12">
        <v>3.5241550076702342E-2</v>
      </c>
      <c r="G176" s="12">
        <v>55.494505494505496</v>
      </c>
      <c r="H176" s="12">
        <v>43.18181818181818</v>
      </c>
      <c r="I176" s="12">
        <v>63.013698630136986</v>
      </c>
      <c r="J176" s="12">
        <v>47.368421052631575</v>
      </c>
      <c r="K176" s="12">
        <v>5.4930398991329572E-2</v>
      </c>
      <c r="L176" s="12">
        <v>52.197802197802204</v>
      </c>
    </row>
    <row r="177" spans="1:12">
      <c r="A177" s="12">
        <v>111001013820</v>
      </c>
      <c r="B177" s="11" t="s">
        <v>247</v>
      </c>
      <c r="C177" s="12">
        <v>5</v>
      </c>
      <c r="D177" s="12">
        <v>1</v>
      </c>
      <c r="E177" s="12">
        <v>6</v>
      </c>
      <c r="F177" s="12">
        <v>-6.2432607012371653E-2</v>
      </c>
      <c r="G177" s="12">
        <v>45.879120879120876</v>
      </c>
      <c r="H177" s="12">
        <v>65.853658536585371</v>
      </c>
      <c r="I177" s="12">
        <v>40</v>
      </c>
      <c r="J177" s="12">
        <v>39.473684210526315</v>
      </c>
      <c r="K177" s="12">
        <v>4.8584098564123601E-2</v>
      </c>
      <c r="L177" s="12">
        <v>51.923076923076927</v>
      </c>
    </row>
    <row r="178" spans="1:12">
      <c r="A178" s="12">
        <v>111001012301</v>
      </c>
      <c r="B178" s="11" t="s">
        <v>334</v>
      </c>
      <c r="C178" s="12">
        <v>4</v>
      </c>
      <c r="D178" s="12">
        <v>1</v>
      </c>
      <c r="E178" s="12">
        <v>7</v>
      </c>
      <c r="F178" s="12">
        <v>-0.11625758092368904</v>
      </c>
      <c r="G178" s="12">
        <v>41.483516483516489</v>
      </c>
      <c r="H178" s="12">
        <v>70</v>
      </c>
      <c r="I178" s="12">
        <v>35.714285714285715</v>
      </c>
      <c r="J178" s="12">
        <v>26.315789473684209</v>
      </c>
      <c r="K178" s="12">
        <v>4.6034778319326182E-2</v>
      </c>
      <c r="L178" s="12">
        <v>51.648351648351657</v>
      </c>
    </row>
    <row r="179" spans="1:12">
      <c r="A179" s="12">
        <v>111001016314</v>
      </c>
      <c r="B179" s="11" t="s">
        <v>264</v>
      </c>
      <c r="C179" s="12">
        <v>2</v>
      </c>
      <c r="D179" s="12">
        <v>4</v>
      </c>
      <c r="E179" s="12">
        <v>6</v>
      </c>
      <c r="F179" s="12">
        <v>-5.5189161890206478E-2</v>
      </c>
      <c r="G179" s="12">
        <v>46.978021978021978</v>
      </c>
      <c r="H179" s="12">
        <v>60</v>
      </c>
      <c r="I179" s="12">
        <v>44.736842105263158</v>
      </c>
      <c r="J179" s="12">
        <v>44.736842105263158</v>
      </c>
      <c r="K179" s="12">
        <v>2.8447464566972419E-2</v>
      </c>
      <c r="L179" s="12">
        <v>51.373626373626365</v>
      </c>
    </row>
    <row r="180" spans="1:12">
      <c r="A180" s="12">
        <v>211850001171</v>
      </c>
      <c r="B180" s="11" t="s">
        <v>401</v>
      </c>
      <c r="C180" s="12">
        <v>19</v>
      </c>
      <c r="D180" s="12">
        <v>3</v>
      </c>
      <c r="E180" s="12">
        <v>1</v>
      </c>
      <c r="F180" s="12">
        <v>-0.13563380485931165</v>
      </c>
      <c r="G180" s="12">
        <v>39.835164835164832</v>
      </c>
      <c r="H180" s="12">
        <v>63.414634146341463</v>
      </c>
      <c r="I180" s="12">
        <v>41.269841269841265</v>
      </c>
      <c r="J180" s="12">
        <v>100</v>
      </c>
      <c r="K180" s="12">
        <v>2.7475757489777399E-2</v>
      </c>
      <c r="L180" s="12">
        <v>51.098901098901095</v>
      </c>
    </row>
    <row r="181" spans="1:12">
      <c r="A181" s="12">
        <v>211001027485</v>
      </c>
      <c r="B181" s="11" t="s">
        <v>602</v>
      </c>
      <c r="C181" s="12">
        <v>3</v>
      </c>
      <c r="D181" s="12">
        <v>1</v>
      </c>
      <c r="E181" s="12">
        <v>1</v>
      </c>
      <c r="F181" s="12">
        <v>-0.15525238947445791</v>
      </c>
      <c r="G181" s="12">
        <v>37.912087912087912</v>
      </c>
      <c r="H181" s="12">
        <v>72.727272727272734</v>
      </c>
      <c r="I181" s="12">
        <v>31.428571428571427</v>
      </c>
      <c r="J181" s="12">
        <v>96.428571428571431</v>
      </c>
      <c r="K181" s="12">
        <v>1.7854206146573681E-2</v>
      </c>
      <c r="L181" s="12">
        <v>50.824175824175825</v>
      </c>
    </row>
    <row r="182" spans="1:12">
      <c r="A182" s="12">
        <v>111001014591</v>
      </c>
      <c r="B182" s="11" t="s">
        <v>163</v>
      </c>
      <c r="C182" s="12">
        <v>18</v>
      </c>
      <c r="D182" s="12">
        <v>4</v>
      </c>
      <c r="E182" s="12">
        <v>5</v>
      </c>
      <c r="F182" s="12">
        <v>-3.2392091358678071E-2</v>
      </c>
      <c r="G182" s="12">
        <v>48.35164835164835</v>
      </c>
      <c r="H182" s="12">
        <v>57.692307692307686</v>
      </c>
      <c r="I182" s="12">
        <v>46.05263157894737</v>
      </c>
      <c r="J182" s="12">
        <v>63.157894736842103</v>
      </c>
      <c r="K182" s="12">
        <v>1.0541506781324711E-2</v>
      </c>
      <c r="L182" s="12">
        <v>50.549450549450547</v>
      </c>
    </row>
    <row r="183" spans="1:12">
      <c r="A183" s="12">
        <v>111848002689</v>
      </c>
      <c r="B183" s="11" t="s">
        <v>169</v>
      </c>
      <c r="C183" s="12">
        <v>1</v>
      </c>
      <c r="D183" s="12">
        <v>6</v>
      </c>
      <c r="E183" s="12">
        <v>5</v>
      </c>
      <c r="F183" s="12">
        <v>-2.0283498599042549E-2</v>
      </c>
      <c r="G183" s="12">
        <v>48.901098901098898</v>
      </c>
      <c r="H183" s="12">
        <v>50</v>
      </c>
      <c r="I183" s="12">
        <v>52.054794520547944</v>
      </c>
      <c r="J183" s="12">
        <v>68.421052631578945</v>
      </c>
      <c r="K183" s="12">
        <v>-1.9941158978896222E-2</v>
      </c>
      <c r="L183" s="12">
        <v>50.27472527472527</v>
      </c>
    </row>
    <row r="184" spans="1:12">
      <c r="A184" s="12">
        <v>111001086649</v>
      </c>
      <c r="B184" s="11" t="s">
        <v>116</v>
      </c>
      <c r="C184" s="12">
        <v>8</v>
      </c>
      <c r="D184" s="12">
        <v>4</v>
      </c>
      <c r="E184" s="12">
        <v>7</v>
      </c>
      <c r="F184" s="12">
        <v>8.2312062408081171E-2</v>
      </c>
      <c r="G184" s="12">
        <v>59.340659340659343</v>
      </c>
      <c r="H184" s="12">
        <v>45.454545454545453</v>
      </c>
      <c r="I184" s="12">
        <v>56.578947368421048</v>
      </c>
      <c r="J184" s="12">
        <v>52.631578947368418</v>
      </c>
      <c r="K184" s="12">
        <v>-2.0292167180408192E-2</v>
      </c>
      <c r="L184" s="12">
        <v>50</v>
      </c>
    </row>
    <row r="185" spans="1:12">
      <c r="A185" s="12">
        <v>111001024686</v>
      </c>
      <c r="B185" s="11" t="s">
        <v>658</v>
      </c>
      <c r="C185" s="12">
        <v>4</v>
      </c>
      <c r="D185" s="12">
        <v>5</v>
      </c>
      <c r="E185" s="12">
        <v>4</v>
      </c>
      <c r="F185" s="12">
        <v>-0.2520319868378888</v>
      </c>
      <c r="G185" s="12">
        <v>28.296703296703296</v>
      </c>
      <c r="H185" s="12">
        <v>60</v>
      </c>
      <c r="I185" s="12">
        <v>41.860465116279073</v>
      </c>
      <c r="J185" s="12">
        <v>29.72972972972973</v>
      </c>
      <c r="K185" s="12">
        <v>-2.3527175867991749E-2</v>
      </c>
      <c r="L185" s="12">
        <v>49.72527472527473</v>
      </c>
    </row>
    <row r="186" spans="1:12">
      <c r="A186" s="12">
        <v>111001107875</v>
      </c>
      <c r="B186" s="11" t="s">
        <v>598</v>
      </c>
      <c r="C186" s="12">
        <v>7</v>
      </c>
      <c r="D186" s="12">
        <v>4</v>
      </c>
      <c r="E186" s="12">
        <v>8</v>
      </c>
      <c r="F186" s="12">
        <v>5.6302604694753393E-2</v>
      </c>
      <c r="G186" s="12">
        <v>57.692307692307686</v>
      </c>
      <c r="H186" s="12">
        <v>46.875</v>
      </c>
      <c r="I186" s="12">
        <v>53.94736842105263</v>
      </c>
      <c r="J186" s="12">
        <v>26.315789473684209</v>
      </c>
      <c r="K186" s="12">
        <v>-4.2187151513916672E-2</v>
      </c>
      <c r="L186" s="12">
        <v>49.450549450549453</v>
      </c>
    </row>
    <row r="187" spans="1:12">
      <c r="A187" s="12">
        <v>211850000931</v>
      </c>
      <c r="B187" s="11" t="s">
        <v>246</v>
      </c>
      <c r="C187" s="12">
        <v>5</v>
      </c>
      <c r="D187" s="12">
        <v>1</v>
      </c>
      <c r="E187" s="12">
        <v>3</v>
      </c>
      <c r="F187" s="12">
        <v>-9.3077777016383145E-2</v>
      </c>
      <c r="G187" s="12">
        <v>42.857142857142854</v>
      </c>
      <c r="H187" s="12">
        <v>63.414634146341463</v>
      </c>
      <c r="I187" s="12">
        <v>37.142857142857146</v>
      </c>
      <c r="J187" s="12">
        <v>75.757575757575751</v>
      </c>
      <c r="K187" s="12">
        <v>-4.7096705334910727E-2</v>
      </c>
      <c r="L187" s="12">
        <v>49.175824175824175</v>
      </c>
    </row>
    <row r="188" spans="1:12">
      <c r="A188" s="12">
        <v>111001098973</v>
      </c>
      <c r="B188" s="11" t="s">
        <v>631</v>
      </c>
      <c r="C188" s="12">
        <v>19</v>
      </c>
      <c r="D188" s="12">
        <v>1</v>
      </c>
      <c r="E188" s="12">
        <v>5</v>
      </c>
      <c r="F188" s="12">
        <v>-0.11767448773162684</v>
      </c>
      <c r="G188" s="12">
        <v>41.208791208791204</v>
      </c>
      <c r="H188" s="12">
        <v>65.853658536585371</v>
      </c>
      <c r="I188" s="12">
        <v>34.285714285714285</v>
      </c>
      <c r="J188" s="12">
        <v>50</v>
      </c>
      <c r="K188" s="12">
        <v>-5.467008073159868E-2</v>
      </c>
      <c r="L188" s="12">
        <v>48.901098901098898</v>
      </c>
    </row>
    <row r="189" spans="1:12">
      <c r="A189" s="12">
        <v>111001075736</v>
      </c>
      <c r="B189" s="11" t="s">
        <v>275</v>
      </c>
      <c r="C189" s="12">
        <v>6</v>
      </c>
      <c r="D189" s="12">
        <v>1</v>
      </c>
      <c r="E189" s="12">
        <v>3</v>
      </c>
      <c r="F189" s="12">
        <v>-4.5403810036099772E-2</v>
      </c>
      <c r="G189" s="12">
        <v>47.802197802197803</v>
      </c>
      <c r="H189" s="12">
        <v>58.333333333333336</v>
      </c>
      <c r="I189" s="12">
        <v>41.428571428571431</v>
      </c>
      <c r="J189" s="12">
        <v>81.818181818181827</v>
      </c>
      <c r="K189" s="12">
        <v>-6.1434642219729767E-2</v>
      </c>
      <c r="L189" s="12">
        <v>48.626373626373628</v>
      </c>
    </row>
    <row r="190" spans="1:12">
      <c r="A190" s="12">
        <v>111001014346</v>
      </c>
      <c r="B190" s="11" t="s">
        <v>181</v>
      </c>
      <c r="C190" s="12">
        <v>9</v>
      </c>
      <c r="D190" s="12">
        <v>3</v>
      </c>
      <c r="E190" s="12">
        <v>9</v>
      </c>
      <c r="F190" s="12">
        <v>-5.9023664327099407E-2</v>
      </c>
      <c r="G190" s="12">
        <v>46.428571428571431</v>
      </c>
      <c r="H190" s="12">
        <v>50</v>
      </c>
      <c r="I190" s="12">
        <v>49.206349206349202</v>
      </c>
      <c r="J190" s="12">
        <v>15.789473684210526</v>
      </c>
      <c r="K190" s="12">
        <v>-7.1411088536505157E-2</v>
      </c>
      <c r="L190" s="12">
        <v>48.35164835164835</v>
      </c>
    </row>
    <row r="191" spans="1:12">
      <c r="A191" s="12">
        <v>111001013161</v>
      </c>
      <c r="B191" s="11" t="s">
        <v>261</v>
      </c>
      <c r="C191" s="12">
        <v>8</v>
      </c>
      <c r="D191" s="12">
        <v>5</v>
      </c>
      <c r="E191" s="12">
        <v>3</v>
      </c>
      <c r="F191" s="12">
        <v>9.1760807362572996E-4</v>
      </c>
      <c r="G191" s="12">
        <v>52.747252747252752</v>
      </c>
      <c r="H191" s="12">
        <v>36.363636363636367</v>
      </c>
      <c r="I191" s="12">
        <v>62.790697674418603</v>
      </c>
      <c r="J191" s="12">
        <v>84.848484848484844</v>
      </c>
      <c r="K191" s="12">
        <v>-7.2249268372619135E-2</v>
      </c>
      <c r="L191" s="12">
        <v>48.07692307692308</v>
      </c>
    </row>
    <row r="192" spans="1:12">
      <c r="A192" s="12">
        <v>111001030066</v>
      </c>
      <c r="B192" s="11" t="s">
        <v>220</v>
      </c>
      <c r="C192" s="12">
        <v>4</v>
      </c>
      <c r="D192" s="12">
        <v>4</v>
      </c>
      <c r="E192" s="12">
        <v>7</v>
      </c>
      <c r="F192" s="12">
        <v>-0.15823909985141943</v>
      </c>
      <c r="G192" s="12">
        <v>37.087912087912088</v>
      </c>
      <c r="H192" s="12">
        <v>63.333333333333329</v>
      </c>
      <c r="I192" s="12">
        <v>34.210526315789473</v>
      </c>
      <c r="J192" s="12">
        <v>21.052631578947366</v>
      </c>
      <c r="K192" s="12">
        <v>-0.10155085974678987</v>
      </c>
      <c r="L192" s="12">
        <v>47.802197802197803</v>
      </c>
    </row>
    <row r="193" spans="1:12">
      <c r="A193" s="12">
        <v>111001046485</v>
      </c>
      <c r="B193" s="11" t="s">
        <v>286</v>
      </c>
      <c r="C193" s="12">
        <v>5</v>
      </c>
      <c r="D193" s="12">
        <v>2</v>
      </c>
      <c r="E193" s="12">
        <v>7</v>
      </c>
      <c r="F193" s="12">
        <v>-0.19790507613572572</v>
      </c>
      <c r="G193" s="12">
        <v>34.065934065934066</v>
      </c>
      <c r="H193" s="12">
        <v>58.536585365853654</v>
      </c>
      <c r="I193" s="12">
        <v>38.461538461538467</v>
      </c>
      <c r="J193" s="12">
        <v>13.157894736842104</v>
      </c>
      <c r="K193" s="12">
        <v>-0.111376246307475</v>
      </c>
      <c r="L193" s="12">
        <v>47.527472527472526</v>
      </c>
    </row>
    <row r="194" spans="1:12">
      <c r="A194" s="12">
        <v>111001012815</v>
      </c>
      <c r="B194" s="11" t="s">
        <v>291</v>
      </c>
      <c r="C194" s="12">
        <v>18</v>
      </c>
      <c r="D194" s="12">
        <v>1</v>
      </c>
      <c r="E194" s="12">
        <v>7</v>
      </c>
      <c r="F194" s="12">
        <v>-3.3406084139629942E-2</v>
      </c>
      <c r="G194" s="12">
        <v>48.07692307692308</v>
      </c>
      <c r="H194" s="12">
        <v>53.846153846153847</v>
      </c>
      <c r="I194" s="12">
        <v>42.857142857142854</v>
      </c>
      <c r="J194" s="12">
        <v>36.84210526315789</v>
      </c>
      <c r="K194" s="12">
        <v>-0.11666863579379094</v>
      </c>
      <c r="L194" s="12">
        <v>47.252747252747248</v>
      </c>
    </row>
    <row r="195" spans="1:12">
      <c r="A195" s="12">
        <v>111001075272</v>
      </c>
      <c r="B195" s="11" t="s">
        <v>180</v>
      </c>
      <c r="C195" s="12">
        <v>11</v>
      </c>
      <c r="D195" s="12">
        <v>4</v>
      </c>
      <c r="E195" s="12">
        <v>7</v>
      </c>
      <c r="F195" s="12">
        <v>6.6270460302923731E-2</v>
      </c>
      <c r="G195" s="12">
        <v>58.791208791208796</v>
      </c>
      <c r="H195" s="12">
        <v>41.379310344827587</v>
      </c>
      <c r="I195" s="12">
        <v>55.26315789473685</v>
      </c>
      <c r="J195" s="12">
        <v>50</v>
      </c>
      <c r="K195" s="12">
        <v>-0.11767479021311258</v>
      </c>
      <c r="L195" s="12">
        <v>46.978021978021978</v>
      </c>
    </row>
    <row r="196" spans="1:12">
      <c r="A196" s="12">
        <v>111001015733</v>
      </c>
      <c r="B196" s="11" t="s">
        <v>256</v>
      </c>
      <c r="C196" s="12">
        <v>18</v>
      </c>
      <c r="D196" s="12">
        <v>3</v>
      </c>
      <c r="E196" s="12">
        <v>6</v>
      </c>
      <c r="F196" s="12">
        <v>-0.10788557824445838</v>
      </c>
      <c r="G196" s="12">
        <v>42.032967032967036</v>
      </c>
      <c r="H196" s="12">
        <v>50</v>
      </c>
      <c r="I196" s="12">
        <v>46.031746031746032</v>
      </c>
      <c r="J196" s="12">
        <v>34.210526315789473</v>
      </c>
      <c r="K196" s="12">
        <v>-0.12877452147857299</v>
      </c>
      <c r="L196" s="12">
        <v>46.703296703296701</v>
      </c>
    </row>
    <row r="197" spans="1:12">
      <c r="A197" s="12">
        <v>111001000272</v>
      </c>
      <c r="B197" s="11" t="s">
        <v>231</v>
      </c>
      <c r="C197" s="12">
        <v>10</v>
      </c>
      <c r="D197" s="12">
        <v>5</v>
      </c>
      <c r="E197" s="12">
        <v>9</v>
      </c>
      <c r="F197" s="12">
        <v>3.0089630269722469E-2</v>
      </c>
      <c r="G197" s="12">
        <v>54.395604395604394</v>
      </c>
      <c r="H197" s="12">
        <v>29.411764705882355</v>
      </c>
      <c r="I197" s="12">
        <v>65.116279069767444</v>
      </c>
      <c r="J197" s="12">
        <v>18.421052631578945</v>
      </c>
      <c r="K197" s="12">
        <v>-0.15579208334306882</v>
      </c>
      <c r="L197" s="12">
        <v>46.428571428571431</v>
      </c>
    </row>
    <row r="198" spans="1:12">
      <c r="A198" s="12">
        <v>111001001538</v>
      </c>
      <c r="B198" s="11" t="s">
        <v>289</v>
      </c>
      <c r="C198" s="12">
        <v>10</v>
      </c>
      <c r="D198" s="12">
        <v>3</v>
      </c>
      <c r="E198" s="12">
        <v>8</v>
      </c>
      <c r="F198" s="12">
        <v>9.2525400849474776E-2</v>
      </c>
      <c r="G198" s="12">
        <v>60.439560439560438</v>
      </c>
      <c r="H198" s="12">
        <v>32.352941176470587</v>
      </c>
      <c r="I198" s="12">
        <v>61.904761904761905</v>
      </c>
      <c r="J198" s="12">
        <v>28.947368421052634</v>
      </c>
      <c r="K198" s="12">
        <v>-0.16069893635025101</v>
      </c>
      <c r="L198" s="12">
        <v>46.153846153846153</v>
      </c>
    </row>
    <row r="199" spans="1:12">
      <c r="A199" s="12">
        <v>111001102172</v>
      </c>
      <c r="B199" s="11" t="s">
        <v>137</v>
      </c>
      <c r="C199" s="12">
        <v>16</v>
      </c>
      <c r="D199" s="12">
        <v>5</v>
      </c>
      <c r="E199" s="12">
        <v>6</v>
      </c>
      <c r="F199" s="12">
        <v>-5.7860544061185196E-3</v>
      </c>
      <c r="G199" s="12">
        <v>50.549450549450547</v>
      </c>
      <c r="H199" s="12">
        <v>33.333333333333329</v>
      </c>
      <c r="I199" s="12">
        <v>60.465116279069761</v>
      </c>
      <c r="J199" s="12">
        <v>47.368421052631575</v>
      </c>
      <c r="K199" s="12">
        <v>-0.16900472064048255</v>
      </c>
      <c r="L199" s="12">
        <v>45.879120879120876</v>
      </c>
    </row>
    <row r="200" spans="1:12">
      <c r="A200" s="12">
        <v>111769003122</v>
      </c>
      <c r="B200" s="11" t="s">
        <v>251</v>
      </c>
      <c r="C200" s="12">
        <v>11</v>
      </c>
      <c r="D200" s="12">
        <v>6</v>
      </c>
      <c r="E200" s="12">
        <v>4</v>
      </c>
      <c r="F200" s="12">
        <v>6.9328491075246997E-3</v>
      </c>
      <c r="G200" s="12">
        <v>53.296703296703299</v>
      </c>
      <c r="H200" s="12">
        <v>34.482758620689658</v>
      </c>
      <c r="I200" s="12">
        <v>58.904109589041099</v>
      </c>
      <c r="J200" s="12">
        <v>62.162162162162161</v>
      </c>
      <c r="K200" s="12">
        <v>-0.17645035615840973</v>
      </c>
      <c r="L200" s="12">
        <v>45.604395604395606</v>
      </c>
    </row>
    <row r="201" spans="1:12">
      <c r="A201" s="12">
        <v>111001013676</v>
      </c>
      <c r="B201" s="11" t="s">
        <v>178</v>
      </c>
      <c r="C201" s="12">
        <v>7</v>
      </c>
      <c r="D201" s="12">
        <v>6</v>
      </c>
      <c r="E201" s="12">
        <v>6</v>
      </c>
      <c r="F201" s="12">
        <v>-5.8180467492423393E-2</v>
      </c>
      <c r="G201" s="12">
        <v>46.703296703296701</v>
      </c>
      <c r="H201" s="12">
        <v>43.75</v>
      </c>
      <c r="I201" s="12">
        <v>49.315068493150683</v>
      </c>
      <c r="J201" s="12">
        <v>42.105263157894733</v>
      </c>
      <c r="K201" s="12">
        <v>-0.1823342301769833</v>
      </c>
      <c r="L201" s="12">
        <v>45.329670329670328</v>
      </c>
    </row>
    <row r="202" spans="1:12">
      <c r="A202" s="12">
        <v>111001030848</v>
      </c>
      <c r="B202" s="11" t="s">
        <v>312</v>
      </c>
      <c r="C202" s="12">
        <v>19</v>
      </c>
      <c r="D202" s="12">
        <v>3</v>
      </c>
      <c r="E202" s="12">
        <v>5</v>
      </c>
      <c r="F202" s="12">
        <v>-0.17027449305342354</v>
      </c>
      <c r="G202" s="12">
        <v>36.263736263736263</v>
      </c>
      <c r="H202" s="12">
        <v>56.09756097560976</v>
      </c>
      <c r="I202" s="12">
        <v>36.507936507936506</v>
      </c>
      <c r="J202" s="12">
        <v>34.210526315789473</v>
      </c>
      <c r="K202" s="12">
        <v>-0.19073053467684384</v>
      </c>
      <c r="L202" s="12">
        <v>45.054945054945058</v>
      </c>
    </row>
    <row r="203" spans="1:12">
      <c r="A203" s="12">
        <v>111001024660</v>
      </c>
      <c r="B203" s="11" t="s">
        <v>659</v>
      </c>
      <c r="C203" s="12">
        <v>8</v>
      </c>
      <c r="D203" s="12">
        <v>5</v>
      </c>
      <c r="E203" s="12">
        <v>8</v>
      </c>
      <c r="F203" s="12">
        <v>-6.4637005567672497E-3</v>
      </c>
      <c r="G203" s="12">
        <v>50</v>
      </c>
      <c r="H203" s="12">
        <v>34.090909090909086</v>
      </c>
      <c r="I203" s="12">
        <v>58.139534883720934</v>
      </c>
      <c r="J203" s="12">
        <v>13.157894736842104</v>
      </c>
      <c r="K203" s="12">
        <v>-0.19734341971523572</v>
      </c>
      <c r="L203" s="12">
        <v>44.780219780219781</v>
      </c>
    </row>
    <row r="204" spans="1:12">
      <c r="A204" s="12">
        <v>111001034045</v>
      </c>
      <c r="B204" s="11" t="s">
        <v>200</v>
      </c>
      <c r="C204" s="12">
        <v>8</v>
      </c>
      <c r="D204" s="12">
        <v>4</v>
      </c>
      <c r="E204" s="12">
        <v>4</v>
      </c>
      <c r="F204" s="12">
        <v>3.3059258064199799E-2</v>
      </c>
      <c r="G204" s="12">
        <v>54.945054945054949</v>
      </c>
      <c r="H204" s="12">
        <v>40.909090909090914</v>
      </c>
      <c r="I204" s="12">
        <v>51.315789473684212</v>
      </c>
      <c r="J204" s="12">
        <v>67.567567567567565</v>
      </c>
      <c r="K204" s="12">
        <v>-0.19749480457398924</v>
      </c>
      <c r="L204" s="12">
        <v>44.505494505494504</v>
      </c>
    </row>
    <row r="205" spans="1:12">
      <c r="A205" s="12">
        <v>111001029912</v>
      </c>
      <c r="B205" s="11" t="s">
        <v>98</v>
      </c>
      <c r="C205" s="12">
        <v>12</v>
      </c>
      <c r="D205" s="12">
        <v>3</v>
      </c>
      <c r="E205" s="12">
        <v>4</v>
      </c>
      <c r="F205" s="12">
        <v>5.9972566030100601E-2</v>
      </c>
      <c r="G205" s="12">
        <v>58.241758241758248</v>
      </c>
      <c r="H205" s="12">
        <v>33.333333333333329</v>
      </c>
      <c r="I205" s="12">
        <v>58.730158730158735</v>
      </c>
      <c r="J205" s="12">
        <v>72.972972972972968</v>
      </c>
      <c r="K205" s="12">
        <v>-0.20035450375998456</v>
      </c>
      <c r="L205" s="12">
        <v>44.230769230769226</v>
      </c>
    </row>
    <row r="206" spans="1:12">
      <c r="A206" s="12">
        <v>211850000051</v>
      </c>
      <c r="B206" s="11" t="s">
        <v>335</v>
      </c>
      <c r="C206" s="12">
        <v>5</v>
      </c>
      <c r="D206" s="12">
        <v>2</v>
      </c>
      <c r="E206" s="12">
        <v>3</v>
      </c>
      <c r="F206" s="12">
        <v>-0.20187938288854415</v>
      </c>
      <c r="G206" s="12">
        <v>33.791208791208796</v>
      </c>
      <c r="H206" s="12">
        <v>56.09756097560976</v>
      </c>
      <c r="I206" s="12">
        <v>35.897435897435898</v>
      </c>
      <c r="J206" s="12">
        <v>63.636363636363633</v>
      </c>
      <c r="K206" s="12">
        <v>-0.20176196408877986</v>
      </c>
      <c r="L206" s="12">
        <v>43.956043956043956</v>
      </c>
    </row>
    <row r="207" spans="1:12">
      <c r="A207" s="12">
        <v>111001104256</v>
      </c>
      <c r="B207" s="11" t="s">
        <v>126</v>
      </c>
      <c r="C207" s="12">
        <v>11</v>
      </c>
      <c r="D207" s="12">
        <v>3</v>
      </c>
      <c r="E207" s="12">
        <v>8</v>
      </c>
      <c r="F207" s="12">
        <v>3.5077348214628712E-2</v>
      </c>
      <c r="G207" s="12">
        <v>55.219780219780226</v>
      </c>
      <c r="H207" s="12">
        <v>37.931034482758619</v>
      </c>
      <c r="I207" s="12">
        <v>53.968253968253968</v>
      </c>
      <c r="J207" s="12">
        <v>21.052631578947366</v>
      </c>
      <c r="K207" s="12">
        <v>-0.20335586998696692</v>
      </c>
      <c r="L207" s="12">
        <v>43.681318681318679</v>
      </c>
    </row>
    <row r="208" spans="1:12">
      <c r="A208" s="12">
        <v>111001033898</v>
      </c>
      <c r="B208" s="11" t="s">
        <v>627</v>
      </c>
      <c r="C208" s="12">
        <v>8</v>
      </c>
      <c r="D208" s="12">
        <v>3</v>
      </c>
      <c r="E208" s="12">
        <v>5</v>
      </c>
      <c r="F208" s="12">
        <v>1.2314468229268859E-2</v>
      </c>
      <c r="G208" s="12">
        <v>53.571428571428569</v>
      </c>
      <c r="H208" s="12">
        <v>38.636363636363633</v>
      </c>
      <c r="I208" s="12">
        <v>52.380952380952387</v>
      </c>
      <c r="J208" s="12">
        <v>76.31578947368422</v>
      </c>
      <c r="K208" s="12">
        <v>-0.21929791517376662</v>
      </c>
      <c r="L208" s="12">
        <v>43.406593406593409</v>
      </c>
    </row>
    <row r="209" spans="1:12">
      <c r="A209" s="12">
        <v>111001041556</v>
      </c>
      <c r="B209" s="11" t="s">
        <v>267</v>
      </c>
      <c r="C209" s="12">
        <v>5</v>
      </c>
      <c r="D209" s="12">
        <v>1</v>
      </c>
      <c r="E209" s="12">
        <v>5</v>
      </c>
      <c r="F209" s="12">
        <v>-0.15758304440082702</v>
      </c>
      <c r="G209" s="12">
        <v>37.362637362637365</v>
      </c>
      <c r="H209" s="12">
        <v>60.975609756097562</v>
      </c>
      <c r="I209" s="12">
        <v>30</v>
      </c>
      <c r="J209" s="12">
        <v>36.84210526315789</v>
      </c>
      <c r="K209" s="12">
        <v>-0.22021814370573675</v>
      </c>
      <c r="L209" s="12">
        <v>43.131868131868131</v>
      </c>
    </row>
    <row r="210" spans="1:12">
      <c r="A210" s="12">
        <v>111001094901</v>
      </c>
      <c r="B210" s="11" t="s">
        <v>359</v>
      </c>
      <c r="C210" s="12">
        <v>3</v>
      </c>
      <c r="D210" s="12">
        <v>1</v>
      </c>
      <c r="E210" s="12">
        <v>5</v>
      </c>
      <c r="F210" s="12">
        <v>-0.18383462502290487</v>
      </c>
      <c r="G210" s="12">
        <v>35.164835164835168</v>
      </c>
      <c r="H210" s="12">
        <v>63.636363636363633</v>
      </c>
      <c r="I210" s="12">
        <v>27.142857142857142</v>
      </c>
      <c r="J210" s="12">
        <v>28.947368421052634</v>
      </c>
      <c r="K210" s="12">
        <v>-0.22378663598868176</v>
      </c>
      <c r="L210" s="12">
        <v>42.857142857142854</v>
      </c>
    </row>
    <row r="211" spans="1:12">
      <c r="A211" s="12">
        <v>111001015911</v>
      </c>
      <c r="B211" s="11" t="s">
        <v>299</v>
      </c>
      <c r="C211" s="12">
        <v>4</v>
      </c>
      <c r="D211" s="12">
        <v>5</v>
      </c>
      <c r="E211" s="12">
        <v>2</v>
      </c>
      <c r="F211" s="12">
        <v>-0.25905751937823174</v>
      </c>
      <c r="G211" s="12">
        <v>26.923076923076923</v>
      </c>
      <c r="H211" s="12">
        <v>53.333333333333336</v>
      </c>
      <c r="I211" s="12">
        <v>37.209302325581397</v>
      </c>
      <c r="J211" s="12">
        <v>78.378378378378372</v>
      </c>
      <c r="K211" s="12">
        <v>-0.2279847609146157</v>
      </c>
      <c r="L211" s="12">
        <v>42.582417582417584</v>
      </c>
    </row>
    <row r="212" spans="1:12">
      <c r="A212" s="12">
        <v>111001014214</v>
      </c>
      <c r="B212" s="11" t="s">
        <v>249</v>
      </c>
      <c r="C212" s="12">
        <v>6</v>
      </c>
      <c r="D212" s="12">
        <v>6</v>
      </c>
      <c r="E212" s="12">
        <v>6</v>
      </c>
      <c r="F212" s="12">
        <v>-0.18698133370152395</v>
      </c>
      <c r="G212" s="12">
        <v>34.615384615384613</v>
      </c>
      <c r="H212" s="12">
        <v>50</v>
      </c>
      <c r="I212" s="12">
        <v>39.726027397260275</v>
      </c>
      <c r="J212" s="12">
        <v>28.947368421052634</v>
      </c>
      <c r="K212" s="12">
        <v>-0.2427155869114476</v>
      </c>
      <c r="L212" s="12">
        <v>42.307692307692307</v>
      </c>
    </row>
    <row r="213" spans="1:12">
      <c r="A213" s="12">
        <v>111001047457</v>
      </c>
      <c r="B213" s="11" t="s">
        <v>369</v>
      </c>
      <c r="C213" s="12">
        <v>19</v>
      </c>
      <c r="D213" s="12">
        <v>1</v>
      </c>
      <c r="E213" s="12">
        <v>1</v>
      </c>
      <c r="F213" s="12">
        <v>-0.15992827412758803</v>
      </c>
      <c r="G213" s="12">
        <v>36.813186813186817</v>
      </c>
      <c r="H213" s="12">
        <v>60.975609756097562</v>
      </c>
      <c r="I213" s="12">
        <v>28.571428571428569</v>
      </c>
      <c r="J213" s="12">
        <v>92.857142857142861</v>
      </c>
      <c r="K213" s="12">
        <v>-0.24603168852966731</v>
      </c>
      <c r="L213" s="12">
        <v>42.032967032967036</v>
      </c>
    </row>
    <row r="214" spans="1:12">
      <c r="A214" s="12">
        <v>111102000281</v>
      </c>
      <c r="B214" s="11" t="s">
        <v>227</v>
      </c>
      <c r="C214" s="12">
        <v>7</v>
      </c>
      <c r="D214" s="12">
        <v>6</v>
      </c>
      <c r="E214" s="12">
        <v>5</v>
      </c>
      <c r="F214" s="12">
        <v>-6.1209716173283288E-2</v>
      </c>
      <c r="G214" s="12">
        <v>46.153846153846153</v>
      </c>
      <c r="H214" s="12">
        <v>40.625</v>
      </c>
      <c r="I214" s="12">
        <v>47.945205479452049</v>
      </c>
      <c r="J214" s="12">
        <v>60.526315789473685</v>
      </c>
      <c r="K214" s="12">
        <v>-0.26353076577602691</v>
      </c>
      <c r="L214" s="12">
        <v>41.758241758241759</v>
      </c>
    </row>
    <row r="215" spans="1:12">
      <c r="A215" s="12">
        <v>111001034240</v>
      </c>
      <c r="B215" s="11" t="s">
        <v>628</v>
      </c>
      <c r="C215" s="12">
        <v>19</v>
      </c>
      <c r="D215" s="12">
        <v>5</v>
      </c>
      <c r="E215" s="12">
        <v>4</v>
      </c>
      <c r="F215" s="12">
        <v>-0.25362180585626493</v>
      </c>
      <c r="G215" s="12">
        <v>28.021978021978022</v>
      </c>
      <c r="H215" s="12">
        <v>48.780487804878049</v>
      </c>
      <c r="I215" s="12">
        <v>39.534883720930232</v>
      </c>
      <c r="J215" s="12">
        <v>27.027027027027028</v>
      </c>
      <c r="K215" s="12">
        <v>-0.26819631113676368</v>
      </c>
      <c r="L215" s="12">
        <v>41.483516483516489</v>
      </c>
    </row>
    <row r="216" spans="1:12">
      <c r="A216" s="12">
        <v>111001102181</v>
      </c>
      <c r="B216" s="11" t="s">
        <v>182</v>
      </c>
      <c r="C216" s="12">
        <v>14</v>
      </c>
      <c r="D216" s="12">
        <v>3</v>
      </c>
      <c r="E216" s="12">
        <v>6</v>
      </c>
      <c r="F216" s="12">
        <v>-0.15060496433411205</v>
      </c>
      <c r="G216" s="12">
        <v>38.461538461538467</v>
      </c>
      <c r="H216" s="12">
        <v>50</v>
      </c>
      <c r="I216" s="12">
        <v>38.095238095238095</v>
      </c>
      <c r="J216" s="12">
        <v>31.578947368421051</v>
      </c>
      <c r="K216" s="12">
        <v>-0.27218310383374278</v>
      </c>
      <c r="L216" s="12">
        <v>41.208791208791204</v>
      </c>
    </row>
    <row r="217" spans="1:12">
      <c r="A217" s="12">
        <v>111001086720</v>
      </c>
      <c r="B217" s="11" t="s">
        <v>630</v>
      </c>
      <c r="C217" s="12">
        <v>15</v>
      </c>
      <c r="D217" s="12">
        <v>1</v>
      </c>
      <c r="E217" s="12">
        <v>4</v>
      </c>
      <c r="F217" s="12">
        <v>-6.4456681373617798E-3</v>
      </c>
      <c r="G217" s="12">
        <v>50.27472527472527</v>
      </c>
      <c r="H217" s="12">
        <v>40</v>
      </c>
      <c r="I217" s="12">
        <v>47.142857142857139</v>
      </c>
      <c r="J217" s="12">
        <v>59.45945945945946</v>
      </c>
      <c r="K217" s="12">
        <v>-0.2893175483786592</v>
      </c>
      <c r="L217" s="12">
        <v>40.934065934065934</v>
      </c>
    </row>
    <row r="218" spans="1:12">
      <c r="A218" s="12">
        <v>111001011070</v>
      </c>
      <c r="B218" s="11" t="s">
        <v>253</v>
      </c>
      <c r="C218" s="12">
        <v>10</v>
      </c>
      <c r="D218" s="12">
        <v>1</v>
      </c>
      <c r="E218" s="12">
        <v>8</v>
      </c>
      <c r="F218" s="12">
        <v>0.1281279031840501</v>
      </c>
      <c r="G218" s="12">
        <v>63.46153846153846</v>
      </c>
      <c r="H218" s="12">
        <v>35.294117647058826</v>
      </c>
      <c r="I218" s="12">
        <v>51.428571428571423</v>
      </c>
      <c r="J218" s="12">
        <v>34.210526315789473</v>
      </c>
      <c r="K218" s="12">
        <v>-0.29687466846207217</v>
      </c>
      <c r="L218" s="12">
        <v>40.659340659340657</v>
      </c>
    </row>
    <row r="219" spans="1:12">
      <c r="A219" s="12">
        <v>111769003360</v>
      </c>
      <c r="B219" s="11" t="s">
        <v>594</v>
      </c>
      <c r="C219" s="12">
        <v>11</v>
      </c>
      <c r="D219" s="12">
        <v>6</v>
      </c>
      <c r="E219" s="12">
        <v>7</v>
      </c>
      <c r="F219" s="12">
        <v>-5.5284085043588501E-3</v>
      </c>
      <c r="G219" s="12">
        <v>51.098901098901095</v>
      </c>
      <c r="H219" s="12">
        <v>31.03448275862069</v>
      </c>
      <c r="I219" s="12">
        <v>54.794520547945204</v>
      </c>
      <c r="J219" s="12">
        <v>39.473684210526315</v>
      </c>
      <c r="K219" s="12">
        <v>-0.31299133619218333</v>
      </c>
      <c r="L219" s="12">
        <v>40.384615384615387</v>
      </c>
    </row>
    <row r="220" spans="1:12">
      <c r="A220" s="12">
        <v>211001076346</v>
      </c>
      <c r="B220" s="11" t="s">
        <v>396</v>
      </c>
      <c r="C220" s="12">
        <v>5</v>
      </c>
      <c r="D220" s="12">
        <v>4</v>
      </c>
      <c r="E220" s="12">
        <v>1</v>
      </c>
      <c r="F220" s="12">
        <v>-0.20896243444505513</v>
      </c>
      <c r="G220" s="12">
        <v>32.692307692307693</v>
      </c>
      <c r="H220" s="12">
        <v>53.658536585365859</v>
      </c>
      <c r="I220" s="12">
        <v>31.578947368421051</v>
      </c>
      <c r="J220" s="12">
        <v>89.285714285714292</v>
      </c>
      <c r="K220" s="12">
        <v>-0.32384852639070133</v>
      </c>
      <c r="L220" s="12">
        <v>40.109890109890109</v>
      </c>
    </row>
    <row r="221" spans="1:12">
      <c r="A221" s="12">
        <v>111001044806</v>
      </c>
      <c r="B221" s="11" t="s">
        <v>196</v>
      </c>
      <c r="C221" s="12">
        <v>1</v>
      </c>
      <c r="D221" s="12">
        <v>4</v>
      </c>
      <c r="E221" s="12">
        <v>4</v>
      </c>
      <c r="F221" s="12">
        <v>-6.7936866041601762E-2</v>
      </c>
      <c r="G221" s="12">
        <v>45.329670329670328</v>
      </c>
      <c r="H221" s="12">
        <v>41.666666666666671</v>
      </c>
      <c r="I221" s="12">
        <v>43.421052631578952</v>
      </c>
      <c r="J221" s="12">
        <v>51.351351351351347</v>
      </c>
      <c r="K221" s="12">
        <v>-0.32646525427814133</v>
      </c>
      <c r="L221" s="12">
        <v>39.835164835164832</v>
      </c>
    </row>
    <row r="222" spans="1:12">
      <c r="A222" s="12">
        <v>111001013811</v>
      </c>
      <c r="B222" s="11" t="s">
        <v>308</v>
      </c>
      <c r="C222" s="12">
        <v>18</v>
      </c>
      <c r="D222" s="12">
        <v>5</v>
      </c>
      <c r="E222" s="12">
        <v>2</v>
      </c>
      <c r="F222" s="12">
        <v>-0.2184675370323701</v>
      </c>
      <c r="G222" s="12">
        <v>31.868131868131865</v>
      </c>
      <c r="H222" s="12">
        <v>38.461538461538467</v>
      </c>
      <c r="I222" s="12">
        <v>46.511627906976742</v>
      </c>
      <c r="J222" s="12">
        <v>81.081081081081081</v>
      </c>
      <c r="K222" s="12">
        <v>-0.32851126075160098</v>
      </c>
      <c r="L222" s="12">
        <v>39.560439560439562</v>
      </c>
    </row>
    <row r="223" spans="1:12">
      <c r="A223" s="12">
        <v>111001102121</v>
      </c>
      <c r="B223" s="11" t="s">
        <v>403</v>
      </c>
      <c r="C223" s="12">
        <v>19</v>
      </c>
      <c r="D223" s="12">
        <v>2</v>
      </c>
      <c r="E223" s="12">
        <v>2</v>
      </c>
      <c r="F223" s="12">
        <v>-0.20590200497709307</v>
      </c>
      <c r="G223" s="12">
        <v>33.516483516483511</v>
      </c>
      <c r="H223" s="12">
        <v>51.219512195121951</v>
      </c>
      <c r="I223" s="12">
        <v>33.333333333333329</v>
      </c>
      <c r="J223" s="12">
        <v>86.486486486486484</v>
      </c>
      <c r="K223" s="12">
        <v>-0.33620139612125816</v>
      </c>
      <c r="L223" s="12">
        <v>39.285714285714285</v>
      </c>
    </row>
    <row r="224" spans="1:12">
      <c r="A224" s="12">
        <v>111001000124</v>
      </c>
      <c r="B224" s="11" t="s">
        <v>204</v>
      </c>
      <c r="C224" s="12">
        <v>8</v>
      </c>
      <c r="D224" s="12">
        <v>2</v>
      </c>
      <c r="E224" s="12">
        <v>7</v>
      </c>
      <c r="F224" s="12">
        <v>-4.5534300981109888E-2</v>
      </c>
      <c r="G224" s="12">
        <v>47.527472527472526</v>
      </c>
      <c r="H224" s="12">
        <v>31.818181818181817</v>
      </c>
      <c r="I224" s="12">
        <v>51.282051282051277</v>
      </c>
      <c r="J224" s="12">
        <v>34.210526315789473</v>
      </c>
      <c r="K224" s="12">
        <v>-0.36230464386284944</v>
      </c>
      <c r="L224" s="12">
        <v>39.010989010989015</v>
      </c>
    </row>
    <row r="225" spans="1:12">
      <c r="A225" s="12">
        <v>111001014168</v>
      </c>
      <c r="B225" s="11" t="s">
        <v>608</v>
      </c>
      <c r="C225" s="12">
        <v>4</v>
      </c>
      <c r="D225" s="12">
        <v>6</v>
      </c>
      <c r="E225" s="12">
        <v>4</v>
      </c>
      <c r="F225" s="12">
        <v>-0.25452500190237981</v>
      </c>
      <c r="G225" s="12">
        <v>27.747252747252748</v>
      </c>
      <c r="H225" s="12">
        <v>56.666666666666664</v>
      </c>
      <c r="I225" s="12">
        <v>26.027397260273972</v>
      </c>
      <c r="J225" s="12">
        <v>24.324324324324326</v>
      </c>
      <c r="K225" s="12">
        <v>-0.36982924343885371</v>
      </c>
      <c r="L225" s="12">
        <v>38.736263736263737</v>
      </c>
    </row>
    <row r="226" spans="1:12">
      <c r="A226" s="12">
        <v>111769003416</v>
      </c>
      <c r="B226" s="11" t="s">
        <v>184</v>
      </c>
      <c r="C226" s="12">
        <v>11</v>
      </c>
      <c r="D226" s="12">
        <v>6</v>
      </c>
      <c r="E226" s="12">
        <v>8</v>
      </c>
      <c r="F226" s="12">
        <v>-5.5725938723922E-3</v>
      </c>
      <c r="G226" s="12">
        <v>50.824175824175825</v>
      </c>
      <c r="H226" s="12">
        <v>27.586206896551722</v>
      </c>
      <c r="I226" s="12">
        <v>53.424657534246577</v>
      </c>
      <c r="J226" s="12">
        <v>15.789473684210526</v>
      </c>
      <c r="K226" s="12">
        <v>-0.40002688779650092</v>
      </c>
      <c r="L226" s="12">
        <v>38.461538461538467</v>
      </c>
    </row>
    <row r="227" spans="1:12">
      <c r="A227" s="12">
        <v>111850001428</v>
      </c>
      <c r="B227" s="11" t="s">
        <v>281</v>
      </c>
      <c r="C227" s="12">
        <v>5</v>
      </c>
      <c r="D227" s="12">
        <v>6</v>
      </c>
      <c r="E227" s="12">
        <v>4</v>
      </c>
      <c r="F227" s="12">
        <v>-0.24821876813599036</v>
      </c>
      <c r="G227" s="12">
        <v>29.395604395604398</v>
      </c>
      <c r="H227" s="12">
        <v>51.219512195121951</v>
      </c>
      <c r="I227" s="12">
        <v>28.767123287671232</v>
      </c>
      <c r="J227" s="12">
        <v>32.432432432432435</v>
      </c>
      <c r="K227" s="12">
        <v>-0.41871044350368453</v>
      </c>
      <c r="L227" s="12">
        <v>38.186813186813183</v>
      </c>
    </row>
    <row r="228" spans="1:12">
      <c r="A228" s="12">
        <v>111769004188</v>
      </c>
      <c r="B228" s="11" t="s">
        <v>252</v>
      </c>
      <c r="C228" s="12">
        <v>11</v>
      </c>
      <c r="D228" s="12">
        <v>5</v>
      </c>
      <c r="E228" s="12">
        <v>4</v>
      </c>
      <c r="F228" s="12">
        <v>-4.5896524362043632E-2</v>
      </c>
      <c r="G228" s="12">
        <v>47.252747252747248</v>
      </c>
      <c r="H228" s="12">
        <v>24.137931034482758</v>
      </c>
      <c r="I228" s="12">
        <v>55.813953488372093</v>
      </c>
      <c r="J228" s="12">
        <v>54.054054054054056</v>
      </c>
      <c r="K228" s="12">
        <v>-0.41913638643947204</v>
      </c>
      <c r="L228" s="12">
        <v>37.912087912087912</v>
      </c>
    </row>
    <row r="229" spans="1:12">
      <c r="A229" s="12">
        <v>111001086754</v>
      </c>
      <c r="B229" s="11" t="s">
        <v>610</v>
      </c>
      <c r="C229" s="12">
        <v>7</v>
      </c>
      <c r="D229" s="12">
        <v>4</v>
      </c>
      <c r="E229" s="12">
        <v>5</v>
      </c>
      <c r="F229" s="12">
        <v>-7.1112748645102683E-2</v>
      </c>
      <c r="G229" s="12">
        <v>44.780219780219781</v>
      </c>
      <c r="H229" s="12">
        <v>37.5</v>
      </c>
      <c r="I229" s="12">
        <v>42.105263157894733</v>
      </c>
      <c r="J229" s="12">
        <v>57.894736842105267</v>
      </c>
      <c r="K229" s="12">
        <v>-0.42549931618102477</v>
      </c>
      <c r="L229" s="12">
        <v>37.637362637362635</v>
      </c>
    </row>
    <row r="230" spans="1:12">
      <c r="A230" s="12">
        <v>111001028266</v>
      </c>
      <c r="B230" s="11" t="s">
        <v>284</v>
      </c>
      <c r="C230" s="12">
        <v>19</v>
      </c>
      <c r="D230" s="12">
        <v>1</v>
      </c>
      <c r="E230" s="12">
        <v>2</v>
      </c>
      <c r="F230" s="12">
        <v>-0.18943361348457352</v>
      </c>
      <c r="G230" s="12">
        <v>34.340659340659343</v>
      </c>
      <c r="H230" s="12">
        <v>53.658536585365859</v>
      </c>
      <c r="I230" s="12">
        <v>24.285714285714285</v>
      </c>
      <c r="J230" s="12">
        <v>89.189189189189193</v>
      </c>
      <c r="K230" s="12">
        <v>-0.45563346575497837</v>
      </c>
      <c r="L230" s="12">
        <v>37.362637362637365</v>
      </c>
    </row>
    <row r="231" spans="1:12">
      <c r="A231" s="12">
        <v>111001030872</v>
      </c>
      <c r="B231" s="11" t="s">
        <v>306</v>
      </c>
      <c r="C231" s="12">
        <v>5</v>
      </c>
      <c r="D231" s="12">
        <v>4</v>
      </c>
      <c r="E231" s="12">
        <v>3</v>
      </c>
      <c r="F231" s="12">
        <v>-0.24840512562137082</v>
      </c>
      <c r="G231" s="12">
        <v>29.120879120879124</v>
      </c>
      <c r="H231" s="12">
        <v>48.780487804878049</v>
      </c>
      <c r="I231" s="12">
        <v>28.947368421052634</v>
      </c>
      <c r="J231" s="12">
        <v>60.606060606060609</v>
      </c>
      <c r="K231" s="12">
        <v>-0.45950722167397234</v>
      </c>
      <c r="L231" s="12">
        <v>37.087912087912088</v>
      </c>
    </row>
    <row r="232" spans="1:12">
      <c r="A232" s="12">
        <v>111848003031</v>
      </c>
      <c r="B232" s="11" t="s">
        <v>336</v>
      </c>
      <c r="C232" s="12">
        <v>1</v>
      </c>
      <c r="D232" s="12">
        <v>5</v>
      </c>
      <c r="E232" s="12">
        <v>5</v>
      </c>
      <c r="F232" s="12">
        <v>-0.21966422204273678</v>
      </c>
      <c r="G232" s="12">
        <v>31.318681318681318</v>
      </c>
      <c r="H232" s="12">
        <v>33.333333333333329</v>
      </c>
      <c r="I232" s="12">
        <v>44.186046511627907</v>
      </c>
      <c r="J232" s="12">
        <v>26.315789473684209</v>
      </c>
      <c r="K232" s="12">
        <v>-0.46315906863410972</v>
      </c>
      <c r="L232" s="12">
        <v>36.813186813186817</v>
      </c>
    </row>
    <row r="233" spans="1:12">
      <c r="A233" s="12">
        <v>111279000061</v>
      </c>
      <c r="B233" s="11" t="s">
        <v>214</v>
      </c>
      <c r="C233" s="12">
        <v>9</v>
      </c>
      <c r="D233" s="12">
        <v>6</v>
      </c>
      <c r="E233" s="12">
        <v>7</v>
      </c>
      <c r="F233" s="12">
        <v>-0.21712872178740569</v>
      </c>
      <c r="G233" s="12">
        <v>32.417582417582416</v>
      </c>
      <c r="H233" s="12">
        <v>40</v>
      </c>
      <c r="I233" s="12">
        <v>36.986301369863014</v>
      </c>
      <c r="J233" s="12">
        <v>10.526315789473683</v>
      </c>
      <c r="K233" s="12">
        <v>-0.47284124377071346</v>
      </c>
      <c r="L233" s="12">
        <v>36.538461538461533</v>
      </c>
    </row>
    <row r="234" spans="1:12">
      <c r="A234" s="12">
        <v>111001035602</v>
      </c>
      <c r="B234" s="11" t="s">
        <v>339</v>
      </c>
      <c r="C234" s="12">
        <v>4</v>
      </c>
      <c r="D234" s="12">
        <v>3</v>
      </c>
      <c r="E234" s="12">
        <v>3</v>
      </c>
      <c r="F234" s="12">
        <v>-0.30615376769679359</v>
      </c>
      <c r="G234" s="12">
        <v>25</v>
      </c>
      <c r="H234" s="12">
        <v>50</v>
      </c>
      <c r="I234" s="12">
        <v>26.984126984126984</v>
      </c>
      <c r="J234" s="12">
        <v>54.54545454545454</v>
      </c>
      <c r="K234" s="12">
        <v>-0.47295511913098048</v>
      </c>
      <c r="L234" s="12">
        <v>36.263736263736263</v>
      </c>
    </row>
    <row r="235" spans="1:12">
      <c r="A235" s="12">
        <v>111001013170</v>
      </c>
      <c r="B235" s="11" t="s">
        <v>235</v>
      </c>
      <c r="C235" s="12">
        <v>8</v>
      </c>
      <c r="D235" s="12">
        <v>5</v>
      </c>
      <c r="E235" s="12">
        <v>6</v>
      </c>
      <c r="F235" s="12">
        <v>-0.10240601810339514</v>
      </c>
      <c r="G235" s="12">
        <v>42.307692307692307</v>
      </c>
      <c r="H235" s="12">
        <v>25</v>
      </c>
      <c r="I235" s="12">
        <v>51.162790697674424</v>
      </c>
      <c r="J235" s="12">
        <v>36.84210526315789</v>
      </c>
      <c r="K235" s="12">
        <v>-0.48760977651882526</v>
      </c>
      <c r="L235" s="12">
        <v>35.989010989010985</v>
      </c>
    </row>
    <row r="236" spans="1:12">
      <c r="A236" s="12">
        <v>111001012611</v>
      </c>
      <c r="B236" s="11" t="s">
        <v>233</v>
      </c>
      <c r="C236" s="12">
        <v>18</v>
      </c>
      <c r="D236" s="12">
        <v>3</v>
      </c>
      <c r="E236" s="12">
        <v>4</v>
      </c>
      <c r="F236" s="12">
        <v>-0.21798763132161766</v>
      </c>
      <c r="G236" s="12">
        <v>32.142857142857146</v>
      </c>
      <c r="H236" s="12">
        <v>42.307692307692307</v>
      </c>
      <c r="I236" s="12">
        <v>33.333333333333329</v>
      </c>
      <c r="J236" s="12">
        <v>37.837837837837839</v>
      </c>
      <c r="K236" s="12">
        <v>-0.49716689050054469</v>
      </c>
      <c r="L236" s="12">
        <v>35.714285714285715</v>
      </c>
    </row>
    <row r="237" spans="1:12">
      <c r="A237" s="12">
        <v>111001011690</v>
      </c>
      <c r="B237" s="11" t="s">
        <v>269</v>
      </c>
      <c r="C237" s="12">
        <v>8</v>
      </c>
      <c r="D237" s="12">
        <v>6</v>
      </c>
      <c r="E237" s="12">
        <v>2</v>
      </c>
      <c r="F237" s="12">
        <v>-8.7311564999442037E-2</v>
      </c>
      <c r="G237" s="12">
        <v>43.681318681318679</v>
      </c>
      <c r="H237" s="12">
        <v>27.27272727272727</v>
      </c>
      <c r="I237" s="12">
        <v>46.575342465753423</v>
      </c>
      <c r="J237" s="12">
        <v>94.594594594594597</v>
      </c>
      <c r="K237" s="12">
        <v>-0.52945253499646694</v>
      </c>
      <c r="L237" s="12">
        <v>35.439560439560438</v>
      </c>
    </row>
    <row r="238" spans="1:12">
      <c r="A238" s="12">
        <v>111001104299</v>
      </c>
      <c r="B238" s="11" t="s">
        <v>207</v>
      </c>
      <c r="C238" s="12">
        <v>7</v>
      </c>
      <c r="D238" s="12">
        <v>4</v>
      </c>
      <c r="E238" s="12">
        <v>5</v>
      </c>
      <c r="F238" s="12">
        <v>-8.2967097520102936E-2</v>
      </c>
      <c r="G238" s="12">
        <v>43.956043956043956</v>
      </c>
      <c r="H238" s="12">
        <v>34.375</v>
      </c>
      <c r="I238" s="12">
        <v>39.473684210526315</v>
      </c>
      <c r="J238" s="12">
        <v>55.26315789473685</v>
      </c>
      <c r="K238" s="12">
        <v>-0.52949440434626505</v>
      </c>
      <c r="L238" s="12">
        <v>35.164835164835168</v>
      </c>
    </row>
    <row r="239" spans="1:12">
      <c r="A239" s="12">
        <v>111001033979</v>
      </c>
      <c r="B239" s="11" t="s">
        <v>250</v>
      </c>
      <c r="C239" s="12">
        <v>10</v>
      </c>
      <c r="D239" s="12">
        <v>4</v>
      </c>
      <c r="E239" s="12">
        <v>8</v>
      </c>
      <c r="F239" s="12">
        <v>-2.5734682752293998E-3</v>
      </c>
      <c r="G239" s="12">
        <v>51.923076923076927</v>
      </c>
      <c r="H239" s="12">
        <v>26.47058823529412</v>
      </c>
      <c r="I239" s="12">
        <v>47.368421052631575</v>
      </c>
      <c r="J239" s="12">
        <v>18.421052631578945</v>
      </c>
      <c r="K239" s="12">
        <v>-0.52961026985793624</v>
      </c>
      <c r="L239" s="12">
        <v>34.890109890109891</v>
      </c>
    </row>
    <row r="240" spans="1:12">
      <c r="A240" s="12">
        <v>111102000753</v>
      </c>
      <c r="B240" s="11" t="s">
        <v>232</v>
      </c>
      <c r="C240" s="12">
        <v>7</v>
      </c>
      <c r="D240" s="12">
        <v>6</v>
      </c>
      <c r="E240" s="12">
        <v>5</v>
      </c>
      <c r="F240" s="12">
        <v>-0.12029151331363283</v>
      </c>
      <c r="G240" s="12">
        <v>40.934065934065934</v>
      </c>
      <c r="H240" s="12">
        <v>28.125</v>
      </c>
      <c r="I240" s="12">
        <v>45.205479452054789</v>
      </c>
      <c r="J240" s="12">
        <v>47.368421052631575</v>
      </c>
      <c r="K240" s="12">
        <v>-0.53881147974274524</v>
      </c>
      <c r="L240" s="12">
        <v>34.615384615384613</v>
      </c>
    </row>
    <row r="241" spans="1:12">
      <c r="A241" s="12">
        <v>111001014729</v>
      </c>
      <c r="B241" s="11" t="s">
        <v>239</v>
      </c>
      <c r="C241" s="12">
        <v>16</v>
      </c>
      <c r="D241" s="12">
        <v>2</v>
      </c>
      <c r="E241" s="12">
        <v>4</v>
      </c>
      <c r="F241" s="12">
        <v>-0.1332717206567311</v>
      </c>
      <c r="G241" s="12">
        <v>40.384615384615387</v>
      </c>
      <c r="H241" s="12">
        <v>26.666666666666668</v>
      </c>
      <c r="I241" s="12">
        <v>46.153846153846153</v>
      </c>
      <c r="J241" s="12">
        <v>45.945945945945951</v>
      </c>
      <c r="K241" s="12">
        <v>-0.54801543526574226</v>
      </c>
      <c r="L241" s="12">
        <v>34.340659340659343</v>
      </c>
    </row>
    <row r="242" spans="1:12">
      <c r="A242" s="12">
        <v>111001044270</v>
      </c>
      <c r="B242" s="11" t="s">
        <v>315</v>
      </c>
      <c r="C242" s="12">
        <v>5</v>
      </c>
      <c r="D242" s="12">
        <v>4</v>
      </c>
      <c r="E242" s="12">
        <v>2</v>
      </c>
      <c r="F242" s="12">
        <v>-0.27719505980442954</v>
      </c>
      <c r="G242" s="12">
        <v>25.824175824175828</v>
      </c>
      <c r="H242" s="12">
        <v>46.341463414634148</v>
      </c>
      <c r="I242" s="12">
        <v>26.315789473684209</v>
      </c>
      <c r="J242" s="12">
        <v>72.972972972972968</v>
      </c>
      <c r="K242" s="12">
        <v>-0.55111220270607031</v>
      </c>
      <c r="L242" s="12">
        <v>34.065934065934066</v>
      </c>
    </row>
    <row r="243" spans="1:12">
      <c r="A243" s="12">
        <v>111001014486</v>
      </c>
      <c r="B243" s="11" t="s">
        <v>346</v>
      </c>
      <c r="C243" s="12">
        <v>19</v>
      </c>
      <c r="D243" s="12">
        <v>3</v>
      </c>
      <c r="E243" s="12">
        <v>2</v>
      </c>
      <c r="F243" s="12">
        <v>-0.26841058876491902</v>
      </c>
      <c r="G243" s="12">
        <v>26.64835164835165</v>
      </c>
      <c r="H243" s="12">
        <v>43.902439024390247</v>
      </c>
      <c r="I243" s="12">
        <v>28.571428571428569</v>
      </c>
      <c r="J243" s="12">
        <v>75.675675675675677</v>
      </c>
      <c r="K243" s="12">
        <v>-0.55440768828787934</v>
      </c>
      <c r="L243" s="12">
        <v>33.791208791208796</v>
      </c>
    </row>
    <row r="244" spans="1:12">
      <c r="A244" s="12">
        <v>111001077895</v>
      </c>
      <c r="B244" s="11" t="s">
        <v>311</v>
      </c>
      <c r="C244" s="12">
        <v>5</v>
      </c>
      <c r="D244" s="12">
        <v>5</v>
      </c>
      <c r="E244" s="12">
        <v>3</v>
      </c>
      <c r="F244" s="12">
        <v>-0.32310210097024639</v>
      </c>
      <c r="G244" s="12">
        <v>23.076923076923077</v>
      </c>
      <c r="H244" s="12">
        <v>41.463414634146339</v>
      </c>
      <c r="I244" s="12">
        <v>30.232558139534881</v>
      </c>
      <c r="J244" s="12">
        <v>45.454545454545453</v>
      </c>
      <c r="K244" s="12">
        <v>-0.56844565274378456</v>
      </c>
      <c r="L244" s="12">
        <v>33.516483516483511</v>
      </c>
    </row>
    <row r="245" spans="1:12">
      <c r="A245" s="12">
        <v>111001076937</v>
      </c>
      <c r="B245" s="11" t="s">
        <v>353</v>
      </c>
      <c r="C245" s="12">
        <v>19</v>
      </c>
      <c r="D245" s="12">
        <v>6</v>
      </c>
      <c r="E245" s="12">
        <v>3</v>
      </c>
      <c r="F245" s="12">
        <v>-0.25730017413897954</v>
      </c>
      <c r="G245" s="12">
        <v>27.197802197802197</v>
      </c>
      <c r="H245" s="12">
        <v>46.341463414634148</v>
      </c>
      <c r="I245" s="12">
        <v>24.657534246575342</v>
      </c>
      <c r="J245" s="12">
        <v>57.575757575757578</v>
      </c>
      <c r="K245" s="12">
        <v>-0.58107601465021463</v>
      </c>
      <c r="L245" s="12">
        <v>33.241758241758241</v>
      </c>
    </row>
    <row r="246" spans="1:12">
      <c r="A246" s="12">
        <v>111001015903</v>
      </c>
      <c r="B246" s="11" t="s">
        <v>302</v>
      </c>
      <c r="C246" s="12">
        <v>4</v>
      </c>
      <c r="D246" s="12">
        <v>4</v>
      </c>
      <c r="E246" s="12">
        <v>3</v>
      </c>
      <c r="F246" s="12">
        <v>-0.30922584690317056</v>
      </c>
      <c r="G246" s="12">
        <v>24.725274725274726</v>
      </c>
      <c r="H246" s="12">
        <v>46.666666666666664</v>
      </c>
      <c r="I246" s="12">
        <v>23.684210526315788</v>
      </c>
      <c r="J246" s="12">
        <v>51.515151515151516</v>
      </c>
      <c r="K246" s="12">
        <v>-0.59278964092017206</v>
      </c>
      <c r="L246" s="12">
        <v>32.967032967032964</v>
      </c>
    </row>
    <row r="247" spans="1:12">
      <c r="A247" s="12">
        <v>111001011321</v>
      </c>
      <c r="B247" s="11" t="s">
        <v>212</v>
      </c>
      <c r="C247" s="12">
        <v>8</v>
      </c>
      <c r="D247" s="12">
        <v>4</v>
      </c>
      <c r="E247" s="12">
        <v>2</v>
      </c>
      <c r="F247" s="12">
        <v>-7.8807727658073382E-2</v>
      </c>
      <c r="G247" s="12">
        <v>44.505494505494504</v>
      </c>
      <c r="H247" s="12">
        <v>29.545454545454547</v>
      </c>
      <c r="I247" s="12">
        <v>40.789473684210527</v>
      </c>
      <c r="J247" s="12">
        <v>97.297297297297305</v>
      </c>
      <c r="K247" s="12">
        <v>-0.59295013127701768</v>
      </c>
      <c r="L247" s="12">
        <v>32.692307692307693</v>
      </c>
    </row>
    <row r="248" spans="1:12">
      <c r="A248" s="12">
        <v>111001104329</v>
      </c>
      <c r="B248" s="11" t="s">
        <v>263</v>
      </c>
      <c r="C248" s="12">
        <v>7</v>
      </c>
      <c r="D248" s="12">
        <v>4</v>
      </c>
      <c r="E248" s="12">
        <v>9</v>
      </c>
      <c r="F248" s="12">
        <v>-8.9468597942043912E-2</v>
      </c>
      <c r="G248" s="12">
        <v>43.406593406593409</v>
      </c>
      <c r="H248" s="12">
        <v>31.25</v>
      </c>
      <c r="I248" s="12">
        <v>38.15789473684211</v>
      </c>
      <c r="J248" s="12">
        <v>10.526315789473683</v>
      </c>
      <c r="K248" s="12">
        <v>-0.60971385912104292</v>
      </c>
      <c r="L248" s="12">
        <v>32.417582417582416</v>
      </c>
    </row>
    <row r="249" spans="1:12">
      <c r="A249" s="12">
        <v>111001012271</v>
      </c>
      <c r="B249" s="11" t="s">
        <v>271</v>
      </c>
      <c r="C249" s="12">
        <v>6</v>
      </c>
      <c r="D249" s="12">
        <v>4</v>
      </c>
      <c r="E249" s="12">
        <v>5</v>
      </c>
      <c r="F249" s="12">
        <v>-0.24984280707720943</v>
      </c>
      <c r="G249" s="12">
        <v>28.846153846153843</v>
      </c>
      <c r="H249" s="12">
        <v>41.666666666666671</v>
      </c>
      <c r="I249" s="12">
        <v>27.631578947368425</v>
      </c>
      <c r="J249" s="12">
        <v>21.052631578947366</v>
      </c>
      <c r="K249" s="12">
        <v>-0.61177285496368972</v>
      </c>
      <c r="L249" s="12">
        <v>32.142857142857146</v>
      </c>
    </row>
    <row r="250" spans="1:12">
      <c r="A250" s="12">
        <v>111001014028</v>
      </c>
      <c r="B250" s="11" t="s">
        <v>257</v>
      </c>
      <c r="C250" s="12">
        <v>18</v>
      </c>
      <c r="D250" s="12">
        <v>1</v>
      </c>
      <c r="E250" s="12">
        <v>2</v>
      </c>
      <c r="F250" s="12">
        <v>-0.20813667611106076</v>
      </c>
      <c r="G250" s="12">
        <v>33.241758241758241</v>
      </c>
      <c r="H250" s="12">
        <v>46.153846153846153</v>
      </c>
      <c r="I250" s="12">
        <v>22.857142857142858</v>
      </c>
      <c r="J250" s="12">
        <v>83.78378378378379</v>
      </c>
      <c r="K250" s="12">
        <v>-0.61699690058251877</v>
      </c>
      <c r="L250" s="12">
        <v>31.868131868131865</v>
      </c>
    </row>
    <row r="251" spans="1:12">
      <c r="A251" s="12">
        <v>111001108456</v>
      </c>
      <c r="B251" s="11" t="s">
        <v>185</v>
      </c>
      <c r="C251" s="12">
        <v>10</v>
      </c>
      <c r="D251" s="12">
        <v>3</v>
      </c>
      <c r="E251" s="12">
        <v>9</v>
      </c>
      <c r="F251" s="12">
        <v>-6.5414955601371547E-2</v>
      </c>
      <c r="G251" s="12">
        <v>45.604395604395606</v>
      </c>
      <c r="H251" s="12">
        <v>20.588235294117645</v>
      </c>
      <c r="I251" s="12">
        <v>47.619047619047613</v>
      </c>
      <c r="J251" s="12">
        <v>13.157894736842104</v>
      </c>
      <c r="K251" s="12">
        <v>-0.63132877097756845</v>
      </c>
      <c r="L251" s="12">
        <v>31.593406593406591</v>
      </c>
    </row>
    <row r="252" spans="1:12">
      <c r="A252" s="12">
        <v>111001034002</v>
      </c>
      <c r="B252" s="11" t="s">
        <v>230</v>
      </c>
      <c r="C252" s="12">
        <v>10</v>
      </c>
      <c r="D252" s="12">
        <v>1</v>
      </c>
      <c r="E252" s="12">
        <v>8</v>
      </c>
      <c r="F252" s="12">
        <v>-1.935072616763776E-2</v>
      </c>
      <c r="G252" s="12">
        <v>49.175824175824175</v>
      </c>
      <c r="H252" s="12">
        <v>23.52941176470588</v>
      </c>
      <c r="I252" s="12">
        <v>44.285714285714285</v>
      </c>
      <c r="J252" s="12">
        <v>10.526315789473683</v>
      </c>
      <c r="K252" s="12">
        <v>-0.63843677896973672</v>
      </c>
      <c r="L252" s="12">
        <v>31.318681318681318</v>
      </c>
    </row>
    <row r="253" spans="1:12">
      <c r="A253" s="12">
        <v>111001027383</v>
      </c>
      <c r="B253" s="11" t="s">
        <v>260</v>
      </c>
      <c r="C253" s="12">
        <v>18</v>
      </c>
      <c r="D253" s="12">
        <v>6</v>
      </c>
      <c r="E253" s="12">
        <v>6</v>
      </c>
      <c r="F253" s="12">
        <v>-0.22950286336319084</v>
      </c>
      <c r="G253" s="12">
        <v>30.494505494505496</v>
      </c>
      <c r="H253" s="12">
        <v>34.615384615384613</v>
      </c>
      <c r="I253" s="12">
        <v>32.87671232876712</v>
      </c>
      <c r="J253" s="12">
        <v>23.684210526315788</v>
      </c>
      <c r="K253" s="12">
        <v>-0.64435643249248731</v>
      </c>
      <c r="L253" s="12">
        <v>31.043956043956044</v>
      </c>
    </row>
    <row r="254" spans="1:12">
      <c r="A254" s="12">
        <v>211001076958</v>
      </c>
      <c r="B254" s="11" t="s">
        <v>365</v>
      </c>
      <c r="C254" s="12">
        <v>7</v>
      </c>
      <c r="D254" s="12">
        <v>6</v>
      </c>
      <c r="E254" s="12">
        <v>5</v>
      </c>
      <c r="F254" s="12">
        <v>-0.14931321678335877</v>
      </c>
      <c r="G254" s="12">
        <v>38.736263736263737</v>
      </c>
      <c r="H254" s="12">
        <v>25</v>
      </c>
      <c r="I254" s="12">
        <v>42.465753424657535</v>
      </c>
      <c r="J254" s="12">
        <v>39.473684210526315</v>
      </c>
      <c r="K254" s="12">
        <v>-0.64476072955651664</v>
      </c>
      <c r="L254" s="12">
        <v>30.76923076923077</v>
      </c>
    </row>
    <row r="255" spans="1:12">
      <c r="A255" s="12">
        <v>111001102164</v>
      </c>
      <c r="B255" s="11" t="s">
        <v>373</v>
      </c>
      <c r="C255" s="12">
        <v>19</v>
      </c>
      <c r="D255" s="12">
        <v>4</v>
      </c>
      <c r="E255" s="12">
        <v>2</v>
      </c>
      <c r="F255" s="12">
        <v>-0.30200505841270231</v>
      </c>
      <c r="G255" s="12">
        <v>25.274725274725274</v>
      </c>
      <c r="H255" s="12">
        <v>41.463414634146339</v>
      </c>
      <c r="I255" s="12">
        <v>25</v>
      </c>
      <c r="J255" s="12">
        <v>67.567567567567565</v>
      </c>
      <c r="K255" s="12">
        <v>-0.66299526459887903</v>
      </c>
      <c r="L255" s="12">
        <v>30.494505494505496</v>
      </c>
    </row>
    <row r="256" spans="1:12">
      <c r="A256" s="12">
        <v>111001012033</v>
      </c>
      <c r="B256" s="11" t="s">
        <v>259</v>
      </c>
      <c r="C256" s="12">
        <v>4</v>
      </c>
      <c r="D256" s="12">
        <v>1</v>
      </c>
      <c r="E256" s="12">
        <v>5</v>
      </c>
      <c r="F256" s="12">
        <v>-0.31813188815466847</v>
      </c>
      <c r="G256" s="12">
        <v>23.35164835164835</v>
      </c>
      <c r="H256" s="12">
        <v>43.333333333333336</v>
      </c>
      <c r="I256" s="12">
        <v>21.428571428571427</v>
      </c>
      <c r="J256" s="12">
        <v>18.421052631578945</v>
      </c>
      <c r="K256" s="12">
        <v>-0.69375461239947267</v>
      </c>
      <c r="L256" s="12">
        <v>30.219780219780219</v>
      </c>
    </row>
    <row r="257" spans="1:12">
      <c r="A257" s="12">
        <v>111001076201</v>
      </c>
      <c r="B257" s="11" t="s">
        <v>629</v>
      </c>
      <c r="C257" s="12">
        <v>5</v>
      </c>
      <c r="D257" s="12">
        <v>6</v>
      </c>
      <c r="E257" s="12">
        <v>3</v>
      </c>
      <c r="F257" s="12">
        <v>-0.31480630765986756</v>
      </c>
      <c r="G257" s="12">
        <v>23.901098901098901</v>
      </c>
      <c r="H257" s="12">
        <v>43.902439024390247</v>
      </c>
      <c r="I257" s="12">
        <v>20.547945205479451</v>
      </c>
      <c r="J257" s="12">
        <v>48.484848484848484</v>
      </c>
      <c r="K257" s="12">
        <v>-0.69938787154557158</v>
      </c>
      <c r="L257" s="12">
        <v>29.945054945054945</v>
      </c>
    </row>
    <row r="258" spans="1:12">
      <c r="A258" s="12">
        <v>111001104337</v>
      </c>
      <c r="B258" s="11" t="s">
        <v>337</v>
      </c>
      <c r="C258" s="12">
        <v>5</v>
      </c>
      <c r="D258" s="12">
        <v>2</v>
      </c>
      <c r="E258" s="12">
        <v>3</v>
      </c>
      <c r="F258" s="12">
        <v>-0.39530943637830623</v>
      </c>
      <c r="G258" s="12">
        <v>19.230769230769234</v>
      </c>
      <c r="H258" s="12">
        <v>34.146341463414636</v>
      </c>
      <c r="I258" s="12">
        <v>28.205128205128204</v>
      </c>
      <c r="J258" s="12">
        <v>36.363636363636367</v>
      </c>
      <c r="K258" s="12">
        <v>-0.73724140293973373</v>
      </c>
      <c r="L258" s="12">
        <v>29.670329670329672</v>
      </c>
    </row>
    <row r="259" spans="1:12">
      <c r="A259" s="12">
        <v>111001030830</v>
      </c>
      <c r="B259" s="11" t="s">
        <v>333</v>
      </c>
      <c r="C259" s="12">
        <v>19</v>
      </c>
      <c r="D259" s="12">
        <v>4</v>
      </c>
      <c r="E259" s="12">
        <v>2</v>
      </c>
      <c r="F259" s="12">
        <v>-0.31083178881056328</v>
      </c>
      <c r="G259" s="12">
        <v>24.175824175824175</v>
      </c>
      <c r="H259" s="12">
        <v>39.024390243902438</v>
      </c>
      <c r="I259" s="12">
        <v>22.368421052631579</v>
      </c>
      <c r="J259" s="12">
        <v>64.86486486486487</v>
      </c>
      <c r="K259" s="12">
        <v>-0.75460024563097694</v>
      </c>
      <c r="L259" s="12">
        <v>29.395604395604398</v>
      </c>
    </row>
    <row r="260" spans="1:12">
      <c r="A260" s="12">
        <v>111769003424</v>
      </c>
      <c r="B260" s="11" t="s">
        <v>316</v>
      </c>
      <c r="C260" s="12">
        <v>11</v>
      </c>
      <c r="D260" s="12">
        <v>6</v>
      </c>
      <c r="E260" s="12">
        <v>2</v>
      </c>
      <c r="F260" s="12">
        <v>-0.14070630306198742</v>
      </c>
      <c r="G260" s="12">
        <v>39.560439560439562</v>
      </c>
      <c r="H260" s="12">
        <v>17.241379310344829</v>
      </c>
      <c r="I260" s="12">
        <v>43.835616438356162</v>
      </c>
      <c r="J260" s="12">
        <v>91.891891891891902</v>
      </c>
      <c r="K260" s="12">
        <v>-0.76014439946836532</v>
      </c>
      <c r="L260" s="12">
        <v>29.120879120879124</v>
      </c>
    </row>
    <row r="261" spans="1:12">
      <c r="A261" s="12">
        <v>111850001461</v>
      </c>
      <c r="B261" s="11" t="s">
        <v>324</v>
      </c>
      <c r="C261" s="12">
        <v>5</v>
      </c>
      <c r="D261" s="12">
        <v>3</v>
      </c>
      <c r="E261" s="12">
        <v>1</v>
      </c>
      <c r="F261" s="12">
        <v>-0.39150407830450307</v>
      </c>
      <c r="G261" s="12">
        <v>19.505494505494507</v>
      </c>
      <c r="H261" s="12">
        <v>36.585365853658537</v>
      </c>
      <c r="I261" s="12">
        <v>23.809523809523807</v>
      </c>
      <c r="J261" s="12">
        <v>78.571428571428569</v>
      </c>
      <c r="K261" s="12">
        <v>-0.77261398045450069</v>
      </c>
      <c r="L261" s="12">
        <v>28.846153846153843</v>
      </c>
    </row>
    <row r="262" spans="1:12">
      <c r="A262" s="12">
        <v>111001102199</v>
      </c>
      <c r="B262" s="11" t="s">
        <v>244</v>
      </c>
      <c r="C262" s="12">
        <v>9</v>
      </c>
      <c r="D262" s="12">
        <v>4</v>
      </c>
      <c r="E262" s="12">
        <v>8</v>
      </c>
      <c r="F262" s="12">
        <v>-0.21880891245629758</v>
      </c>
      <c r="G262" s="12">
        <v>31.593406593406591</v>
      </c>
      <c r="H262" s="12">
        <v>30</v>
      </c>
      <c r="I262" s="12">
        <v>30.263157894736842</v>
      </c>
      <c r="J262" s="12">
        <v>7.8947368421052628</v>
      </c>
      <c r="K262" s="12">
        <v>-0.77494518801754342</v>
      </c>
      <c r="L262" s="12">
        <v>28.571428571428569</v>
      </c>
    </row>
    <row r="263" spans="1:12">
      <c r="A263" s="12">
        <v>111001002909</v>
      </c>
      <c r="B263" s="11" t="s">
        <v>303</v>
      </c>
      <c r="C263" s="12">
        <v>7</v>
      </c>
      <c r="D263" s="12">
        <v>6</v>
      </c>
      <c r="E263" s="12">
        <v>4</v>
      </c>
      <c r="F263" s="12">
        <v>-0.2088709545647196</v>
      </c>
      <c r="G263" s="12">
        <v>32.967032967032964</v>
      </c>
      <c r="H263" s="12">
        <v>21.875</v>
      </c>
      <c r="I263" s="12">
        <v>38.356164383561641</v>
      </c>
      <c r="J263" s="12">
        <v>40.54054054054054</v>
      </c>
      <c r="K263" s="12">
        <v>-0.77546269358501607</v>
      </c>
      <c r="L263" s="12">
        <v>28.296703296703296</v>
      </c>
    </row>
    <row r="264" spans="1:12">
      <c r="A264" s="12">
        <v>111001015598</v>
      </c>
      <c r="B264" s="11" t="s">
        <v>255</v>
      </c>
      <c r="C264" s="12">
        <v>8</v>
      </c>
      <c r="D264" s="12">
        <v>3</v>
      </c>
      <c r="E264" s="12">
        <v>7</v>
      </c>
      <c r="F264" s="12">
        <v>-0.14820267016258507</v>
      </c>
      <c r="G264" s="12">
        <v>39.010989010989015</v>
      </c>
      <c r="H264" s="12">
        <v>20.454545454545457</v>
      </c>
      <c r="I264" s="12">
        <v>39.682539682539684</v>
      </c>
      <c r="J264" s="12">
        <v>23.684210526315788</v>
      </c>
      <c r="K264" s="12">
        <v>-0.77715206226896538</v>
      </c>
      <c r="L264" s="12">
        <v>28.021978021978022</v>
      </c>
    </row>
    <row r="265" spans="1:12">
      <c r="A265" s="12">
        <v>111001016136</v>
      </c>
      <c r="B265" s="11" t="s">
        <v>242</v>
      </c>
      <c r="C265" s="12">
        <v>8</v>
      </c>
      <c r="D265" s="12">
        <v>2</v>
      </c>
      <c r="E265" s="12">
        <v>9</v>
      </c>
      <c r="F265" s="12">
        <v>-0.1560793034674493</v>
      </c>
      <c r="G265" s="12">
        <v>37.637362637362635</v>
      </c>
      <c r="H265" s="12">
        <v>18.181818181818183</v>
      </c>
      <c r="I265" s="12">
        <v>41.025641025641022</v>
      </c>
      <c r="J265" s="12">
        <v>7.8947368421052628</v>
      </c>
      <c r="K265" s="12">
        <v>-0.79393296947857195</v>
      </c>
      <c r="L265" s="12">
        <v>27.747252747252748</v>
      </c>
    </row>
    <row r="266" spans="1:12">
      <c r="A266" s="12">
        <v>211850000981</v>
      </c>
      <c r="B266" s="11" t="s">
        <v>410</v>
      </c>
      <c r="C266" s="12">
        <v>5</v>
      </c>
      <c r="D266" s="12">
        <v>1</v>
      </c>
      <c r="E266" s="12">
        <v>3</v>
      </c>
      <c r="F266" s="12">
        <v>-0.33456927350448329</v>
      </c>
      <c r="G266" s="12">
        <v>22.802197802197803</v>
      </c>
      <c r="H266" s="12">
        <v>39.024390243902438</v>
      </c>
      <c r="I266" s="12">
        <v>20</v>
      </c>
      <c r="J266" s="12">
        <v>42.424242424242422</v>
      </c>
      <c r="K266" s="12">
        <v>-0.79739638573380911</v>
      </c>
      <c r="L266" s="12">
        <v>27.472527472527474</v>
      </c>
    </row>
    <row r="267" spans="1:12">
      <c r="A267" s="12">
        <v>111001035530</v>
      </c>
      <c r="B267" s="11" t="s">
        <v>322</v>
      </c>
      <c r="C267" s="12">
        <v>4</v>
      </c>
      <c r="D267" s="12">
        <v>6</v>
      </c>
      <c r="E267" s="12">
        <v>5</v>
      </c>
      <c r="F267" s="12">
        <v>-0.33774601207937704</v>
      </c>
      <c r="G267" s="12">
        <v>22.252747252747252</v>
      </c>
      <c r="H267" s="12">
        <v>40</v>
      </c>
      <c r="I267" s="12">
        <v>17.80821917808219</v>
      </c>
      <c r="J267" s="12">
        <v>15.789473684210526</v>
      </c>
      <c r="K267" s="12">
        <v>-0.81937924277690455</v>
      </c>
      <c r="L267" s="12">
        <v>27.197802197802197</v>
      </c>
    </row>
    <row r="268" spans="1:12">
      <c r="A268" s="12">
        <v>111001011088</v>
      </c>
      <c r="B268" s="11" t="s">
        <v>290</v>
      </c>
      <c r="C268" s="12">
        <v>12</v>
      </c>
      <c r="D268" s="12">
        <v>4</v>
      </c>
      <c r="E268" s="12">
        <v>5</v>
      </c>
      <c r="F268" s="12">
        <v>-0.14474626885133451</v>
      </c>
      <c r="G268" s="12">
        <v>39.285714285714285</v>
      </c>
      <c r="H268" s="12">
        <v>22.222222222222221</v>
      </c>
      <c r="I268" s="12">
        <v>35.526315789473685</v>
      </c>
      <c r="J268" s="12">
        <v>42.105263157894733</v>
      </c>
      <c r="K268" s="12">
        <v>-0.82032505434554603</v>
      </c>
      <c r="L268" s="12">
        <v>26.923076923076923</v>
      </c>
    </row>
    <row r="269" spans="1:12">
      <c r="A269" s="12">
        <v>111001096555</v>
      </c>
      <c r="B269" s="11" t="s">
        <v>285</v>
      </c>
      <c r="C269" s="12">
        <v>19</v>
      </c>
      <c r="D269" s="12">
        <v>4</v>
      </c>
      <c r="E269" s="12">
        <v>3</v>
      </c>
      <c r="F269" s="12">
        <v>-0.33770838432539313</v>
      </c>
      <c r="G269" s="12">
        <v>22.527472527472529</v>
      </c>
      <c r="H269" s="12">
        <v>36.585365853658537</v>
      </c>
      <c r="I269" s="12">
        <v>21.052631578947366</v>
      </c>
      <c r="J269" s="12">
        <v>39.393939393939391</v>
      </c>
      <c r="K269" s="12">
        <v>-0.82242959327261234</v>
      </c>
      <c r="L269" s="12">
        <v>26.64835164835165</v>
      </c>
    </row>
    <row r="270" spans="1:12">
      <c r="A270" s="12">
        <v>111001002330</v>
      </c>
      <c r="B270" s="11" t="s">
        <v>193</v>
      </c>
      <c r="C270" s="12">
        <v>11</v>
      </c>
      <c r="D270" s="12">
        <v>4</v>
      </c>
      <c r="E270" s="12">
        <v>7</v>
      </c>
      <c r="F270" s="12">
        <v>-9.7497652181302519E-2</v>
      </c>
      <c r="G270" s="12">
        <v>42.582417582417584</v>
      </c>
      <c r="H270" s="12">
        <v>20.689655172413794</v>
      </c>
      <c r="I270" s="12">
        <v>36.84210526315789</v>
      </c>
      <c r="J270" s="12">
        <v>28.947368421052634</v>
      </c>
      <c r="K270" s="12">
        <v>-0.82423068201712368</v>
      </c>
      <c r="L270" s="12">
        <v>26.373626373626376</v>
      </c>
    </row>
    <row r="271" spans="1:12">
      <c r="A271" s="12">
        <v>111001013374</v>
      </c>
      <c r="B271" s="11" t="s">
        <v>356</v>
      </c>
      <c r="C271" s="12">
        <v>3</v>
      </c>
      <c r="D271" s="12">
        <v>1</v>
      </c>
      <c r="E271" s="12">
        <v>3</v>
      </c>
      <c r="F271" s="12">
        <v>-0.78527480593561672</v>
      </c>
      <c r="G271" s="12">
        <v>3.8461538461538463</v>
      </c>
      <c r="H271" s="12">
        <v>54.54545454545454</v>
      </c>
      <c r="I271" s="12">
        <v>2.8571428571428572</v>
      </c>
      <c r="J271" s="12">
        <v>3.0303030303030303</v>
      </c>
      <c r="K271" s="12">
        <v>-0.82681710565896493</v>
      </c>
      <c r="L271" s="12">
        <v>26.098901098901102</v>
      </c>
    </row>
    <row r="272" spans="1:12">
      <c r="A272" s="12">
        <v>111001045705</v>
      </c>
      <c r="B272" s="11" t="s">
        <v>321</v>
      </c>
      <c r="C272" s="12">
        <v>5</v>
      </c>
      <c r="D272" s="12">
        <v>2</v>
      </c>
      <c r="E272" s="12">
        <v>8</v>
      </c>
      <c r="F272" s="12">
        <v>-0.39566097718036797</v>
      </c>
      <c r="G272" s="12">
        <v>18.956043956043956</v>
      </c>
      <c r="H272" s="12">
        <v>31.707317073170731</v>
      </c>
      <c r="I272" s="12">
        <v>25.641025641025639</v>
      </c>
      <c r="J272" s="12">
        <v>5.2631578947368416</v>
      </c>
      <c r="K272" s="12">
        <v>-0.82762712072103861</v>
      </c>
      <c r="L272" s="12">
        <v>25.824175824175828</v>
      </c>
    </row>
    <row r="273" spans="1:12">
      <c r="A273" s="12">
        <v>111279000966</v>
      </c>
      <c r="B273" s="11" t="s">
        <v>320</v>
      </c>
      <c r="C273" s="12">
        <v>9</v>
      </c>
      <c r="D273" s="12">
        <v>6</v>
      </c>
      <c r="E273" s="12">
        <v>5</v>
      </c>
      <c r="F273" s="12">
        <v>-0.22033058795000021</v>
      </c>
      <c r="G273" s="12">
        <v>31.043956043956044</v>
      </c>
      <c r="H273" s="12">
        <v>20</v>
      </c>
      <c r="I273" s="12">
        <v>35.61643835616438</v>
      </c>
      <c r="J273" s="12">
        <v>23.684210526315788</v>
      </c>
      <c r="K273" s="12">
        <v>-0.85883441484506129</v>
      </c>
      <c r="L273" s="12">
        <v>25.549450549450547</v>
      </c>
    </row>
    <row r="274" spans="1:12">
      <c r="A274" s="12">
        <v>111001027308</v>
      </c>
      <c r="B274" s="11" t="s">
        <v>205</v>
      </c>
      <c r="C274" s="12">
        <v>8</v>
      </c>
      <c r="D274" s="12">
        <v>1</v>
      </c>
      <c r="E274" s="12">
        <v>5</v>
      </c>
      <c r="F274" s="12">
        <v>-0.13503981606746474</v>
      </c>
      <c r="G274" s="12">
        <v>40.109890109890109</v>
      </c>
      <c r="H274" s="12">
        <v>22.727272727272727</v>
      </c>
      <c r="I274" s="12">
        <v>32.857142857142854</v>
      </c>
      <c r="J274" s="12">
        <v>44.736842105263158</v>
      </c>
      <c r="K274" s="12">
        <v>-0.85943339117854567</v>
      </c>
      <c r="L274" s="12">
        <v>25.274725274725274</v>
      </c>
    </row>
    <row r="275" spans="1:12">
      <c r="A275" s="12">
        <v>111001093084</v>
      </c>
      <c r="B275" s="11" t="s">
        <v>254</v>
      </c>
      <c r="C275" s="12">
        <v>11</v>
      </c>
      <c r="D275" s="12">
        <v>6</v>
      </c>
      <c r="E275" s="12">
        <v>5</v>
      </c>
      <c r="F275" s="12">
        <v>-0.17464848540741568</v>
      </c>
      <c r="G275" s="12">
        <v>35.714285714285715</v>
      </c>
      <c r="H275" s="12">
        <v>13.793103448275861</v>
      </c>
      <c r="I275" s="12">
        <v>41.095890410958901</v>
      </c>
      <c r="J275" s="12">
        <v>31.578947368421051</v>
      </c>
      <c r="K275" s="12">
        <v>-0.87193266528741087</v>
      </c>
      <c r="L275" s="12">
        <v>25</v>
      </c>
    </row>
    <row r="276" spans="1:12">
      <c r="A276" s="12">
        <v>111001014826</v>
      </c>
      <c r="B276" s="11" t="s">
        <v>245</v>
      </c>
      <c r="C276" s="12">
        <v>16</v>
      </c>
      <c r="D276" s="12">
        <v>5</v>
      </c>
      <c r="E276" s="12">
        <v>9</v>
      </c>
      <c r="F276" s="12">
        <v>-0.2689838904251452</v>
      </c>
      <c r="G276" s="12">
        <v>26.373626373626376</v>
      </c>
      <c r="H276" s="12">
        <v>20</v>
      </c>
      <c r="I276" s="12">
        <v>34.883720930232556</v>
      </c>
      <c r="J276" s="12">
        <v>5.2631578947368416</v>
      </c>
      <c r="K276" s="12">
        <v>-0.87207423872735756</v>
      </c>
      <c r="L276" s="12">
        <v>24.725274725274726</v>
      </c>
    </row>
    <row r="277" spans="1:12">
      <c r="A277" s="12">
        <v>111001018058</v>
      </c>
      <c r="B277" s="11" t="s">
        <v>338</v>
      </c>
      <c r="C277" s="12">
        <v>18</v>
      </c>
      <c r="D277" s="12">
        <v>6</v>
      </c>
      <c r="E277" s="12">
        <v>2</v>
      </c>
      <c r="F277" s="12">
        <v>-0.28393499579616316</v>
      </c>
      <c r="G277" s="12">
        <v>25.549450549450547</v>
      </c>
      <c r="H277" s="12">
        <v>30.76923076923077</v>
      </c>
      <c r="I277" s="12">
        <v>23.287671232876711</v>
      </c>
      <c r="J277" s="12">
        <v>70.270270270270274</v>
      </c>
      <c r="K277" s="12">
        <v>-0.8870947506224327</v>
      </c>
      <c r="L277" s="12">
        <v>24.450549450549449</v>
      </c>
    </row>
    <row r="278" spans="1:12">
      <c r="A278" s="12">
        <v>111001012335</v>
      </c>
      <c r="B278" s="11" t="s">
        <v>331</v>
      </c>
      <c r="C278" s="12">
        <v>4</v>
      </c>
      <c r="D278" s="12">
        <v>6</v>
      </c>
      <c r="E278" s="12">
        <v>4</v>
      </c>
      <c r="F278" s="12">
        <v>-0.34873061095451963</v>
      </c>
      <c r="G278" s="12">
        <v>21.428571428571427</v>
      </c>
      <c r="H278" s="12">
        <v>36.666666666666664</v>
      </c>
      <c r="I278" s="12">
        <v>16.43835616438356</v>
      </c>
      <c r="J278" s="12">
        <v>13.513513513513514</v>
      </c>
      <c r="K278" s="12">
        <v>-0.90433869980156911</v>
      </c>
      <c r="L278" s="12">
        <v>24.175824175824175</v>
      </c>
    </row>
    <row r="279" spans="1:12">
      <c r="A279" s="12">
        <v>111001011053</v>
      </c>
      <c r="B279" s="11" t="s">
        <v>301</v>
      </c>
      <c r="C279" s="12">
        <v>15</v>
      </c>
      <c r="D279" s="12">
        <v>5</v>
      </c>
      <c r="E279" s="12">
        <v>6</v>
      </c>
      <c r="F279" s="12">
        <v>-0.27438523264560305</v>
      </c>
      <c r="G279" s="12">
        <v>26.098901098901102</v>
      </c>
      <c r="H279" s="12">
        <v>20</v>
      </c>
      <c r="I279" s="12">
        <v>32.558139534883722</v>
      </c>
      <c r="J279" s="12">
        <v>15.789473684210526</v>
      </c>
      <c r="K279" s="12">
        <v>-0.91409628844073287</v>
      </c>
      <c r="L279" s="12">
        <v>23.901098901098901</v>
      </c>
    </row>
    <row r="280" spans="1:12">
      <c r="A280" s="12">
        <v>111001018201</v>
      </c>
      <c r="B280" s="11" t="s">
        <v>241</v>
      </c>
      <c r="C280" s="12">
        <v>6</v>
      </c>
      <c r="D280" s="12">
        <v>6</v>
      </c>
      <c r="E280" s="12">
        <v>4</v>
      </c>
      <c r="F280" s="12">
        <v>-0.31579061887911736</v>
      </c>
      <c r="G280" s="12">
        <v>23.626373626373624</v>
      </c>
      <c r="H280" s="12">
        <v>33.333333333333329</v>
      </c>
      <c r="I280" s="12">
        <v>19.17808219178082</v>
      </c>
      <c r="J280" s="12">
        <v>18.918918918918919</v>
      </c>
      <c r="K280" s="12">
        <v>-0.91504001418205005</v>
      </c>
      <c r="L280" s="12">
        <v>23.626373626373624</v>
      </c>
    </row>
    <row r="281" spans="1:12">
      <c r="A281" s="12">
        <v>111001102148</v>
      </c>
      <c r="B281" s="11" t="s">
        <v>368</v>
      </c>
      <c r="C281" s="12">
        <v>3</v>
      </c>
      <c r="D281" s="12">
        <v>5</v>
      </c>
      <c r="E281" s="12">
        <v>1</v>
      </c>
      <c r="F281" s="12">
        <v>-0.87323878994406001</v>
      </c>
      <c r="G281" s="12">
        <v>3.296703296703297</v>
      </c>
      <c r="H281" s="12">
        <v>45.454545454545453</v>
      </c>
      <c r="I281" s="12">
        <v>6.9767441860465116</v>
      </c>
      <c r="J281" s="12">
        <v>25</v>
      </c>
      <c r="K281" s="12">
        <v>-0.91657825383016356</v>
      </c>
      <c r="L281" s="12">
        <v>23.35164835164835</v>
      </c>
    </row>
    <row r="282" spans="1:12">
      <c r="A282" s="12">
        <v>111001046957</v>
      </c>
      <c r="B282" s="11" t="s">
        <v>191</v>
      </c>
      <c r="C282" s="12">
        <v>1</v>
      </c>
      <c r="D282" s="12">
        <v>6</v>
      </c>
      <c r="E282" s="12">
        <v>7</v>
      </c>
      <c r="F282" s="12">
        <v>-0.2503855383701612</v>
      </c>
      <c r="G282" s="12">
        <v>28.571428571428569</v>
      </c>
      <c r="H282" s="12">
        <v>25</v>
      </c>
      <c r="I282" s="12">
        <v>27.397260273972602</v>
      </c>
      <c r="J282" s="12">
        <v>7.8947368421052628</v>
      </c>
      <c r="K282" s="12">
        <v>-0.917040585918524</v>
      </c>
      <c r="L282" s="12">
        <v>23.076923076923077</v>
      </c>
    </row>
    <row r="283" spans="1:12">
      <c r="A283" s="12">
        <v>111001046931</v>
      </c>
      <c r="B283" s="11" t="s">
        <v>283</v>
      </c>
      <c r="C283" s="12">
        <v>5</v>
      </c>
      <c r="D283" s="12">
        <v>2</v>
      </c>
      <c r="E283" s="12">
        <v>5</v>
      </c>
      <c r="F283" s="12">
        <v>-0.39650271037333235</v>
      </c>
      <c r="G283" s="12">
        <v>18.681318681318682</v>
      </c>
      <c r="H283" s="12">
        <v>29.268292682926827</v>
      </c>
      <c r="I283" s="12">
        <v>23.076923076923077</v>
      </c>
      <c r="J283" s="12">
        <v>13.157894736842104</v>
      </c>
      <c r="K283" s="12">
        <v>-0.91801283850234361</v>
      </c>
      <c r="L283" s="12">
        <v>22.802197802197803</v>
      </c>
    </row>
    <row r="284" spans="1:12">
      <c r="A284" s="12">
        <v>111001034011</v>
      </c>
      <c r="B284" s="11" t="s">
        <v>348</v>
      </c>
      <c r="C284" s="12">
        <v>4</v>
      </c>
      <c r="D284" s="12">
        <v>2</v>
      </c>
      <c r="E284" s="12">
        <v>2</v>
      </c>
      <c r="F284" s="12">
        <v>-0.43604542899094095</v>
      </c>
      <c r="G284" s="12">
        <v>17.032967032967033</v>
      </c>
      <c r="H284" s="12">
        <v>33.333333333333329</v>
      </c>
      <c r="I284" s="12">
        <v>17.948717948717949</v>
      </c>
      <c r="J284" s="12">
        <v>54.054054054054056</v>
      </c>
      <c r="K284" s="12">
        <v>-0.93725398847731856</v>
      </c>
      <c r="L284" s="12">
        <v>22.527472527472529</v>
      </c>
    </row>
    <row r="285" spans="1:12">
      <c r="A285" s="12">
        <v>111001029114</v>
      </c>
      <c r="B285" s="11" t="s">
        <v>136</v>
      </c>
      <c r="C285" s="12">
        <v>8</v>
      </c>
      <c r="D285" s="12">
        <v>3</v>
      </c>
      <c r="E285" s="12">
        <v>3</v>
      </c>
      <c r="F285" s="12">
        <v>-0.17226388874628551</v>
      </c>
      <c r="G285" s="12">
        <v>35.989010989010985</v>
      </c>
      <c r="H285" s="12">
        <v>15.909090909090908</v>
      </c>
      <c r="I285" s="12">
        <v>34.920634920634917</v>
      </c>
      <c r="J285" s="12">
        <v>66.666666666666657</v>
      </c>
      <c r="K285" s="12">
        <v>-0.94529731551379936</v>
      </c>
      <c r="L285" s="12">
        <v>22.252747252747252</v>
      </c>
    </row>
    <row r="286" spans="1:12">
      <c r="A286" s="12">
        <v>111001018325</v>
      </c>
      <c r="B286" s="11" t="s">
        <v>358</v>
      </c>
      <c r="C286" s="12">
        <v>4</v>
      </c>
      <c r="D286" s="12">
        <v>3</v>
      </c>
      <c r="E286" s="12">
        <v>1</v>
      </c>
      <c r="F286" s="12">
        <v>-0.47533851933517179</v>
      </c>
      <c r="G286" s="12">
        <v>13.736263736263737</v>
      </c>
      <c r="H286" s="12">
        <v>30</v>
      </c>
      <c r="I286" s="12">
        <v>20.634920634920633</v>
      </c>
      <c r="J286" s="12">
        <v>67.857142857142861</v>
      </c>
      <c r="K286" s="12">
        <v>-0.94892244187473618</v>
      </c>
      <c r="L286" s="12">
        <v>21.978021978021978</v>
      </c>
    </row>
    <row r="287" spans="1:12">
      <c r="A287" s="12">
        <v>111001014206</v>
      </c>
      <c r="B287" s="11" t="s">
        <v>229</v>
      </c>
      <c r="C287" s="12">
        <v>6</v>
      </c>
      <c r="D287" s="12">
        <v>3</v>
      </c>
      <c r="E287" s="12">
        <v>7</v>
      </c>
      <c r="F287" s="12">
        <v>-0.38651985191532556</v>
      </c>
      <c r="G287" s="12">
        <v>20.054945054945055</v>
      </c>
      <c r="H287" s="12">
        <v>25</v>
      </c>
      <c r="I287" s="12">
        <v>25.396825396825395</v>
      </c>
      <c r="J287" s="12">
        <v>5.2631578947368416</v>
      </c>
      <c r="K287" s="12">
        <v>-0.95318740667653934</v>
      </c>
      <c r="L287" s="12">
        <v>21.703296703296704</v>
      </c>
    </row>
    <row r="288" spans="1:12">
      <c r="A288" s="12">
        <v>211850001317</v>
      </c>
      <c r="B288" s="11" t="s">
        <v>635</v>
      </c>
      <c r="C288" s="12">
        <v>19</v>
      </c>
      <c r="D288" s="12">
        <v>1</v>
      </c>
      <c r="E288" s="12">
        <v>2</v>
      </c>
      <c r="F288" s="12">
        <v>-0.36767850327269891</v>
      </c>
      <c r="G288" s="12">
        <v>20.604395604395602</v>
      </c>
      <c r="H288" s="12">
        <v>31.707317073170731</v>
      </c>
      <c r="I288" s="12">
        <v>18.571428571428573</v>
      </c>
      <c r="J288" s="12">
        <v>59.45945945945946</v>
      </c>
      <c r="K288" s="12">
        <v>-0.95537107331125914</v>
      </c>
      <c r="L288" s="12">
        <v>21.428571428571427</v>
      </c>
    </row>
    <row r="289" spans="1:12">
      <c r="A289" s="12">
        <v>111001016250</v>
      </c>
      <c r="B289" s="11" t="s">
        <v>298</v>
      </c>
      <c r="C289" s="12">
        <v>14</v>
      </c>
      <c r="D289" s="12">
        <v>3</v>
      </c>
      <c r="E289" s="12">
        <v>1</v>
      </c>
      <c r="F289" s="12">
        <v>-0.64766661351175003</v>
      </c>
      <c r="G289" s="12">
        <v>7.6923076923076925</v>
      </c>
      <c r="H289" s="12">
        <v>37.5</v>
      </c>
      <c r="I289" s="12">
        <v>12.698412698412698</v>
      </c>
      <c r="J289" s="12">
        <v>50</v>
      </c>
      <c r="K289" s="12">
        <v>-0.95686585290754855</v>
      </c>
      <c r="L289" s="12">
        <v>21.153846153846153</v>
      </c>
    </row>
    <row r="290" spans="1:12">
      <c r="A290" s="12">
        <v>111001065234</v>
      </c>
      <c r="B290" s="11" t="s">
        <v>310</v>
      </c>
      <c r="C290" s="12">
        <v>5</v>
      </c>
      <c r="D290" s="12">
        <v>5</v>
      </c>
      <c r="E290" s="12">
        <v>2</v>
      </c>
      <c r="F290" s="12">
        <v>-0.44266700256457897</v>
      </c>
      <c r="G290" s="12">
        <v>16.483516483516482</v>
      </c>
      <c r="H290" s="12">
        <v>26.829268292682929</v>
      </c>
      <c r="I290" s="12">
        <v>23.255813953488371</v>
      </c>
      <c r="J290" s="12">
        <v>51.351351351351347</v>
      </c>
      <c r="K290" s="12">
        <v>-0.95883408739094933</v>
      </c>
      <c r="L290" s="12">
        <v>20.87912087912088</v>
      </c>
    </row>
    <row r="291" spans="1:12">
      <c r="A291" s="12">
        <v>111001086801</v>
      </c>
      <c r="B291" s="11" t="s">
        <v>328</v>
      </c>
      <c r="C291" s="12">
        <v>19</v>
      </c>
      <c r="D291" s="12">
        <v>6</v>
      </c>
      <c r="E291" s="12">
        <v>2</v>
      </c>
      <c r="F291" s="12">
        <v>-0.36528187857220473</v>
      </c>
      <c r="G291" s="12">
        <v>20.87912087912088</v>
      </c>
      <c r="H291" s="12">
        <v>34.146341463414636</v>
      </c>
      <c r="I291" s="12">
        <v>15.068493150684931</v>
      </c>
      <c r="J291" s="12">
        <v>62.162162162162161</v>
      </c>
      <c r="K291" s="12">
        <v>-0.97461358540917598</v>
      </c>
      <c r="L291" s="12">
        <v>20.604395604395602</v>
      </c>
    </row>
    <row r="292" spans="1:12">
      <c r="A292" s="12">
        <v>111265000025</v>
      </c>
      <c r="B292" s="11" t="s">
        <v>198</v>
      </c>
      <c r="C292" s="12">
        <v>10</v>
      </c>
      <c r="D292" s="12">
        <v>6</v>
      </c>
      <c r="E292" s="12">
        <v>6</v>
      </c>
      <c r="F292" s="12">
        <v>-0.22904249932101278</v>
      </c>
      <c r="G292" s="12">
        <v>30.76923076923077</v>
      </c>
      <c r="H292" s="12">
        <v>14.705882352941178</v>
      </c>
      <c r="I292" s="12">
        <v>34.246575342465754</v>
      </c>
      <c r="J292" s="12">
        <v>26.315789473684209</v>
      </c>
      <c r="K292" s="12">
        <v>-0.97920960293439441</v>
      </c>
      <c r="L292" s="12">
        <v>20.329670329670328</v>
      </c>
    </row>
    <row r="293" spans="1:12">
      <c r="A293" s="12">
        <v>211102000201</v>
      </c>
      <c r="B293" s="11" t="s">
        <v>407</v>
      </c>
      <c r="C293" s="12">
        <v>7</v>
      </c>
      <c r="D293" s="12">
        <v>3</v>
      </c>
      <c r="E293" s="12">
        <v>1</v>
      </c>
      <c r="F293" s="12">
        <v>-0.2553295409516011</v>
      </c>
      <c r="G293" s="12">
        <v>27.472527472527474</v>
      </c>
      <c r="H293" s="12">
        <v>18.75</v>
      </c>
      <c r="I293" s="12">
        <v>30.158730158730158</v>
      </c>
      <c r="J293" s="12">
        <v>85.714285714285708</v>
      </c>
      <c r="K293" s="12">
        <v>-0.98002990003206869</v>
      </c>
      <c r="L293" s="12">
        <v>20.054945054945055</v>
      </c>
    </row>
    <row r="294" spans="1:12">
      <c r="A294" s="12">
        <v>111001030821</v>
      </c>
      <c r="B294" s="11" t="s">
        <v>345</v>
      </c>
      <c r="C294" s="12">
        <v>19</v>
      </c>
      <c r="D294" s="12">
        <v>5</v>
      </c>
      <c r="E294" s="12">
        <v>2</v>
      </c>
      <c r="F294" s="12">
        <v>-0.46370599486716402</v>
      </c>
      <c r="G294" s="12">
        <v>14.560439560439562</v>
      </c>
      <c r="H294" s="12">
        <v>26.829268292682929</v>
      </c>
      <c r="I294" s="12">
        <v>18.604651162790699</v>
      </c>
      <c r="J294" s="12">
        <v>45.945945945945951</v>
      </c>
      <c r="K294" s="12">
        <v>-1.0428781868176999</v>
      </c>
      <c r="L294" s="12">
        <v>19.780219780219781</v>
      </c>
    </row>
    <row r="295" spans="1:12">
      <c r="A295" s="12">
        <v>111001027391</v>
      </c>
      <c r="B295" s="11" t="s">
        <v>277</v>
      </c>
      <c r="C295" s="12">
        <v>8</v>
      </c>
      <c r="D295" s="12">
        <v>6</v>
      </c>
      <c r="E295" s="12">
        <v>4</v>
      </c>
      <c r="F295" s="12">
        <v>-0.2298991928727227</v>
      </c>
      <c r="G295" s="12">
        <v>30.219780219780219</v>
      </c>
      <c r="H295" s="12">
        <v>13.636363636363635</v>
      </c>
      <c r="I295" s="12">
        <v>31.506849315068493</v>
      </c>
      <c r="J295" s="12">
        <v>35.135135135135137</v>
      </c>
      <c r="K295" s="12">
        <v>-1.0480327028536696</v>
      </c>
      <c r="L295" s="12">
        <v>19.505494505494507</v>
      </c>
    </row>
    <row r="296" spans="1:12">
      <c r="A296" s="12">
        <v>111001012556</v>
      </c>
      <c r="B296" s="11" t="s">
        <v>370</v>
      </c>
      <c r="C296" s="12">
        <v>16</v>
      </c>
      <c r="D296" s="12">
        <v>2</v>
      </c>
      <c r="E296" s="12">
        <v>1</v>
      </c>
      <c r="F296" s="12">
        <v>-0.36032043524762974</v>
      </c>
      <c r="G296" s="12">
        <v>21.153846153846153</v>
      </c>
      <c r="H296" s="12">
        <v>13.333333333333334</v>
      </c>
      <c r="I296" s="12">
        <v>30.76923076923077</v>
      </c>
      <c r="J296" s="12">
        <v>82.142857142857139</v>
      </c>
      <c r="K296" s="12">
        <v>-1.0668344276862793</v>
      </c>
      <c r="L296" s="12">
        <v>19.230769230769234</v>
      </c>
    </row>
    <row r="297" spans="1:12">
      <c r="A297" s="12">
        <v>111001006483</v>
      </c>
      <c r="B297" s="11" t="s">
        <v>195</v>
      </c>
      <c r="C297" s="12">
        <v>10</v>
      </c>
      <c r="D297" s="12">
        <v>3</v>
      </c>
      <c r="E297" s="12">
        <v>6</v>
      </c>
      <c r="F297" s="12">
        <v>-0.24791092255381447</v>
      </c>
      <c r="G297" s="12">
        <v>29.670329670329672</v>
      </c>
      <c r="H297" s="12">
        <v>11.76470588235294</v>
      </c>
      <c r="I297" s="12">
        <v>31.746031746031743</v>
      </c>
      <c r="J297" s="12">
        <v>18.421052631578945</v>
      </c>
      <c r="K297" s="12">
        <v>-1.0775167254789166</v>
      </c>
      <c r="L297" s="12">
        <v>18.956043956043956</v>
      </c>
    </row>
    <row r="298" spans="1:12">
      <c r="A298" s="12">
        <v>111001025216</v>
      </c>
      <c r="B298" s="11" t="s">
        <v>203</v>
      </c>
      <c r="C298" s="12">
        <v>10</v>
      </c>
      <c r="D298" s="12">
        <v>1</v>
      </c>
      <c r="E298" s="12">
        <v>7</v>
      </c>
      <c r="F298" s="12">
        <v>-0.1843879902622875</v>
      </c>
      <c r="G298" s="12">
        <v>34.890109890109891</v>
      </c>
      <c r="H298" s="12">
        <v>17.647058823529413</v>
      </c>
      <c r="I298" s="12">
        <v>25.714285714285712</v>
      </c>
      <c r="J298" s="12">
        <v>15.789473684210526</v>
      </c>
      <c r="K298" s="12">
        <v>-1.0802600548748398</v>
      </c>
      <c r="L298" s="12">
        <v>18.681318681318682</v>
      </c>
    </row>
    <row r="299" spans="1:12">
      <c r="A299" s="12">
        <v>111001075515</v>
      </c>
      <c r="B299" s="11" t="s">
        <v>175</v>
      </c>
      <c r="C299" s="12">
        <v>11</v>
      </c>
      <c r="D299" s="12">
        <v>4</v>
      </c>
      <c r="E299" s="12">
        <v>7</v>
      </c>
      <c r="F299" s="12">
        <v>-0.17818072200397356</v>
      </c>
      <c r="G299" s="12">
        <v>35.439560439560438</v>
      </c>
      <c r="H299" s="12">
        <v>10.344827586206897</v>
      </c>
      <c r="I299" s="12">
        <v>32.894736842105267</v>
      </c>
      <c r="J299" s="12">
        <v>18.421052631578945</v>
      </c>
      <c r="K299" s="12">
        <v>-1.0824060943572795</v>
      </c>
      <c r="L299" s="12">
        <v>18.406593406593409</v>
      </c>
    </row>
    <row r="300" spans="1:12">
      <c r="A300" s="12">
        <v>111001032280</v>
      </c>
      <c r="B300" s="11" t="s">
        <v>319</v>
      </c>
      <c r="C300" s="12">
        <v>4</v>
      </c>
      <c r="D300" s="12">
        <v>5</v>
      </c>
      <c r="E300" s="12">
        <v>6</v>
      </c>
      <c r="F300" s="12">
        <v>-0.47847097892575019</v>
      </c>
      <c r="G300" s="12">
        <v>13.461538461538462</v>
      </c>
      <c r="H300" s="12">
        <v>26.666666666666668</v>
      </c>
      <c r="I300" s="12">
        <v>16.279069767441861</v>
      </c>
      <c r="J300" s="12">
        <v>2.6315789473684208</v>
      </c>
      <c r="K300" s="12">
        <v>-1.0878371508144868</v>
      </c>
      <c r="L300" s="12">
        <v>18.131868131868131</v>
      </c>
    </row>
    <row r="301" spans="1:12">
      <c r="A301" s="12">
        <v>111001041611</v>
      </c>
      <c r="B301" s="11" t="s">
        <v>624</v>
      </c>
      <c r="C301" s="12">
        <v>18</v>
      </c>
      <c r="D301" s="12">
        <v>4</v>
      </c>
      <c r="E301" s="12">
        <v>2</v>
      </c>
      <c r="F301" s="12">
        <v>-0.4106521276178437</v>
      </c>
      <c r="G301" s="12">
        <v>17.857142857142858</v>
      </c>
      <c r="H301" s="12">
        <v>26.923076923076923</v>
      </c>
      <c r="I301" s="12">
        <v>15.789473684210526</v>
      </c>
      <c r="J301" s="12">
        <v>56.756756756756758</v>
      </c>
      <c r="K301" s="12">
        <v>-1.0920526102141093</v>
      </c>
      <c r="L301" s="12">
        <v>17.857142857142858</v>
      </c>
    </row>
    <row r="302" spans="1:12">
      <c r="A302" s="12">
        <v>111001102156</v>
      </c>
      <c r="B302" s="11" t="s">
        <v>361</v>
      </c>
      <c r="C302" s="12">
        <v>2</v>
      </c>
      <c r="D302" s="12">
        <v>4</v>
      </c>
      <c r="E302" s="12">
        <v>3</v>
      </c>
      <c r="F302" s="12">
        <v>-0.78150631052422725</v>
      </c>
      <c r="G302" s="12">
        <v>4.1208791208791204</v>
      </c>
      <c r="H302" s="12">
        <v>40</v>
      </c>
      <c r="I302" s="12">
        <v>2.6315789473684208</v>
      </c>
      <c r="J302" s="12">
        <v>6.0606060606060606</v>
      </c>
      <c r="K302" s="12">
        <v>-1.0936132607874429</v>
      </c>
      <c r="L302" s="12">
        <v>17.582417582417584</v>
      </c>
    </row>
    <row r="303" spans="1:12">
      <c r="A303" s="12">
        <v>111001047678</v>
      </c>
      <c r="B303" s="11" t="s">
        <v>363</v>
      </c>
      <c r="C303" s="12">
        <v>19</v>
      </c>
      <c r="D303" s="12">
        <v>6</v>
      </c>
      <c r="E303" s="12">
        <v>1</v>
      </c>
      <c r="F303" s="12">
        <v>-0.46243745474100512</v>
      </c>
      <c r="G303" s="12">
        <v>14.835164835164836</v>
      </c>
      <c r="H303" s="12">
        <v>29.268292682926827</v>
      </c>
      <c r="I303" s="12">
        <v>12.328767123287671</v>
      </c>
      <c r="J303" s="12">
        <v>71.428571428571431</v>
      </c>
      <c r="K303" s="12">
        <v>-1.1122264423409782</v>
      </c>
      <c r="L303" s="12">
        <v>17.307692307692307</v>
      </c>
    </row>
    <row r="304" spans="1:12">
      <c r="A304" s="12">
        <v>111001013129</v>
      </c>
      <c r="B304" s="11" t="s">
        <v>188</v>
      </c>
      <c r="C304" s="12">
        <v>8</v>
      </c>
      <c r="D304" s="12">
        <v>6</v>
      </c>
      <c r="E304" s="12">
        <v>6</v>
      </c>
      <c r="F304" s="12">
        <v>-0.23433294181392547</v>
      </c>
      <c r="G304" s="12">
        <v>29.945054945054945</v>
      </c>
      <c r="H304" s="12">
        <v>11.363636363636363</v>
      </c>
      <c r="I304" s="12">
        <v>30.136986301369863</v>
      </c>
      <c r="J304" s="12">
        <v>21.052631578947366</v>
      </c>
      <c r="K304" s="12">
        <v>-1.1138354689842633</v>
      </c>
      <c r="L304" s="12">
        <v>17.032967032967033</v>
      </c>
    </row>
    <row r="305" spans="1:12">
      <c r="A305" s="12">
        <v>211850000787</v>
      </c>
      <c r="B305" s="11" t="s">
        <v>344</v>
      </c>
      <c r="C305" s="12">
        <v>5</v>
      </c>
      <c r="D305" s="12">
        <v>3</v>
      </c>
      <c r="E305" s="12">
        <v>4</v>
      </c>
      <c r="F305" s="12">
        <v>-0.48011424850443918</v>
      </c>
      <c r="G305" s="12">
        <v>13.186813186813188</v>
      </c>
      <c r="H305" s="12">
        <v>19.512195121951219</v>
      </c>
      <c r="I305" s="12">
        <v>19.047619047619047</v>
      </c>
      <c r="J305" s="12">
        <v>5.4054054054054053</v>
      </c>
      <c r="K305" s="12">
        <v>-1.1670351296258148</v>
      </c>
      <c r="L305" s="12">
        <v>16.758241758241756</v>
      </c>
    </row>
    <row r="306" spans="1:12">
      <c r="A306" s="12">
        <v>311001026441</v>
      </c>
      <c r="B306" s="11" t="s">
        <v>388</v>
      </c>
      <c r="C306" s="12">
        <v>3</v>
      </c>
      <c r="D306" s="12">
        <v>4</v>
      </c>
      <c r="E306" s="12">
        <v>2</v>
      </c>
      <c r="F306" s="12">
        <v>-0.89945947727643738</v>
      </c>
      <c r="G306" s="12">
        <v>2.4725274725274726</v>
      </c>
      <c r="H306" s="12">
        <v>36.363636363636367</v>
      </c>
      <c r="I306" s="12">
        <v>1.3157894736842104</v>
      </c>
      <c r="J306" s="12">
        <v>13.513513513513514</v>
      </c>
      <c r="K306" s="12">
        <v>-1.1830689772432907</v>
      </c>
      <c r="L306" s="12">
        <v>16.483516483516482</v>
      </c>
    </row>
    <row r="307" spans="1:12">
      <c r="A307" s="12">
        <v>111001075957</v>
      </c>
      <c r="B307" s="11" t="s">
        <v>332</v>
      </c>
      <c r="C307" s="12">
        <v>6</v>
      </c>
      <c r="D307" s="12">
        <v>5</v>
      </c>
      <c r="E307" s="12">
        <v>2</v>
      </c>
      <c r="F307" s="12">
        <v>-0.44470369710011043</v>
      </c>
      <c r="G307" s="12">
        <v>16.208791208791208</v>
      </c>
      <c r="H307" s="12">
        <v>16.666666666666664</v>
      </c>
      <c r="I307" s="12">
        <v>20.930232558139537</v>
      </c>
      <c r="J307" s="12">
        <v>48.648648648648653</v>
      </c>
      <c r="K307" s="12">
        <v>-1.1844132798175462</v>
      </c>
      <c r="L307" s="12">
        <v>16.208791208791208</v>
      </c>
    </row>
    <row r="308" spans="1:12">
      <c r="A308" s="12">
        <v>111001012971</v>
      </c>
      <c r="B308" s="11" t="s">
        <v>274</v>
      </c>
      <c r="C308" s="12">
        <v>18</v>
      </c>
      <c r="D308" s="12">
        <v>4</v>
      </c>
      <c r="E308" s="12">
        <v>5</v>
      </c>
      <c r="F308" s="12">
        <v>-0.41128050661838916</v>
      </c>
      <c r="G308" s="12">
        <v>17.582417582417584</v>
      </c>
      <c r="H308" s="12">
        <v>23.076923076923077</v>
      </c>
      <c r="I308" s="12">
        <v>14.473684210526317</v>
      </c>
      <c r="J308" s="12">
        <v>10.526315789473683</v>
      </c>
      <c r="K308" s="12">
        <v>-1.1852975622314217</v>
      </c>
      <c r="L308" s="12">
        <v>15.934065934065933</v>
      </c>
    </row>
    <row r="309" spans="1:12">
      <c r="A309" s="12">
        <v>211850001473</v>
      </c>
      <c r="B309" s="11" t="s">
        <v>404</v>
      </c>
      <c r="C309" s="12">
        <v>5</v>
      </c>
      <c r="D309" s="12">
        <v>4</v>
      </c>
      <c r="E309" s="12">
        <v>1</v>
      </c>
      <c r="F309" s="12">
        <v>-0.44634154580980262</v>
      </c>
      <c r="G309" s="12">
        <v>15.934065934065933</v>
      </c>
      <c r="H309" s="12">
        <v>24.390243902439025</v>
      </c>
      <c r="I309" s="12">
        <v>13.157894736842104</v>
      </c>
      <c r="J309" s="12">
        <v>75</v>
      </c>
      <c r="K309" s="12">
        <v>-1.1853519648712525</v>
      </c>
      <c r="L309" s="12">
        <v>15.659340659340659</v>
      </c>
    </row>
    <row r="310" spans="1:12">
      <c r="A310" s="12">
        <v>111001098833</v>
      </c>
      <c r="B310" s="11" t="s">
        <v>209</v>
      </c>
      <c r="C310" s="12">
        <v>5</v>
      </c>
      <c r="D310" s="12">
        <v>2</v>
      </c>
      <c r="E310" s="12">
        <v>4</v>
      </c>
      <c r="F310" s="12">
        <v>-0.46832193532903432</v>
      </c>
      <c r="G310" s="12">
        <v>14.010989010989011</v>
      </c>
      <c r="H310" s="12">
        <v>21.951219512195124</v>
      </c>
      <c r="I310" s="12">
        <v>15.384615384615385</v>
      </c>
      <c r="J310" s="12">
        <v>8.1081081081081088</v>
      </c>
      <c r="K310" s="12">
        <v>-1.1891699918462582</v>
      </c>
      <c r="L310" s="12">
        <v>15.384615384615385</v>
      </c>
    </row>
    <row r="311" spans="1:12">
      <c r="A311" s="12">
        <v>111001012343</v>
      </c>
      <c r="B311" s="11" t="s">
        <v>297</v>
      </c>
      <c r="C311" s="12">
        <v>8</v>
      </c>
      <c r="D311" s="12">
        <v>5</v>
      </c>
      <c r="E311" s="12">
        <v>4</v>
      </c>
      <c r="F311" s="12">
        <v>-0.34317517600074415</v>
      </c>
      <c r="G311" s="12">
        <v>21.978021978021978</v>
      </c>
      <c r="H311" s="12">
        <v>9.0909090909090917</v>
      </c>
      <c r="I311" s="12">
        <v>27.906976744186046</v>
      </c>
      <c r="J311" s="12">
        <v>16.216216216216218</v>
      </c>
      <c r="K311" s="12">
        <v>-1.1951806370636398</v>
      </c>
      <c r="L311" s="12">
        <v>15.109890109890109</v>
      </c>
    </row>
    <row r="312" spans="1:12">
      <c r="A312" s="12">
        <v>111001024830</v>
      </c>
      <c r="B312" s="11" t="s">
        <v>652</v>
      </c>
      <c r="C312" s="12">
        <v>12</v>
      </c>
      <c r="D312" s="12">
        <v>5</v>
      </c>
      <c r="E312" s="12">
        <v>3</v>
      </c>
      <c r="F312" s="12">
        <v>-0.39908344653599159</v>
      </c>
      <c r="G312" s="12">
        <v>18.406593406593409</v>
      </c>
      <c r="H312" s="12">
        <v>11.111111111111111</v>
      </c>
      <c r="I312" s="12">
        <v>25.581395348837212</v>
      </c>
      <c r="J312" s="12">
        <v>33.333333333333329</v>
      </c>
      <c r="K312" s="12">
        <v>-1.2007137517406901</v>
      </c>
      <c r="L312" s="12">
        <v>14.835164835164836</v>
      </c>
    </row>
    <row r="313" spans="1:12">
      <c r="A313" s="12">
        <v>111001027251</v>
      </c>
      <c r="B313" s="11" t="s">
        <v>372</v>
      </c>
      <c r="C313" s="12">
        <v>19</v>
      </c>
      <c r="D313" s="12">
        <v>3</v>
      </c>
      <c r="E313" s="12">
        <v>1</v>
      </c>
      <c r="F313" s="12">
        <v>-0.55723091227461918</v>
      </c>
      <c r="G313" s="12">
        <v>10.164835164835164</v>
      </c>
      <c r="H313" s="12">
        <v>19.512195121951219</v>
      </c>
      <c r="I313" s="12">
        <v>15.873015873015872</v>
      </c>
      <c r="J313" s="12">
        <v>60.714285714285708</v>
      </c>
      <c r="K313" s="12">
        <v>-1.2243985625678826</v>
      </c>
      <c r="L313" s="12">
        <v>14.560439560439562</v>
      </c>
    </row>
    <row r="314" spans="1:12">
      <c r="A314" s="12">
        <v>111001106968</v>
      </c>
      <c r="B314" s="11" t="s">
        <v>632</v>
      </c>
      <c r="C314" s="12">
        <v>7</v>
      </c>
      <c r="D314" s="12">
        <v>4</v>
      </c>
      <c r="E314" s="12">
        <v>6</v>
      </c>
      <c r="F314" s="12">
        <v>-0.34706248710482268</v>
      </c>
      <c r="G314" s="12">
        <v>21.703296703296704</v>
      </c>
      <c r="H314" s="12">
        <v>15.625</v>
      </c>
      <c r="I314" s="12">
        <v>19.736842105263158</v>
      </c>
      <c r="J314" s="12">
        <v>13.157894736842104</v>
      </c>
      <c r="K314" s="12">
        <v>-1.2247918335090939</v>
      </c>
      <c r="L314" s="12">
        <v>14.285714285714285</v>
      </c>
    </row>
    <row r="315" spans="1:12">
      <c r="A315" s="12">
        <v>111001014958</v>
      </c>
      <c r="B315" s="11" t="s">
        <v>295</v>
      </c>
      <c r="C315" s="12">
        <v>18</v>
      </c>
      <c r="D315" s="12">
        <v>1</v>
      </c>
      <c r="E315" s="12">
        <v>6</v>
      </c>
      <c r="F315" s="12">
        <v>-0.44848963068997977</v>
      </c>
      <c r="G315" s="12">
        <v>15.659340659340659</v>
      </c>
      <c r="H315" s="12">
        <v>19.230769230769234</v>
      </c>
      <c r="I315" s="12">
        <v>15.714285714285714</v>
      </c>
      <c r="J315" s="12">
        <v>7.8947368421052628</v>
      </c>
      <c r="K315" s="12">
        <v>-1.2323498550901211</v>
      </c>
      <c r="L315" s="12">
        <v>14.010989010989011</v>
      </c>
    </row>
    <row r="316" spans="1:12">
      <c r="A316" s="12">
        <v>111001086835</v>
      </c>
      <c r="B316" s="11" t="s">
        <v>354</v>
      </c>
      <c r="C316" s="12">
        <v>19</v>
      </c>
      <c r="D316" s="12">
        <v>6</v>
      </c>
      <c r="E316" s="12">
        <v>1</v>
      </c>
      <c r="F316" s="12">
        <v>-0.50995984254476057</v>
      </c>
      <c r="G316" s="12">
        <v>11.538461538461538</v>
      </c>
      <c r="H316" s="12">
        <v>24.390243902439025</v>
      </c>
      <c r="I316" s="12">
        <v>9.5890410958904102</v>
      </c>
      <c r="J316" s="12">
        <v>64.285714285714292</v>
      </c>
      <c r="K316" s="12">
        <v>-1.2498392992727805</v>
      </c>
      <c r="L316" s="12">
        <v>13.736263736263737</v>
      </c>
    </row>
    <row r="317" spans="1:12">
      <c r="A317" s="12">
        <v>111001018341</v>
      </c>
      <c r="B317" s="11" t="s">
        <v>296</v>
      </c>
      <c r="C317" s="12">
        <v>4</v>
      </c>
      <c r="D317" s="12">
        <v>4</v>
      </c>
      <c r="E317" s="12">
        <v>5</v>
      </c>
      <c r="F317" s="12">
        <v>-0.49118146073505431</v>
      </c>
      <c r="G317" s="12">
        <v>12.637362637362637</v>
      </c>
      <c r="H317" s="12">
        <v>23.333333333333332</v>
      </c>
      <c r="I317" s="12">
        <v>10.526315789473683</v>
      </c>
      <c r="J317" s="12">
        <v>2.6315789473684208</v>
      </c>
      <c r="K317" s="12">
        <v>-1.251993174494352</v>
      </c>
      <c r="L317" s="12">
        <v>13.461538461538462</v>
      </c>
    </row>
    <row r="318" spans="1:12">
      <c r="A318" s="12">
        <v>111001075663</v>
      </c>
      <c r="B318" s="11" t="s">
        <v>347</v>
      </c>
      <c r="C318" s="12">
        <v>19</v>
      </c>
      <c r="D318" s="12">
        <v>5</v>
      </c>
      <c r="E318" s="12">
        <v>2</v>
      </c>
      <c r="F318" s="12">
        <v>-0.53978456289457011</v>
      </c>
      <c r="G318" s="12">
        <v>10.714285714285714</v>
      </c>
      <c r="H318" s="12">
        <v>21.951219512195124</v>
      </c>
      <c r="I318" s="12">
        <v>11.627906976744185</v>
      </c>
      <c r="J318" s="12">
        <v>32.432432432432435</v>
      </c>
      <c r="K318" s="12">
        <v>-1.2570517644601722</v>
      </c>
      <c r="L318" s="12">
        <v>13.186813186813188</v>
      </c>
    </row>
    <row r="319" spans="1:12">
      <c r="A319" s="12">
        <v>111001030856</v>
      </c>
      <c r="B319" s="11" t="s">
        <v>304</v>
      </c>
      <c r="C319" s="12">
        <v>14</v>
      </c>
      <c r="D319" s="12">
        <v>1</v>
      </c>
      <c r="E319" s="12">
        <v>1</v>
      </c>
      <c r="F319" s="12">
        <v>-0.69390869000610012</v>
      </c>
      <c r="G319" s="12">
        <v>5.7692307692307692</v>
      </c>
      <c r="H319" s="12">
        <v>25</v>
      </c>
      <c r="I319" s="12">
        <v>7.1428571428571423</v>
      </c>
      <c r="J319" s="12">
        <v>39.285714285714285</v>
      </c>
      <c r="K319" s="12">
        <v>-1.2830271460934299</v>
      </c>
      <c r="L319" s="12">
        <v>12.912087912087914</v>
      </c>
    </row>
    <row r="320" spans="1:12">
      <c r="A320" s="12">
        <v>111001016004</v>
      </c>
      <c r="B320" s="11" t="s">
        <v>355</v>
      </c>
      <c r="C320" s="12">
        <v>4</v>
      </c>
      <c r="D320" s="12">
        <v>3</v>
      </c>
      <c r="E320" s="12">
        <v>3</v>
      </c>
      <c r="F320" s="12">
        <v>-0.59896264162946977</v>
      </c>
      <c r="G320" s="12">
        <v>9.3406593406593412</v>
      </c>
      <c r="H320" s="12">
        <v>16.666666666666664</v>
      </c>
      <c r="I320" s="12">
        <v>14.285714285714285</v>
      </c>
      <c r="J320" s="12">
        <v>21.212121212121211</v>
      </c>
      <c r="K320" s="12">
        <v>-1.3044762789986186</v>
      </c>
      <c r="L320" s="12">
        <v>12.637362637362637</v>
      </c>
    </row>
    <row r="321" spans="1:12">
      <c r="A321" s="12">
        <v>111001102067</v>
      </c>
      <c r="B321" s="11" t="s">
        <v>609</v>
      </c>
      <c r="C321" s="12">
        <v>3</v>
      </c>
      <c r="D321" s="12">
        <v>3</v>
      </c>
      <c r="E321" s="12">
        <v>2</v>
      </c>
      <c r="F321" s="12">
        <v>-1.0056197864175798</v>
      </c>
      <c r="G321" s="12">
        <v>1.3736263736263736</v>
      </c>
      <c r="H321" s="12">
        <v>27.27272727272727</v>
      </c>
      <c r="I321" s="12">
        <v>3.1746031746031744</v>
      </c>
      <c r="J321" s="12">
        <v>8.1081081081081088</v>
      </c>
      <c r="K321" s="12">
        <v>-1.3136813853551488</v>
      </c>
      <c r="L321" s="12">
        <v>12.362637362637363</v>
      </c>
    </row>
    <row r="322" spans="1:12">
      <c r="A322" s="12">
        <v>111001029955</v>
      </c>
      <c r="B322" s="11" t="s">
        <v>305</v>
      </c>
      <c r="C322" s="12">
        <v>1</v>
      </c>
      <c r="D322" s="12">
        <v>6</v>
      </c>
      <c r="E322" s="12">
        <v>3</v>
      </c>
      <c r="F322" s="12">
        <v>-0.40598961004661782</v>
      </c>
      <c r="G322" s="12">
        <v>18.131868131868131</v>
      </c>
      <c r="H322" s="12">
        <v>16.666666666666664</v>
      </c>
      <c r="I322" s="12">
        <v>13.698630136986301</v>
      </c>
      <c r="J322" s="12">
        <v>30.303030303030305</v>
      </c>
      <c r="K322" s="12">
        <v>-1.3150845850906447</v>
      </c>
      <c r="L322" s="12">
        <v>12.087912087912088</v>
      </c>
    </row>
    <row r="323" spans="1:12">
      <c r="A323" s="12">
        <v>111001046591</v>
      </c>
      <c r="B323" s="11" t="s">
        <v>318</v>
      </c>
      <c r="C323" s="12">
        <v>7</v>
      </c>
      <c r="D323" s="12">
        <v>2</v>
      </c>
      <c r="E323" s="12">
        <v>3</v>
      </c>
      <c r="F323" s="12">
        <v>-0.41462084229387586</v>
      </c>
      <c r="G323" s="12">
        <v>17.307692307692307</v>
      </c>
      <c r="H323" s="12">
        <v>9.375</v>
      </c>
      <c r="I323" s="12">
        <v>20.512820512820511</v>
      </c>
      <c r="J323" s="12">
        <v>27.27272727272727</v>
      </c>
      <c r="K323" s="12">
        <v>-1.3236579488936064</v>
      </c>
      <c r="L323" s="12">
        <v>11.813186813186812</v>
      </c>
    </row>
    <row r="324" spans="1:12">
      <c r="A324" s="12">
        <v>111001020095</v>
      </c>
      <c r="B324" s="11" t="s">
        <v>341</v>
      </c>
      <c r="C324" s="12">
        <v>18</v>
      </c>
      <c r="D324" s="12">
        <v>1</v>
      </c>
      <c r="E324" s="12">
        <v>5</v>
      </c>
      <c r="F324" s="12">
        <v>-0.46471329258248645</v>
      </c>
      <c r="G324" s="12">
        <v>14.285714285714285</v>
      </c>
      <c r="H324" s="12">
        <v>15.384615384615385</v>
      </c>
      <c r="I324" s="12">
        <v>14.285714285714285</v>
      </c>
      <c r="J324" s="12">
        <v>5.2631578947368416</v>
      </c>
      <c r="K324" s="12">
        <v>-1.3276327185409018</v>
      </c>
      <c r="L324" s="12">
        <v>11.538461538461538</v>
      </c>
    </row>
    <row r="325" spans="1:12">
      <c r="A325" s="12">
        <v>211102000995</v>
      </c>
      <c r="B325" s="11" t="s">
        <v>143</v>
      </c>
      <c r="C325" s="12">
        <v>7</v>
      </c>
      <c r="D325" s="12">
        <v>4</v>
      </c>
      <c r="E325" s="12">
        <v>4</v>
      </c>
      <c r="F325" s="12">
        <v>-0.38893065514857372</v>
      </c>
      <c r="G325" s="12">
        <v>19.780219780219781</v>
      </c>
      <c r="H325" s="12">
        <v>12.5</v>
      </c>
      <c r="I325" s="12">
        <v>17.105263157894736</v>
      </c>
      <c r="J325" s="12">
        <v>10.810810810810811</v>
      </c>
      <c r="K325" s="12">
        <v>-1.3287869216743342</v>
      </c>
      <c r="L325" s="12">
        <v>11.263736263736265</v>
      </c>
    </row>
    <row r="326" spans="1:12">
      <c r="A326" s="12">
        <v>111001018368</v>
      </c>
      <c r="B326" s="11" t="s">
        <v>352</v>
      </c>
      <c r="C326" s="12">
        <v>4</v>
      </c>
      <c r="D326" s="12">
        <v>4</v>
      </c>
      <c r="E326" s="12">
        <v>3</v>
      </c>
      <c r="F326" s="12">
        <v>-0.49677617405712399</v>
      </c>
      <c r="G326" s="12">
        <v>12.087912087912088</v>
      </c>
      <c r="H326" s="12">
        <v>20</v>
      </c>
      <c r="I326" s="12">
        <v>9.2105263157894726</v>
      </c>
      <c r="J326" s="12">
        <v>24.242424242424242</v>
      </c>
      <c r="K326" s="12">
        <v>-1.335975550694751</v>
      </c>
      <c r="L326" s="12">
        <v>10.989010989010989</v>
      </c>
    </row>
    <row r="327" spans="1:12">
      <c r="A327" s="12">
        <v>111001026964</v>
      </c>
      <c r="B327" s="11" t="s">
        <v>326</v>
      </c>
      <c r="C327" s="12">
        <v>8</v>
      </c>
      <c r="D327" s="12">
        <v>3</v>
      </c>
      <c r="E327" s="12">
        <v>6</v>
      </c>
      <c r="F327" s="12">
        <v>-0.45504538292163427</v>
      </c>
      <c r="G327" s="12">
        <v>15.384615384615385</v>
      </c>
      <c r="H327" s="12">
        <v>6.8181818181818175</v>
      </c>
      <c r="I327" s="12">
        <v>22.222222222222221</v>
      </c>
      <c r="J327" s="12">
        <v>5.2631578947368416</v>
      </c>
      <c r="K327" s="12">
        <v>-1.3389512549455342</v>
      </c>
      <c r="L327" s="12">
        <v>10.714285714285714</v>
      </c>
    </row>
    <row r="328" spans="1:12">
      <c r="A328" s="12">
        <v>111001045225</v>
      </c>
      <c r="B328" s="11" t="s">
        <v>314</v>
      </c>
      <c r="C328" s="12">
        <v>11</v>
      </c>
      <c r="D328" s="12">
        <v>6</v>
      </c>
      <c r="E328" s="12">
        <v>4</v>
      </c>
      <c r="F328" s="12">
        <v>-0.31009408216481071</v>
      </c>
      <c r="G328" s="12">
        <v>24.450549450549449</v>
      </c>
      <c r="H328" s="12">
        <v>6.8965517241379306</v>
      </c>
      <c r="I328" s="12">
        <v>21.917808219178081</v>
      </c>
      <c r="J328" s="12">
        <v>21.621621621621621</v>
      </c>
      <c r="K328" s="12">
        <v>-1.3430363390727815</v>
      </c>
      <c r="L328" s="12">
        <v>10.43956043956044</v>
      </c>
    </row>
    <row r="329" spans="1:12">
      <c r="A329" s="12">
        <v>211001094832</v>
      </c>
      <c r="B329" s="11" t="s">
        <v>606</v>
      </c>
      <c r="C329" s="12">
        <v>5</v>
      </c>
      <c r="D329" s="12">
        <v>6</v>
      </c>
      <c r="E329" s="12">
        <v>2</v>
      </c>
      <c r="F329" s="12">
        <v>-0.48888995699415383</v>
      </c>
      <c r="G329" s="12">
        <v>12.912087912087914</v>
      </c>
      <c r="H329" s="12">
        <v>17.073170731707318</v>
      </c>
      <c r="I329" s="12">
        <v>10.95890410958904</v>
      </c>
      <c r="J329" s="12">
        <v>43.243243243243242</v>
      </c>
      <c r="K329" s="12">
        <v>-1.357247727811572</v>
      </c>
      <c r="L329" s="12">
        <v>10.164835164835164</v>
      </c>
    </row>
    <row r="330" spans="1:12">
      <c r="A330" s="12">
        <v>111001098868</v>
      </c>
      <c r="B330" s="11" t="s">
        <v>467</v>
      </c>
      <c r="C330" s="12">
        <v>5</v>
      </c>
      <c r="D330" s="12">
        <v>1</v>
      </c>
      <c r="E330" s="12">
        <v>2</v>
      </c>
      <c r="F330" s="12">
        <v>-0.49219914230446127</v>
      </c>
      <c r="G330" s="12">
        <v>12.362637362637363</v>
      </c>
      <c r="H330" s="12">
        <v>14.634146341463413</v>
      </c>
      <c r="I330" s="12">
        <v>12.857142857142856</v>
      </c>
      <c r="J330" s="12">
        <v>40.54054054054054</v>
      </c>
      <c r="K330" s="12">
        <v>-1.3670012523651933</v>
      </c>
      <c r="L330" s="12">
        <v>9.8901098901098905</v>
      </c>
    </row>
    <row r="331" spans="1:12">
      <c r="A331" s="12">
        <v>111001109304</v>
      </c>
      <c r="B331" s="11" t="s">
        <v>633</v>
      </c>
      <c r="C331" s="12">
        <v>19</v>
      </c>
      <c r="D331" s="12">
        <v>2</v>
      </c>
      <c r="E331" s="12">
        <v>1</v>
      </c>
      <c r="F331" s="12">
        <v>-0.62428997465350933</v>
      </c>
      <c r="G331" s="12">
        <v>8.791208791208792</v>
      </c>
      <c r="H331" s="12">
        <v>17.073170731707318</v>
      </c>
      <c r="I331" s="12">
        <v>10.256410256410255</v>
      </c>
      <c r="J331" s="12">
        <v>53.571428571428569</v>
      </c>
      <c r="K331" s="12">
        <v>-1.3699414274088682</v>
      </c>
      <c r="L331" s="12">
        <v>9.6153846153846168</v>
      </c>
    </row>
    <row r="332" spans="1:12">
      <c r="A332" s="12">
        <v>111265000394</v>
      </c>
      <c r="B332" s="11" t="s">
        <v>202</v>
      </c>
      <c r="C332" s="12">
        <v>10</v>
      </c>
      <c r="D332" s="12">
        <v>4</v>
      </c>
      <c r="E332" s="12">
        <v>9</v>
      </c>
      <c r="F332" s="12">
        <v>-0.37275254322546159</v>
      </c>
      <c r="G332" s="12">
        <v>20.329670329670328</v>
      </c>
      <c r="H332" s="12">
        <v>8.8235294117647065</v>
      </c>
      <c r="I332" s="12">
        <v>18.421052631578945</v>
      </c>
      <c r="J332" s="12">
        <v>2.6315789473684208</v>
      </c>
      <c r="K332" s="12">
        <v>-1.3714157840301258</v>
      </c>
      <c r="L332" s="12">
        <v>9.3406593406593412</v>
      </c>
    </row>
    <row r="333" spans="1:12">
      <c r="A333" s="12">
        <v>111850001576</v>
      </c>
      <c r="B333" s="11" t="s">
        <v>350</v>
      </c>
      <c r="C333" s="12">
        <v>5</v>
      </c>
      <c r="D333" s="12">
        <v>5</v>
      </c>
      <c r="E333" s="12">
        <v>2</v>
      </c>
      <c r="F333" s="12">
        <v>-0.53535351009461607</v>
      </c>
      <c r="G333" s="12">
        <v>11.263736263736265</v>
      </c>
      <c r="H333" s="12">
        <v>12.195121951219512</v>
      </c>
      <c r="I333" s="12">
        <v>13.953488372093023</v>
      </c>
      <c r="J333" s="12">
        <v>37.837837837837839</v>
      </c>
      <c r="K333" s="12">
        <v>-1.3912445717514896</v>
      </c>
      <c r="L333" s="12">
        <v>9.0659340659340657</v>
      </c>
    </row>
    <row r="334" spans="1:12">
      <c r="A334" s="12">
        <v>111001046621</v>
      </c>
      <c r="B334" s="11" t="s">
        <v>364</v>
      </c>
      <c r="C334" s="12">
        <v>4</v>
      </c>
      <c r="D334" s="12">
        <v>1</v>
      </c>
      <c r="E334" s="12">
        <v>3</v>
      </c>
      <c r="F334" s="12">
        <v>-0.63649264225386348</v>
      </c>
      <c r="G334" s="12">
        <v>7.9670329670329663</v>
      </c>
      <c r="H334" s="12">
        <v>13.333333333333334</v>
      </c>
      <c r="I334" s="12">
        <v>11.428571428571429</v>
      </c>
      <c r="J334" s="12">
        <v>15.151515151515152</v>
      </c>
      <c r="K334" s="12">
        <v>-1.4163101114564163</v>
      </c>
      <c r="L334" s="12">
        <v>8.791208791208792</v>
      </c>
    </row>
    <row r="335" spans="1:12">
      <c r="A335" s="12">
        <v>111102000621</v>
      </c>
      <c r="B335" s="11" t="s">
        <v>243</v>
      </c>
      <c r="C335" s="12">
        <v>7</v>
      </c>
      <c r="D335" s="12">
        <v>1</v>
      </c>
      <c r="E335" s="12">
        <v>6</v>
      </c>
      <c r="F335" s="12">
        <v>-0.43837816815252195</v>
      </c>
      <c r="G335" s="12">
        <v>16.758241758241756</v>
      </c>
      <c r="H335" s="12">
        <v>6.25</v>
      </c>
      <c r="I335" s="12">
        <v>17.142857142857142</v>
      </c>
      <c r="J335" s="12">
        <v>10.526315789473683</v>
      </c>
      <c r="K335" s="12">
        <v>-1.4409952606318095</v>
      </c>
      <c r="L335" s="12">
        <v>8.5164835164835164</v>
      </c>
    </row>
    <row r="336" spans="1:12">
      <c r="A336" s="12">
        <v>111850001380</v>
      </c>
      <c r="B336" s="11" t="s">
        <v>327</v>
      </c>
      <c r="C336" s="12">
        <v>5</v>
      </c>
      <c r="D336" s="12">
        <v>2</v>
      </c>
      <c r="E336" s="12">
        <v>4</v>
      </c>
      <c r="F336" s="12">
        <v>-0.54716823854206265</v>
      </c>
      <c r="G336" s="12">
        <v>10.43956043956044</v>
      </c>
      <c r="H336" s="12">
        <v>9.7560975609756095</v>
      </c>
      <c r="I336" s="12">
        <v>12.820512820512819</v>
      </c>
      <c r="J336" s="12">
        <v>2.7027027027027026</v>
      </c>
      <c r="K336" s="12">
        <v>-1.455770566632256</v>
      </c>
      <c r="L336" s="12">
        <v>8.2417582417582409</v>
      </c>
    </row>
    <row r="337" spans="1:12">
      <c r="A337" s="12">
        <v>111001034665</v>
      </c>
      <c r="B337" s="11" t="s">
        <v>409</v>
      </c>
      <c r="C337" s="12">
        <v>2</v>
      </c>
      <c r="D337" s="12">
        <v>2</v>
      </c>
      <c r="E337" s="12">
        <v>2</v>
      </c>
      <c r="F337" s="12">
        <v>-1.0779885023533771</v>
      </c>
      <c r="G337" s="12">
        <v>0.82417582417582425</v>
      </c>
      <c r="H337" s="12">
        <v>20</v>
      </c>
      <c r="I337" s="12">
        <v>2.5641025641025639</v>
      </c>
      <c r="J337" s="12">
        <v>5.4054054054054053</v>
      </c>
      <c r="K337" s="12">
        <v>-1.4560729808978556</v>
      </c>
      <c r="L337" s="12">
        <v>7.9670329670329663</v>
      </c>
    </row>
    <row r="338" spans="1:12">
      <c r="A338" s="12">
        <v>111001010910</v>
      </c>
      <c r="B338" s="11" t="s">
        <v>127</v>
      </c>
      <c r="C338" s="12">
        <v>8</v>
      </c>
      <c r="D338" s="12">
        <v>3</v>
      </c>
      <c r="E338" s="12">
        <v>10</v>
      </c>
      <c r="F338" s="12">
        <v>-0.49851724982705964</v>
      </c>
      <c r="G338" s="12">
        <v>11.813186813186812</v>
      </c>
      <c r="H338" s="12">
        <v>4.5454545454545459</v>
      </c>
      <c r="I338" s="12">
        <v>17.460317460317459</v>
      </c>
      <c r="J338" s="12">
        <v>2.5641025641025639</v>
      </c>
      <c r="K338" s="12">
        <v>-1.4660464562745021</v>
      </c>
      <c r="L338" s="12">
        <v>7.6923076923076925</v>
      </c>
    </row>
    <row r="339" spans="1:12">
      <c r="A339" s="12">
        <v>111001036544</v>
      </c>
      <c r="B339" s="11" t="s">
        <v>387</v>
      </c>
      <c r="C339" s="12">
        <v>3</v>
      </c>
      <c r="D339" s="12">
        <v>3</v>
      </c>
      <c r="E339" s="12">
        <v>1</v>
      </c>
      <c r="F339" s="12">
        <v>-1.2114217408666486</v>
      </c>
      <c r="G339" s="12">
        <v>0.5494505494505495</v>
      </c>
      <c r="H339" s="12">
        <v>18.181818181818183</v>
      </c>
      <c r="I339" s="12">
        <v>1.5873015873015872</v>
      </c>
      <c r="J339" s="12">
        <v>3.5714285714285712</v>
      </c>
      <c r="K339" s="12">
        <v>-1.5065633094896462</v>
      </c>
      <c r="L339" s="12">
        <v>7.4175824175824179</v>
      </c>
    </row>
    <row r="340" spans="1:12">
      <c r="A340" s="12">
        <v>111001027332</v>
      </c>
      <c r="B340" s="11" t="s">
        <v>330</v>
      </c>
      <c r="C340" s="12">
        <v>18</v>
      </c>
      <c r="D340" s="12">
        <v>6</v>
      </c>
      <c r="E340" s="12">
        <v>1</v>
      </c>
      <c r="F340" s="12">
        <v>-0.56549358261256089</v>
      </c>
      <c r="G340" s="12">
        <v>9.8901098901098905</v>
      </c>
      <c r="H340" s="12">
        <v>11.538461538461538</v>
      </c>
      <c r="I340" s="12">
        <v>8.2191780821917799</v>
      </c>
      <c r="J340" s="12">
        <v>57.142857142857139</v>
      </c>
      <c r="K340" s="12">
        <v>-1.5067212001186898</v>
      </c>
      <c r="L340" s="12">
        <v>7.1428571428571423</v>
      </c>
    </row>
    <row r="341" spans="1:12">
      <c r="A341" s="12">
        <v>111001102075</v>
      </c>
      <c r="B341" s="11" t="s">
        <v>342</v>
      </c>
      <c r="C341" s="12">
        <v>4</v>
      </c>
      <c r="D341" s="12">
        <v>5</v>
      </c>
      <c r="E341" s="12">
        <v>3</v>
      </c>
      <c r="F341" s="12">
        <v>-0.65474803497912337</v>
      </c>
      <c r="G341" s="12">
        <v>7.1428571428571423</v>
      </c>
      <c r="H341" s="12">
        <v>10</v>
      </c>
      <c r="I341" s="12">
        <v>9.3023255813953494</v>
      </c>
      <c r="J341" s="12">
        <v>12.121212121212121</v>
      </c>
      <c r="K341" s="12">
        <v>-1.5149370140042961</v>
      </c>
      <c r="L341" s="12">
        <v>6.8681318681318686</v>
      </c>
    </row>
    <row r="342" spans="1:12">
      <c r="A342" s="12">
        <v>111001024643</v>
      </c>
      <c r="B342" s="11" t="s">
        <v>367</v>
      </c>
      <c r="C342" s="12">
        <v>5</v>
      </c>
      <c r="D342" s="12">
        <v>3</v>
      </c>
      <c r="E342" s="12">
        <v>1</v>
      </c>
      <c r="F342" s="12">
        <v>-0.67057512521917739</v>
      </c>
      <c r="G342" s="12">
        <v>6.8681318681318686</v>
      </c>
      <c r="H342" s="12">
        <v>7.3170731707317067</v>
      </c>
      <c r="I342" s="12">
        <v>11.111111111111111</v>
      </c>
      <c r="J342" s="12">
        <v>46.428571428571431</v>
      </c>
      <c r="K342" s="12">
        <v>-1.5307122832368503</v>
      </c>
      <c r="L342" s="12">
        <v>6.593406593406594</v>
      </c>
    </row>
    <row r="343" spans="1:12">
      <c r="A343" s="12">
        <v>111001025313</v>
      </c>
      <c r="B343" s="11" t="s">
        <v>351</v>
      </c>
      <c r="C343" s="12">
        <v>14</v>
      </c>
      <c r="D343" s="12">
        <v>1</v>
      </c>
      <c r="E343" s="12">
        <v>1</v>
      </c>
      <c r="F343" s="12">
        <v>-0.74081500300427927</v>
      </c>
      <c r="G343" s="12">
        <v>4.9450549450549453</v>
      </c>
      <c r="H343" s="12">
        <v>12.5</v>
      </c>
      <c r="I343" s="12">
        <v>5.7142857142857144</v>
      </c>
      <c r="J343" s="12">
        <v>35.714285714285715</v>
      </c>
      <c r="K343" s="12">
        <v>-1.5346159764546228</v>
      </c>
      <c r="L343" s="12">
        <v>6.3186813186813184</v>
      </c>
    </row>
    <row r="344" spans="1:12">
      <c r="A344" s="12">
        <v>111001086631</v>
      </c>
      <c r="B344" s="11" t="s">
        <v>375</v>
      </c>
      <c r="C344" s="12">
        <v>6</v>
      </c>
      <c r="D344" s="12">
        <v>3</v>
      </c>
      <c r="E344" s="12">
        <v>2</v>
      </c>
      <c r="F344" s="12">
        <v>-0.81258353313901266</v>
      </c>
      <c r="G344" s="12">
        <v>3.5714285714285712</v>
      </c>
      <c r="H344" s="12">
        <v>8.3333333333333321</v>
      </c>
      <c r="I344" s="12">
        <v>9.5238095238095237</v>
      </c>
      <c r="J344" s="12">
        <v>16.216216216216218</v>
      </c>
      <c r="K344" s="12">
        <v>-1.5410382854365618</v>
      </c>
      <c r="L344" s="12">
        <v>6.0439560439560438</v>
      </c>
    </row>
    <row r="345" spans="1:12">
      <c r="A345" s="12">
        <v>111265000343</v>
      </c>
      <c r="B345" s="11" t="s">
        <v>343</v>
      </c>
      <c r="C345" s="12">
        <v>10</v>
      </c>
      <c r="D345" s="12">
        <v>4</v>
      </c>
      <c r="E345" s="12">
        <v>5</v>
      </c>
      <c r="F345" s="12">
        <v>-0.45946753793000361</v>
      </c>
      <c r="G345" s="12">
        <v>15.109890109890109</v>
      </c>
      <c r="H345" s="12">
        <v>5.8823529411764701</v>
      </c>
      <c r="I345" s="12">
        <v>11.842105263157894</v>
      </c>
      <c r="J345" s="12">
        <v>7.8947368421052628</v>
      </c>
      <c r="K345" s="12">
        <v>-1.5434175475794405</v>
      </c>
      <c r="L345" s="12">
        <v>5.7692307692307692</v>
      </c>
    </row>
    <row r="346" spans="1:12">
      <c r="A346" s="12">
        <v>111001107115</v>
      </c>
      <c r="B346" s="11" t="s">
        <v>384</v>
      </c>
      <c r="C346" s="12">
        <v>19</v>
      </c>
      <c r="D346" s="12">
        <v>3</v>
      </c>
      <c r="E346" s="12">
        <v>1</v>
      </c>
      <c r="F346" s="12">
        <v>-0.87935124548736987</v>
      </c>
      <c r="G346" s="12">
        <v>3.0219780219780219</v>
      </c>
      <c r="H346" s="12">
        <v>9.7560975609756095</v>
      </c>
      <c r="I346" s="12">
        <v>7.9365079365079358</v>
      </c>
      <c r="J346" s="12">
        <v>21.428571428571427</v>
      </c>
      <c r="K346" s="12">
        <v>-1.5440220019277451</v>
      </c>
      <c r="L346" s="12">
        <v>5.4945054945054945</v>
      </c>
    </row>
    <row r="347" spans="1:12">
      <c r="A347" s="12">
        <v>111001102105</v>
      </c>
      <c r="B347" s="11" t="s">
        <v>385</v>
      </c>
      <c r="C347" s="12">
        <v>19</v>
      </c>
      <c r="D347" s="12">
        <v>6</v>
      </c>
      <c r="E347" s="12">
        <v>1</v>
      </c>
      <c r="F347" s="12">
        <v>-0.75315338804997656</v>
      </c>
      <c r="G347" s="12">
        <v>4.6703296703296706</v>
      </c>
      <c r="H347" s="12">
        <v>14.634146341463413</v>
      </c>
      <c r="I347" s="12">
        <v>2.7397260273972601</v>
      </c>
      <c r="J347" s="12">
        <v>32.142857142857146</v>
      </c>
      <c r="K347" s="12">
        <v>-1.5498177273511127</v>
      </c>
      <c r="L347" s="12">
        <v>5.2197802197802199</v>
      </c>
    </row>
    <row r="348" spans="1:12">
      <c r="A348" s="12">
        <v>311001075034</v>
      </c>
      <c r="B348" s="11" t="s">
        <v>377</v>
      </c>
      <c r="C348" s="12">
        <v>19</v>
      </c>
      <c r="D348" s="12">
        <v>1</v>
      </c>
      <c r="E348" s="12">
        <v>1</v>
      </c>
      <c r="F348" s="12">
        <v>-0.77231017938904578</v>
      </c>
      <c r="G348" s="12">
        <v>4.395604395604396</v>
      </c>
      <c r="H348" s="12">
        <v>12.195121951219512</v>
      </c>
      <c r="I348" s="12">
        <v>4.2857142857142856</v>
      </c>
      <c r="J348" s="12">
        <v>28.571428571428569</v>
      </c>
      <c r="K348" s="12">
        <v>-1.56593623555995</v>
      </c>
      <c r="L348" s="12">
        <v>4.9450549450549453</v>
      </c>
    </row>
    <row r="349" spans="1:12">
      <c r="A349" s="12">
        <v>111001018252</v>
      </c>
      <c r="B349" s="11" t="s">
        <v>381</v>
      </c>
      <c r="C349" s="12">
        <v>4</v>
      </c>
      <c r="D349" s="12">
        <v>1</v>
      </c>
      <c r="E349" s="12">
        <v>2</v>
      </c>
      <c r="F349" s="12">
        <v>-0.69332491956262676</v>
      </c>
      <c r="G349" s="12">
        <v>6.0439560439560438</v>
      </c>
      <c r="H349" s="12">
        <v>6.666666666666667</v>
      </c>
      <c r="I349" s="12">
        <v>8.5714285714285712</v>
      </c>
      <c r="J349" s="12">
        <v>18.918918918918919</v>
      </c>
      <c r="K349" s="12">
        <v>-1.5883506867241508</v>
      </c>
      <c r="L349" s="12">
        <v>4.6703296703296706</v>
      </c>
    </row>
    <row r="350" spans="1:12">
      <c r="A350" s="12">
        <v>111001086681</v>
      </c>
      <c r="B350" s="11" t="s">
        <v>378</v>
      </c>
      <c r="C350" s="12">
        <v>1</v>
      </c>
      <c r="D350" s="12">
        <v>6</v>
      </c>
      <c r="E350" s="12">
        <v>2</v>
      </c>
      <c r="F350" s="12">
        <v>-0.61324021918695748</v>
      </c>
      <c r="G350" s="12">
        <v>9.0659340659340657</v>
      </c>
      <c r="H350" s="12">
        <v>8.3333333333333321</v>
      </c>
      <c r="I350" s="12">
        <v>6.8493150684931505</v>
      </c>
      <c r="J350" s="12">
        <v>29.72972972972973</v>
      </c>
      <c r="K350" s="12">
        <v>-1.5893650131891262</v>
      </c>
      <c r="L350" s="12">
        <v>4.395604395604396</v>
      </c>
    </row>
    <row r="351" spans="1:12">
      <c r="A351" s="12">
        <v>111279000362</v>
      </c>
      <c r="B351" s="11" t="s">
        <v>292</v>
      </c>
      <c r="C351" s="12">
        <v>9</v>
      </c>
      <c r="D351" s="12">
        <v>4</v>
      </c>
      <c r="E351" s="12">
        <v>7</v>
      </c>
      <c r="F351" s="12">
        <v>-0.70389124682828297</v>
      </c>
      <c r="G351" s="12">
        <v>5.4945054945054945</v>
      </c>
      <c r="H351" s="12">
        <v>10</v>
      </c>
      <c r="I351" s="12">
        <v>3.9473684210526314</v>
      </c>
      <c r="J351" s="12">
        <v>2.6315789473684208</v>
      </c>
      <c r="K351" s="12">
        <v>-1.6116983126864104</v>
      </c>
      <c r="L351" s="12">
        <v>4.1208791208791204</v>
      </c>
    </row>
    <row r="352" spans="1:12">
      <c r="A352" s="12">
        <v>111001012530</v>
      </c>
      <c r="B352" s="11" t="s">
        <v>234</v>
      </c>
      <c r="C352" s="12">
        <v>16</v>
      </c>
      <c r="D352" s="12">
        <v>4</v>
      </c>
      <c r="E352" s="12">
        <v>8</v>
      </c>
      <c r="F352" s="12">
        <v>-0.58025111354068415</v>
      </c>
      <c r="G352" s="12">
        <v>9.6153846153846168</v>
      </c>
      <c r="H352" s="12">
        <v>6.666666666666667</v>
      </c>
      <c r="I352" s="12">
        <v>6.5789473684210522</v>
      </c>
      <c r="J352" s="12">
        <v>2.6315789473684208</v>
      </c>
      <c r="K352" s="12">
        <v>-1.6243537887154222</v>
      </c>
      <c r="L352" s="12">
        <v>3.8461538461538463</v>
      </c>
    </row>
    <row r="353" spans="1:12">
      <c r="A353" s="12">
        <v>111001102091</v>
      </c>
      <c r="B353" s="11" t="s">
        <v>376</v>
      </c>
      <c r="C353" s="12">
        <v>18</v>
      </c>
      <c r="D353" s="12">
        <v>2</v>
      </c>
      <c r="E353" s="12">
        <v>3</v>
      </c>
      <c r="F353" s="12">
        <v>-0.70416033098160702</v>
      </c>
      <c r="G353" s="12">
        <v>5.2197802197802199</v>
      </c>
      <c r="H353" s="12">
        <v>7.6923076923076925</v>
      </c>
      <c r="I353" s="12">
        <v>5.1282051282051277</v>
      </c>
      <c r="J353" s="12">
        <v>9.0909090909090917</v>
      </c>
      <c r="K353" s="12">
        <v>-1.632042796973644</v>
      </c>
      <c r="L353" s="12">
        <v>3.5714285714285712</v>
      </c>
    </row>
    <row r="354" spans="1:12">
      <c r="A354" s="12">
        <v>211001032501</v>
      </c>
      <c r="B354" s="11" t="s">
        <v>402</v>
      </c>
      <c r="C354" s="12">
        <v>5</v>
      </c>
      <c r="D354" s="12">
        <v>1</v>
      </c>
      <c r="E354" s="12">
        <v>1</v>
      </c>
      <c r="F354" s="12">
        <v>-0.68559143054606042</v>
      </c>
      <c r="G354" s="12">
        <v>6.3186813186813184</v>
      </c>
      <c r="H354" s="12">
        <v>2.4390243902439024</v>
      </c>
      <c r="I354" s="12">
        <v>10</v>
      </c>
      <c r="J354" s="12">
        <v>42.857142857142854</v>
      </c>
      <c r="K354" s="12">
        <v>-1.6388969132689204</v>
      </c>
      <c r="L354" s="12">
        <v>3.296703296703297</v>
      </c>
    </row>
    <row r="355" spans="1:12">
      <c r="A355" s="12">
        <v>111001032409</v>
      </c>
      <c r="B355" s="11" t="s">
        <v>389</v>
      </c>
      <c r="C355" s="12">
        <v>3</v>
      </c>
      <c r="D355" s="12">
        <v>5</v>
      </c>
      <c r="E355" s="12">
        <v>2</v>
      </c>
      <c r="F355" s="12">
        <v>-1.3868962228950474</v>
      </c>
      <c r="G355" s="12">
        <v>0.27472527472527475</v>
      </c>
      <c r="H355" s="12">
        <v>9.0909090909090917</v>
      </c>
      <c r="I355" s="12">
        <v>2.3255813953488373</v>
      </c>
      <c r="J355" s="12">
        <v>2.7027027027027026</v>
      </c>
      <c r="K355" s="12">
        <v>-1.6574231839107685</v>
      </c>
      <c r="L355" s="12">
        <v>3.0219780219780219</v>
      </c>
    </row>
    <row r="356" spans="1:12">
      <c r="A356" s="12">
        <v>111001102130</v>
      </c>
      <c r="B356" s="11" t="s">
        <v>366</v>
      </c>
      <c r="C356" s="12">
        <v>19</v>
      </c>
      <c r="D356" s="12">
        <v>3</v>
      </c>
      <c r="E356" s="12">
        <v>1</v>
      </c>
      <c r="F356" s="12">
        <v>-0.90888193522434602</v>
      </c>
      <c r="G356" s="12">
        <v>2.197802197802198</v>
      </c>
      <c r="H356" s="12">
        <v>4.8780487804878048</v>
      </c>
      <c r="I356" s="12">
        <v>6.3492063492063489</v>
      </c>
      <c r="J356" s="12">
        <v>14.285714285714285</v>
      </c>
      <c r="K356" s="12">
        <v>-1.6608111469011253</v>
      </c>
      <c r="L356" s="12">
        <v>2.7472527472527473</v>
      </c>
    </row>
    <row r="357" spans="1:12">
      <c r="A357" s="12">
        <v>111001013293</v>
      </c>
      <c r="B357" s="11" t="s">
        <v>340</v>
      </c>
      <c r="C357" s="12">
        <v>10</v>
      </c>
      <c r="D357" s="12">
        <v>2</v>
      </c>
      <c r="E357" s="12">
        <v>3</v>
      </c>
      <c r="F357" s="12">
        <v>-0.62551604908668113</v>
      </c>
      <c r="G357" s="12">
        <v>8.5164835164835164</v>
      </c>
      <c r="H357" s="12">
        <v>2.9411764705882351</v>
      </c>
      <c r="I357" s="12">
        <v>7.6923076923076925</v>
      </c>
      <c r="J357" s="12">
        <v>18.181818181818183</v>
      </c>
      <c r="K357" s="12">
        <v>-1.6715258341002093</v>
      </c>
      <c r="L357" s="12">
        <v>2.4725274725274726</v>
      </c>
    </row>
    <row r="358" spans="1:12">
      <c r="A358" s="12">
        <v>111001013153</v>
      </c>
      <c r="B358" s="11" t="s">
        <v>279</v>
      </c>
      <c r="C358" s="12">
        <v>8</v>
      </c>
      <c r="D358" s="12">
        <v>4</v>
      </c>
      <c r="E358" s="12">
        <v>2</v>
      </c>
      <c r="F358" s="12">
        <v>-0.53689518204340203</v>
      </c>
      <c r="G358" s="12">
        <v>10.989010989010989</v>
      </c>
      <c r="H358" s="12">
        <v>2.2727272727272729</v>
      </c>
      <c r="I358" s="12">
        <v>7.8947368421052628</v>
      </c>
      <c r="J358" s="12">
        <v>35.135135135135137</v>
      </c>
      <c r="K358" s="12">
        <v>-1.6799415890289675</v>
      </c>
      <c r="L358" s="12">
        <v>2.197802197802198</v>
      </c>
    </row>
    <row r="359" spans="1:12">
      <c r="A359" s="12">
        <v>211850001481</v>
      </c>
      <c r="B359" s="11" t="s">
        <v>382</v>
      </c>
      <c r="C359" s="12">
        <v>5</v>
      </c>
      <c r="D359" s="12">
        <v>6</v>
      </c>
      <c r="E359" s="12">
        <v>2</v>
      </c>
      <c r="F359" s="12">
        <v>-0.67673346047485605</v>
      </c>
      <c r="G359" s="12">
        <v>6.593406593406594</v>
      </c>
      <c r="H359" s="12">
        <v>4.8780487804878048</v>
      </c>
      <c r="I359" s="12">
        <v>4.10958904109589</v>
      </c>
      <c r="J359" s="12">
        <v>21.621621621621621</v>
      </c>
      <c r="K359" s="12">
        <v>-1.7012798701410774</v>
      </c>
      <c r="L359" s="12">
        <v>1.9230769230769231</v>
      </c>
    </row>
    <row r="360" spans="1:12">
      <c r="A360" s="12">
        <v>111001086665</v>
      </c>
      <c r="B360" s="11" t="s">
        <v>371</v>
      </c>
      <c r="C360" s="12">
        <v>11</v>
      </c>
      <c r="D360" s="12">
        <v>6</v>
      </c>
      <c r="E360" s="12">
        <v>2</v>
      </c>
      <c r="F360" s="12">
        <v>-0.63399428295695648</v>
      </c>
      <c r="G360" s="12">
        <v>8.2417582417582409</v>
      </c>
      <c r="H360" s="12">
        <v>3.4482758620689653</v>
      </c>
      <c r="I360" s="12">
        <v>5.4794520547945202</v>
      </c>
      <c r="J360" s="12">
        <v>27.027027027027028</v>
      </c>
      <c r="K360" s="12">
        <v>-1.7023517470391061</v>
      </c>
      <c r="L360" s="12">
        <v>1.6483516483516485</v>
      </c>
    </row>
    <row r="361" spans="1:12">
      <c r="A361" s="12">
        <v>111001036561</v>
      </c>
      <c r="B361" s="11" t="s">
        <v>380</v>
      </c>
      <c r="C361" s="12">
        <v>19</v>
      </c>
      <c r="D361" s="12">
        <v>1</v>
      </c>
      <c r="E361" s="12">
        <v>1</v>
      </c>
      <c r="F361" s="12">
        <v>-0.89392322853730999</v>
      </c>
      <c r="G361" s="12">
        <v>2.7472527472527473</v>
      </c>
      <c r="H361" s="12">
        <v>7.3170731707317067</v>
      </c>
      <c r="I361" s="12">
        <v>1.4285714285714286</v>
      </c>
      <c r="J361" s="12">
        <v>17.857142857142858</v>
      </c>
      <c r="K361" s="12">
        <v>-1.7056707537101574</v>
      </c>
      <c r="L361" s="12">
        <v>1.3736263736263736</v>
      </c>
    </row>
    <row r="362" spans="1:12">
      <c r="A362" s="12">
        <v>111001107867</v>
      </c>
      <c r="B362" s="11" t="s">
        <v>408</v>
      </c>
      <c r="C362" s="12">
        <v>7</v>
      </c>
      <c r="D362" s="12">
        <v>4</v>
      </c>
      <c r="E362" s="12">
        <v>2</v>
      </c>
      <c r="F362" s="12">
        <v>-0.65143680230646506</v>
      </c>
      <c r="G362" s="12">
        <v>7.4175824175824179</v>
      </c>
      <c r="H362" s="12">
        <v>3.125</v>
      </c>
      <c r="I362" s="12">
        <v>5.2631578947368416</v>
      </c>
      <c r="J362" s="12">
        <v>24.324324324324326</v>
      </c>
      <c r="K362" s="12">
        <v>-1.7120990863414423</v>
      </c>
      <c r="L362" s="12">
        <v>1.098901098901099</v>
      </c>
    </row>
    <row r="363" spans="1:12">
      <c r="A363" s="12">
        <v>111001030864</v>
      </c>
      <c r="B363" s="11" t="s">
        <v>379</v>
      </c>
      <c r="C363" s="12">
        <v>4</v>
      </c>
      <c r="D363" s="12">
        <v>3</v>
      </c>
      <c r="E363" s="12">
        <v>2</v>
      </c>
      <c r="F363" s="12">
        <v>-0.93949922956240861</v>
      </c>
      <c r="G363" s="12">
        <v>1.6483516483516485</v>
      </c>
      <c r="H363" s="12">
        <v>3.3333333333333335</v>
      </c>
      <c r="I363" s="12">
        <v>4.7619047619047619</v>
      </c>
      <c r="J363" s="12">
        <v>10.810810810810811</v>
      </c>
      <c r="K363" s="12">
        <v>-1.7173935490645689</v>
      </c>
      <c r="L363" s="12">
        <v>0.82417582417582425</v>
      </c>
    </row>
    <row r="364" spans="1:12">
      <c r="A364" s="12">
        <v>111001102113</v>
      </c>
      <c r="B364" s="11" t="s">
        <v>386</v>
      </c>
      <c r="C364" s="12">
        <v>19</v>
      </c>
      <c r="D364" s="12">
        <v>5</v>
      </c>
      <c r="E364" s="12">
        <v>1</v>
      </c>
      <c r="F364" s="12">
        <v>-1.0478239906753477</v>
      </c>
      <c r="G364" s="12">
        <v>1.098901098901099</v>
      </c>
      <c r="H364" s="12">
        <v>2.4390243902439024</v>
      </c>
      <c r="I364" s="12">
        <v>4.6511627906976747</v>
      </c>
      <c r="J364" s="12">
        <v>7.1428571428571423</v>
      </c>
      <c r="K364" s="12">
        <v>-1.7355476276096837</v>
      </c>
      <c r="L364" s="12">
        <v>0.5494505494505495</v>
      </c>
    </row>
    <row r="365" spans="1:12">
      <c r="A365" s="12">
        <v>111001036765</v>
      </c>
      <c r="B365" s="11" t="s">
        <v>374</v>
      </c>
      <c r="C365" s="12">
        <v>18</v>
      </c>
      <c r="D365" s="12">
        <v>6</v>
      </c>
      <c r="E365" s="12">
        <v>1</v>
      </c>
      <c r="F365" s="12">
        <v>-0.92547268449882392</v>
      </c>
      <c r="G365" s="12">
        <v>1.9230769230769231</v>
      </c>
      <c r="H365" s="12">
        <v>3.8461538461538463</v>
      </c>
      <c r="I365" s="12">
        <v>1.3698630136986301</v>
      </c>
      <c r="J365" s="12">
        <v>10.714285714285714</v>
      </c>
      <c r="K365" s="12">
        <v>-1.7694234084460296</v>
      </c>
      <c r="L365" s="12">
        <v>0.27472527472527475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7"/>
  <sheetViews>
    <sheetView workbookViewId="0">
      <selection activeCell="V1" sqref="V1"/>
    </sheetView>
  </sheetViews>
  <sheetFormatPr baseColWidth="10" defaultRowHeight="14" x14ac:dyDescent="0"/>
  <cols>
    <col min="15" max="26" width="10.83203125" style="11"/>
  </cols>
  <sheetData>
    <row r="1" spans="1:26">
      <c r="A1" s="11" t="s">
        <v>625</v>
      </c>
      <c r="B1" s="11" t="s">
        <v>917</v>
      </c>
      <c r="C1" s="11" t="s">
        <v>927</v>
      </c>
      <c r="D1" s="11" t="s">
        <v>928</v>
      </c>
      <c r="E1" s="11" t="s">
        <v>929</v>
      </c>
      <c r="F1" s="11" t="s">
        <v>930</v>
      </c>
      <c r="G1" s="11" t="s">
        <v>931</v>
      </c>
      <c r="H1" s="11" t="s">
        <v>932</v>
      </c>
      <c r="I1" s="11" t="s">
        <v>933</v>
      </c>
      <c r="J1" s="11" t="s">
        <v>934</v>
      </c>
      <c r="K1" s="11" t="s">
        <v>935</v>
      </c>
      <c r="L1" s="11" t="s">
        <v>936</v>
      </c>
      <c r="O1" s="11" t="s">
        <v>625</v>
      </c>
      <c r="P1" s="11" t="s">
        <v>917</v>
      </c>
      <c r="Q1" s="11" t="s">
        <v>1025</v>
      </c>
      <c r="R1" s="11" t="s">
        <v>918</v>
      </c>
      <c r="S1" s="11" t="s">
        <v>919</v>
      </c>
      <c r="T1" s="11" t="s">
        <v>920</v>
      </c>
      <c r="U1" s="11" t="s">
        <v>921</v>
      </c>
      <c r="V1" s="11" t="s">
        <v>922</v>
      </c>
      <c r="W1" s="11" t="s">
        <v>923</v>
      </c>
      <c r="X1" s="11" t="s">
        <v>924</v>
      </c>
      <c r="Y1" s="11" t="s">
        <v>925</v>
      </c>
      <c r="Z1" s="11" t="s">
        <v>926</v>
      </c>
    </row>
    <row r="2" spans="1:26">
      <c r="A2" s="4">
        <v>111001000078</v>
      </c>
      <c r="B2" s="11" t="s">
        <v>146</v>
      </c>
      <c r="C2" s="11">
        <v>15</v>
      </c>
      <c r="D2" s="11">
        <v>0.6641821004326155</v>
      </c>
      <c r="E2" s="11">
        <v>0.42262536488246472</v>
      </c>
      <c r="F2" s="11">
        <v>0.34228537649660262</v>
      </c>
      <c r="G2" s="11">
        <v>0.38379476892967723</v>
      </c>
      <c r="H2" s="11">
        <v>0.30976152838879961</v>
      </c>
      <c r="I2" s="11">
        <v>0.41072369939470083</v>
      </c>
      <c r="J2" s="11">
        <v>0.51772159982926491</v>
      </c>
      <c r="K2" s="11">
        <v>0.29970346211619286</v>
      </c>
      <c r="L2" s="11">
        <v>0.41884973755878979</v>
      </c>
      <c r="O2" s="4">
        <v>111001000078</v>
      </c>
      <c r="P2" s="11" t="s">
        <v>146</v>
      </c>
      <c r="Q2" s="11">
        <v>159</v>
      </c>
      <c r="R2" s="11">
        <v>0.93076480721937804</v>
      </c>
      <c r="S2" s="11">
        <v>0.83595803285581449</v>
      </c>
      <c r="T2" s="11">
        <v>0.50037606696793913</v>
      </c>
      <c r="U2" s="11">
        <v>0.53859885729075607</v>
      </c>
      <c r="V2" s="11">
        <v>0.46265258294644518</v>
      </c>
      <c r="W2" s="11">
        <v>0.55639668922833407</v>
      </c>
      <c r="X2" s="11">
        <v>0.74843107641354101</v>
      </c>
      <c r="Y2" s="11">
        <v>0.4849747797649292</v>
      </c>
      <c r="Z2" s="11">
        <v>0.63226911158589216</v>
      </c>
    </row>
    <row r="3" spans="1:26">
      <c r="A3" s="4">
        <v>111001000124</v>
      </c>
      <c r="B3" s="11" t="s">
        <v>204</v>
      </c>
      <c r="C3" s="11">
        <v>139</v>
      </c>
      <c r="D3" s="11">
        <v>0.92748659525404953</v>
      </c>
      <c r="E3" s="11">
        <v>0.72335687852912967</v>
      </c>
      <c r="F3" s="11">
        <v>0.40392354774953748</v>
      </c>
      <c r="G3" s="11">
        <v>0.51688949119543282</v>
      </c>
      <c r="H3" s="11">
        <v>0.4181568180010784</v>
      </c>
      <c r="I3" s="11">
        <v>0.53046604399807984</v>
      </c>
      <c r="J3" s="11">
        <v>0.66936738635094428</v>
      </c>
      <c r="K3" s="11">
        <v>0.35203489263138044</v>
      </c>
      <c r="L3" s="11">
        <v>0.56771020671370409</v>
      </c>
      <c r="O3" s="4">
        <v>111001000124</v>
      </c>
      <c r="P3" s="11" t="s">
        <v>204</v>
      </c>
      <c r="Q3" s="11">
        <v>378</v>
      </c>
      <c r="R3" s="11">
        <v>0.96059660232397126</v>
      </c>
      <c r="S3" s="11">
        <v>0.78225140110319402</v>
      </c>
      <c r="T3" s="11">
        <v>0.39907167642260688</v>
      </c>
      <c r="U3" s="11">
        <v>0.51029457835326164</v>
      </c>
      <c r="V3" s="11">
        <v>0.41917358808865207</v>
      </c>
      <c r="W3" s="11">
        <v>0.56701855221691033</v>
      </c>
      <c r="X3" s="11">
        <v>0.68722464994414278</v>
      </c>
      <c r="Y3" s="11">
        <v>0.42852455442146997</v>
      </c>
      <c r="Z3" s="11">
        <v>0.59426945035927614</v>
      </c>
    </row>
    <row r="4" spans="1:26">
      <c r="A4" s="4">
        <v>111001000272</v>
      </c>
      <c r="B4" s="11" t="s">
        <v>231</v>
      </c>
      <c r="C4" s="11"/>
      <c r="D4" s="11"/>
      <c r="E4" s="11"/>
      <c r="F4" s="11"/>
      <c r="G4" s="11"/>
      <c r="H4" s="11"/>
      <c r="I4" s="11"/>
      <c r="J4" s="11"/>
      <c r="K4" s="11"/>
      <c r="L4" s="11"/>
      <c r="O4" s="4">
        <v>111001000132</v>
      </c>
      <c r="P4" s="11" t="s">
        <v>206</v>
      </c>
      <c r="Q4" s="11">
        <v>384</v>
      </c>
      <c r="R4" s="11">
        <v>0.95684953179418919</v>
      </c>
      <c r="S4" s="11">
        <v>0.80508815731048811</v>
      </c>
      <c r="T4" s="11">
        <v>0.45649279566542794</v>
      </c>
      <c r="U4" s="11">
        <v>0.54169097645801745</v>
      </c>
      <c r="V4" s="11">
        <v>0.47117085977893197</v>
      </c>
      <c r="W4" s="11">
        <v>0.56265758118751807</v>
      </c>
      <c r="X4" s="11">
        <v>0.73635527131801226</v>
      </c>
      <c r="Y4" s="11">
        <v>0.48072373687683878</v>
      </c>
      <c r="Z4" s="11">
        <v>0.62637861379867799</v>
      </c>
    </row>
    <row r="5" spans="1:26">
      <c r="A5" s="4">
        <v>111001000353</v>
      </c>
      <c r="B5" s="11" t="s">
        <v>774</v>
      </c>
      <c r="C5" s="11">
        <v>202</v>
      </c>
      <c r="D5" s="11">
        <v>0.94344861372925426</v>
      </c>
      <c r="E5" s="11">
        <v>0.8321116474180269</v>
      </c>
      <c r="F5" s="11">
        <v>0.43141078731065602</v>
      </c>
      <c r="G5" s="11">
        <v>0.52965033751913981</v>
      </c>
      <c r="H5" s="11">
        <v>0.4253429947031267</v>
      </c>
      <c r="I5" s="11">
        <v>0.5365035543921598</v>
      </c>
      <c r="J5" s="11">
        <v>0.72361749642430839</v>
      </c>
      <c r="K5" s="11">
        <v>0.4036191984564288</v>
      </c>
      <c r="L5" s="11">
        <v>0.60321307874413754</v>
      </c>
      <c r="O5" s="4">
        <v>111001000272</v>
      </c>
      <c r="P5" s="11" t="s">
        <v>231</v>
      </c>
      <c r="Q5" s="11">
        <v>289</v>
      </c>
      <c r="R5" s="11">
        <v>0.95831209834297182</v>
      </c>
      <c r="S5" s="11">
        <v>0.80584316789958432</v>
      </c>
      <c r="T5" s="11">
        <v>0.40280981460643583</v>
      </c>
      <c r="U5" s="11">
        <v>0.51812924479052103</v>
      </c>
      <c r="V5" s="11">
        <v>0.4174709294953049</v>
      </c>
      <c r="W5" s="11">
        <v>0.57590032603736063</v>
      </c>
      <c r="X5" s="11">
        <v>0.69979969134154574</v>
      </c>
      <c r="Y5" s="11">
        <v>0.41955107553180476</v>
      </c>
      <c r="Z5" s="11">
        <v>0.59972704350569106</v>
      </c>
    </row>
    <row r="6" spans="1:26">
      <c r="A6" s="4">
        <v>111001000612</v>
      </c>
      <c r="B6" s="11" t="s">
        <v>9</v>
      </c>
      <c r="C6" s="11">
        <v>64</v>
      </c>
      <c r="D6" s="11">
        <v>0.96503469357616434</v>
      </c>
      <c r="E6" s="11">
        <v>0.93244947497828667</v>
      </c>
      <c r="F6" s="11">
        <v>0.39320041053095045</v>
      </c>
      <c r="G6" s="11">
        <v>0.47737687623012498</v>
      </c>
      <c r="H6" s="11">
        <v>0.46663272299667902</v>
      </c>
      <c r="I6" s="11">
        <v>0.58151760242668149</v>
      </c>
      <c r="J6" s="11">
        <v>0.81935953174105502</v>
      </c>
      <c r="K6" s="11">
        <v>0.60100776194094829</v>
      </c>
      <c r="L6" s="11">
        <v>0.65457238430261133</v>
      </c>
      <c r="O6" s="4">
        <v>111001000612</v>
      </c>
      <c r="P6" s="11" t="s">
        <v>9</v>
      </c>
      <c r="Q6" s="11">
        <v>83</v>
      </c>
      <c r="R6" s="11">
        <v>0.95849781555227331</v>
      </c>
      <c r="S6" s="11">
        <v>0.8923815853803857</v>
      </c>
      <c r="T6" s="11">
        <v>0.44025823839662309</v>
      </c>
      <c r="U6" s="11">
        <v>0.52567788432370444</v>
      </c>
      <c r="V6" s="11">
        <v>0.4837272526634479</v>
      </c>
      <c r="W6" s="11">
        <v>0.6606051293847397</v>
      </c>
      <c r="X6" s="11">
        <v>0.824271356656744</v>
      </c>
      <c r="Y6" s="11">
        <v>0.64339255888775426</v>
      </c>
      <c r="Z6" s="11">
        <v>0.67860147765570911</v>
      </c>
    </row>
    <row r="7" spans="1:26">
      <c r="A7" s="4">
        <v>111001001121</v>
      </c>
      <c r="B7" s="11" t="s">
        <v>218</v>
      </c>
      <c r="C7" s="11"/>
      <c r="D7" s="11"/>
      <c r="E7" s="11"/>
      <c r="F7" s="11"/>
      <c r="G7" s="11"/>
      <c r="H7" s="11"/>
      <c r="I7" s="11"/>
      <c r="J7" s="11"/>
      <c r="K7" s="11"/>
      <c r="L7" s="11"/>
      <c r="O7" s="4">
        <v>111001001121</v>
      </c>
      <c r="P7" s="11" t="s">
        <v>218</v>
      </c>
      <c r="Q7" s="11">
        <v>192</v>
      </c>
      <c r="R7" s="11">
        <v>0.94201204437009345</v>
      </c>
      <c r="S7" s="11">
        <v>0.8535410270070739</v>
      </c>
      <c r="T7" s="11">
        <v>0.56928916455638534</v>
      </c>
      <c r="U7" s="11">
        <v>0.56265599524388099</v>
      </c>
      <c r="V7" s="11">
        <v>0.49049534649434295</v>
      </c>
      <c r="W7" s="11">
        <v>0.57665205586716639</v>
      </c>
      <c r="X7" s="11">
        <v>0.76999811087209813</v>
      </c>
      <c r="Y7" s="11">
        <v>0.50500577631154475</v>
      </c>
      <c r="Z7" s="11">
        <v>0.65870619009032327</v>
      </c>
    </row>
    <row r="8" spans="1:26">
      <c r="A8" s="4">
        <v>111001001279</v>
      </c>
      <c r="B8" s="11" t="s">
        <v>117</v>
      </c>
      <c r="C8" s="11">
        <v>188</v>
      </c>
      <c r="D8" s="11">
        <v>0.95614187320182509</v>
      </c>
      <c r="E8" s="11">
        <v>0.82082954990705814</v>
      </c>
      <c r="F8" s="11">
        <v>0.40384119120421275</v>
      </c>
      <c r="G8" s="11">
        <v>0.49445432195887928</v>
      </c>
      <c r="H8" s="11">
        <v>0.45996985183234512</v>
      </c>
      <c r="I8" s="11">
        <v>0.54631554839632235</v>
      </c>
      <c r="J8" s="11">
        <v>0.76031550831207617</v>
      </c>
      <c r="K8" s="11">
        <v>0.38744756698899629</v>
      </c>
      <c r="L8" s="11">
        <v>0.60366442647521446</v>
      </c>
      <c r="O8" s="4">
        <v>111001001279</v>
      </c>
      <c r="P8" s="11" t="s">
        <v>117</v>
      </c>
      <c r="Q8" s="11">
        <v>382</v>
      </c>
      <c r="R8" s="11">
        <v>0.94533520438035568</v>
      </c>
      <c r="S8" s="11">
        <v>0.81540415171198732</v>
      </c>
      <c r="T8" s="11">
        <v>0.46510917524284884</v>
      </c>
      <c r="U8" s="11">
        <v>0.53458162419645772</v>
      </c>
      <c r="V8" s="11">
        <v>0.45352076050219403</v>
      </c>
      <c r="W8" s="11">
        <v>0.53993143333850846</v>
      </c>
      <c r="X8" s="11">
        <v>0.71550651052061565</v>
      </c>
      <c r="Y8" s="11">
        <v>0.47167602276205733</v>
      </c>
      <c r="Z8" s="11">
        <v>0.61763311033187807</v>
      </c>
    </row>
    <row r="9" spans="1:26">
      <c r="A9" s="4">
        <v>111001001538</v>
      </c>
      <c r="B9" s="11" t="s">
        <v>289</v>
      </c>
      <c r="C9" s="11">
        <v>273</v>
      </c>
      <c r="D9" s="11">
        <v>0.9509901331424836</v>
      </c>
      <c r="E9" s="11">
        <v>0.79970644462314833</v>
      </c>
      <c r="F9" s="11">
        <v>0.47399431691155641</v>
      </c>
      <c r="G9" s="11">
        <v>0.54812811510093795</v>
      </c>
      <c r="H9" s="11">
        <v>0.47802389763715236</v>
      </c>
      <c r="I9" s="11">
        <v>0.56747420744472632</v>
      </c>
      <c r="J9" s="11">
        <v>0.71761422465514901</v>
      </c>
      <c r="K9" s="11">
        <v>0.50136538124816021</v>
      </c>
      <c r="L9" s="11">
        <v>0.6296620900954143</v>
      </c>
      <c r="O9" s="4">
        <v>111001001538</v>
      </c>
      <c r="P9" s="11" t="s">
        <v>289</v>
      </c>
      <c r="Q9" s="11">
        <v>272</v>
      </c>
      <c r="R9" s="11">
        <v>0.93365528871684134</v>
      </c>
      <c r="S9" s="11">
        <v>0.81942042454440656</v>
      </c>
      <c r="T9" s="11">
        <v>0.47529319725606295</v>
      </c>
      <c r="U9" s="11">
        <v>0.57874515363767698</v>
      </c>
      <c r="V9" s="11">
        <v>0.46993861326540265</v>
      </c>
      <c r="W9" s="11">
        <v>0.5504116015955659</v>
      </c>
      <c r="X9" s="11">
        <v>0.75054985187305723</v>
      </c>
      <c r="Y9" s="11">
        <v>0.55552258901530327</v>
      </c>
      <c r="Z9" s="11">
        <v>0.64169208998803962</v>
      </c>
    </row>
    <row r="10" spans="1:26">
      <c r="A10" s="4">
        <v>111001002330</v>
      </c>
      <c r="B10" s="11" t="s">
        <v>193</v>
      </c>
      <c r="C10" s="11">
        <v>292</v>
      </c>
      <c r="D10" s="11">
        <v>0.94508764933606215</v>
      </c>
      <c r="E10" s="11">
        <v>0.75180517444175321</v>
      </c>
      <c r="F10" s="11">
        <v>0.28845279639434507</v>
      </c>
      <c r="G10" s="11">
        <v>0.39510796537441334</v>
      </c>
      <c r="H10" s="11">
        <v>0.31118286284218694</v>
      </c>
      <c r="I10" s="11">
        <v>0.46339929534837032</v>
      </c>
      <c r="J10" s="11">
        <v>0.72110111653530606</v>
      </c>
      <c r="K10" s="11">
        <v>0.39272205138073168</v>
      </c>
      <c r="L10" s="11">
        <v>0.5336073639566461</v>
      </c>
      <c r="O10" s="4">
        <v>111001002330</v>
      </c>
      <c r="P10" s="11" t="s">
        <v>193</v>
      </c>
      <c r="Q10" s="11">
        <v>384</v>
      </c>
      <c r="R10" s="11">
        <v>0.94808019425216539</v>
      </c>
      <c r="S10" s="11">
        <v>0.78944767391614989</v>
      </c>
      <c r="T10" s="11">
        <v>0.35685826056641784</v>
      </c>
      <c r="U10" s="11">
        <v>0.4925473418007118</v>
      </c>
      <c r="V10" s="11">
        <v>0.37931967948746764</v>
      </c>
      <c r="W10" s="11">
        <v>0.52158825011010601</v>
      </c>
      <c r="X10" s="11">
        <v>0.73007102707225302</v>
      </c>
      <c r="Y10" s="11">
        <v>0.45065178304631581</v>
      </c>
      <c r="Z10" s="11">
        <v>0.58357052628144834</v>
      </c>
    </row>
    <row r="11" spans="1:26">
      <c r="A11" s="4">
        <v>111001002895</v>
      </c>
      <c r="B11" s="11" t="s">
        <v>461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O11" s="4">
        <v>111001002895</v>
      </c>
      <c r="P11" s="11" t="s">
        <v>461</v>
      </c>
      <c r="Q11" s="11">
        <v>145</v>
      </c>
      <c r="R11" s="11">
        <v>0.92236745005587306</v>
      </c>
      <c r="S11" s="11">
        <v>0.86477095883661892</v>
      </c>
      <c r="T11" s="11">
        <v>0.33296235081151293</v>
      </c>
      <c r="U11" s="11">
        <v>0.46739617179107967</v>
      </c>
      <c r="V11" s="11">
        <v>0.33581425566605988</v>
      </c>
      <c r="W11" s="11">
        <v>0.54166509889495884</v>
      </c>
      <c r="X11" s="11">
        <v>0.73429963304157042</v>
      </c>
      <c r="Y11" s="11">
        <v>0.50653615747904968</v>
      </c>
      <c r="Z11" s="11">
        <v>0.58822650957209044</v>
      </c>
    </row>
    <row r="12" spans="1:26">
      <c r="A12" s="4">
        <v>111001002909</v>
      </c>
      <c r="B12" s="11" t="s">
        <v>303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O12" s="4">
        <v>111001002909</v>
      </c>
      <c r="P12" s="11" t="s">
        <v>303</v>
      </c>
      <c r="Q12" s="11">
        <v>346</v>
      </c>
      <c r="R12" s="11">
        <v>0.95319599107915354</v>
      </c>
      <c r="S12" s="11">
        <v>0.81412062272688468</v>
      </c>
      <c r="T12" s="11">
        <v>0.48308698875474343</v>
      </c>
      <c r="U12" s="11">
        <v>0.57313227984336268</v>
      </c>
      <c r="V12" s="11">
        <v>0.47221830228825284</v>
      </c>
      <c r="W12" s="11">
        <v>0.53988443627459981</v>
      </c>
      <c r="X12" s="11">
        <v>0.73042989332818031</v>
      </c>
      <c r="Y12" s="11">
        <v>0.50516319723567349</v>
      </c>
      <c r="Z12" s="11">
        <v>0.6339039639413564</v>
      </c>
    </row>
    <row r="13" spans="1:26">
      <c r="A13" s="4">
        <v>111001006122</v>
      </c>
      <c r="B13" s="11" t="s">
        <v>22</v>
      </c>
      <c r="C13" s="11">
        <v>429</v>
      </c>
      <c r="D13" s="11">
        <v>0.92563600842573379</v>
      </c>
      <c r="E13" s="11">
        <v>0.84263992158165735</v>
      </c>
      <c r="F13" s="11">
        <v>0.28317091717737441</v>
      </c>
      <c r="G13" s="11">
        <v>0.41108509362564155</v>
      </c>
      <c r="H13" s="11">
        <v>0.30141555111468393</v>
      </c>
      <c r="I13" s="11">
        <v>0.50324165759813766</v>
      </c>
      <c r="J13" s="11">
        <v>0.7429283076408717</v>
      </c>
      <c r="K13" s="11">
        <v>0.47146991344237921</v>
      </c>
      <c r="L13" s="11">
        <v>0.56019842132580999</v>
      </c>
      <c r="O13" s="4">
        <v>111001006122</v>
      </c>
      <c r="P13" s="11" t="s">
        <v>22</v>
      </c>
      <c r="Q13" s="11">
        <v>195</v>
      </c>
      <c r="R13" s="11">
        <v>0.96361218683049288</v>
      </c>
      <c r="S13" s="11">
        <v>0.90306312234877872</v>
      </c>
      <c r="T13" s="11">
        <v>0.4248215283751644</v>
      </c>
      <c r="U13" s="11">
        <v>0.53733021368454137</v>
      </c>
      <c r="V13" s="11">
        <v>0.48760998918096127</v>
      </c>
      <c r="W13" s="11">
        <v>0.60699234582138062</v>
      </c>
      <c r="X13" s="11">
        <v>0.83355252935407786</v>
      </c>
      <c r="Y13" s="11">
        <v>0.64302557540068661</v>
      </c>
      <c r="Z13" s="11">
        <v>0.67500093637451053</v>
      </c>
    </row>
    <row r="14" spans="1:26">
      <c r="A14" s="4">
        <v>111001006483</v>
      </c>
      <c r="B14" s="11" t="s">
        <v>937</v>
      </c>
      <c r="C14" s="11">
        <v>185</v>
      </c>
      <c r="D14" s="11">
        <v>0.95217768322867957</v>
      </c>
      <c r="E14" s="11">
        <v>0.788910494519932</v>
      </c>
      <c r="F14" s="11">
        <v>0.38306809981696532</v>
      </c>
      <c r="G14" s="11">
        <v>0.53520633565816389</v>
      </c>
      <c r="H14" s="11">
        <v>0.41572202595151619</v>
      </c>
      <c r="I14" s="11">
        <v>0.52464984581896523</v>
      </c>
      <c r="J14" s="11">
        <v>0.72705932905137227</v>
      </c>
      <c r="K14" s="11">
        <v>0.37303152970917136</v>
      </c>
      <c r="L14" s="11">
        <v>0.58747816796934571</v>
      </c>
      <c r="O14" s="4">
        <v>111001006483</v>
      </c>
      <c r="P14" s="11" t="s">
        <v>937</v>
      </c>
      <c r="Q14" s="11">
        <v>246</v>
      </c>
      <c r="R14" s="11">
        <v>0.94406178537362462</v>
      </c>
      <c r="S14" s="11">
        <v>0.81354090302152804</v>
      </c>
      <c r="T14" s="11">
        <v>0.36078706519565162</v>
      </c>
      <c r="U14" s="11">
        <v>0.4922696457948999</v>
      </c>
      <c r="V14" s="11">
        <v>0.38379029464832959</v>
      </c>
      <c r="W14" s="11">
        <v>0.53957017433343346</v>
      </c>
      <c r="X14" s="11">
        <v>0.75547148658160945</v>
      </c>
      <c r="Y14" s="11">
        <v>0.40113621641634206</v>
      </c>
      <c r="Z14" s="11">
        <v>0.58632844642067727</v>
      </c>
    </row>
    <row r="15" spans="1:26">
      <c r="A15" s="4">
        <v>111001008389</v>
      </c>
      <c r="B15" s="11" t="s">
        <v>189</v>
      </c>
      <c r="C15" s="11">
        <v>117</v>
      </c>
      <c r="D15" s="11">
        <v>0.93935853520914847</v>
      </c>
      <c r="E15" s="11">
        <v>0.73512972074476945</v>
      </c>
      <c r="F15" s="11">
        <v>0.39253667618320986</v>
      </c>
      <c r="G15" s="11">
        <v>0.5228942485153808</v>
      </c>
      <c r="H15" s="11">
        <v>0.39404187022441989</v>
      </c>
      <c r="I15" s="11">
        <v>0.55498197086927958</v>
      </c>
      <c r="J15" s="11">
        <v>0.62951140792203752</v>
      </c>
      <c r="K15" s="11">
        <v>0.31165286336313652</v>
      </c>
      <c r="L15" s="11">
        <v>0.56001341162892282</v>
      </c>
      <c r="O15" s="4">
        <v>111001008389</v>
      </c>
      <c r="P15" s="11" t="s">
        <v>189</v>
      </c>
      <c r="Q15" s="11">
        <v>313</v>
      </c>
      <c r="R15" s="11">
        <v>0.94448948041942549</v>
      </c>
      <c r="S15" s="11">
        <v>0.73756412938025251</v>
      </c>
      <c r="T15" s="11">
        <v>0.39986965609422864</v>
      </c>
      <c r="U15" s="11">
        <v>0.48209551942623913</v>
      </c>
      <c r="V15" s="11">
        <v>0.41506099198335861</v>
      </c>
      <c r="W15" s="11">
        <v>0.52995552209999175</v>
      </c>
      <c r="X15" s="11">
        <v>0.67292758039649159</v>
      </c>
      <c r="Y15" s="11">
        <v>0.37599354421883768</v>
      </c>
      <c r="Z15" s="11">
        <v>0.56974455300235316</v>
      </c>
    </row>
    <row r="16" spans="1:26">
      <c r="A16" s="4">
        <v>111001009148</v>
      </c>
      <c r="B16" s="11" t="s">
        <v>71</v>
      </c>
      <c r="C16" s="11">
        <v>55</v>
      </c>
      <c r="D16" s="11">
        <v>0.93271016646852067</v>
      </c>
      <c r="E16" s="11">
        <v>0.82779635753815572</v>
      </c>
      <c r="F16" s="11">
        <v>0.26462327261401375</v>
      </c>
      <c r="G16" s="11">
        <v>0.41878940254989389</v>
      </c>
      <c r="H16" s="11">
        <v>0.28364171840561558</v>
      </c>
      <c r="I16" s="11">
        <v>0.48559052706253025</v>
      </c>
      <c r="J16" s="11">
        <v>0.80449930304102824</v>
      </c>
      <c r="K16" s="11">
        <v>0.4098862632166263</v>
      </c>
      <c r="L16" s="11">
        <v>0.55344212636204804</v>
      </c>
      <c r="O16" s="4">
        <v>111001009148</v>
      </c>
      <c r="P16" s="11" t="s">
        <v>71</v>
      </c>
      <c r="Q16" s="11">
        <v>301</v>
      </c>
      <c r="R16" s="11">
        <v>0.94241860488577056</v>
      </c>
      <c r="S16" s="11">
        <v>0.78621107905922538</v>
      </c>
      <c r="T16" s="11">
        <v>0.41128049559147273</v>
      </c>
      <c r="U16" s="11">
        <v>0.52160807392683195</v>
      </c>
      <c r="V16" s="11">
        <v>0.41063784789095509</v>
      </c>
      <c r="W16" s="11">
        <v>0.54977641874615646</v>
      </c>
      <c r="X16" s="11">
        <v>0.69968804039322763</v>
      </c>
      <c r="Y16" s="11">
        <v>0.43485807653441172</v>
      </c>
      <c r="Z16" s="11">
        <v>0.5945598296285064</v>
      </c>
    </row>
    <row r="17" spans="1:26">
      <c r="A17" s="4">
        <v>111001009521</v>
      </c>
      <c r="B17" s="11" t="s">
        <v>99</v>
      </c>
      <c r="C17" s="11">
        <v>68</v>
      </c>
      <c r="D17" s="11">
        <v>0.93459797391126942</v>
      </c>
      <c r="E17" s="11">
        <v>0.78975316646927074</v>
      </c>
      <c r="F17" s="11">
        <v>0.54024394419548571</v>
      </c>
      <c r="G17" s="11">
        <v>0.60947756705521661</v>
      </c>
      <c r="H17" s="11">
        <v>0.51350586301230039</v>
      </c>
      <c r="I17" s="11">
        <v>0.57030134726328829</v>
      </c>
      <c r="J17" s="11">
        <v>0.63940708649898592</v>
      </c>
      <c r="K17" s="11">
        <v>0.46878535409500982</v>
      </c>
      <c r="L17" s="11">
        <v>0.6332590378126034</v>
      </c>
      <c r="O17" s="4">
        <v>111001009521</v>
      </c>
      <c r="P17" s="11" t="s">
        <v>99</v>
      </c>
      <c r="Q17" s="11">
        <v>345</v>
      </c>
      <c r="R17" s="11">
        <v>0.9285185945051585</v>
      </c>
      <c r="S17" s="11">
        <v>0.80434451945504559</v>
      </c>
      <c r="T17" s="11">
        <v>0.41953998969832029</v>
      </c>
      <c r="U17" s="11">
        <v>0.53440990950908296</v>
      </c>
      <c r="V17" s="11">
        <v>0.43123634137532946</v>
      </c>
      <c r="W17" s="11">
        <v>0.5288633537299996</v>
      </c>
      <c r="X17" s="11">
        <v>0.75263601084007292</v>
      </c>
      <c r="Y17" s="11">
        <v>0.50609742977362904</v>
      </c>
      <c r="Z17" s="11">
        <v>0.61320576861082976</v>
      </c>
    </row>
    <row r="18" spans="1:26">
      <c r="A18" s="4">
        <v>111001009580</v>
      </c>
      <c r="B18" s="11" t="s">
        <v>168</v>
      </c>
      <c r="C18" s="11">
        <v>77</v>
      </c>
      <c r="D18" s="11">
        <v>0.92956285201464439</v>
      </c>
      <c r="E18" s="11">
        <v>0.76302851918612236</v>
      </c>
      <c r="F18" s="11">
        <v>0.39711664483597175</v>
      </c>
      <c r="G18" s="11">
        <v>0.48043387811254556</v>
      </c>
      <c r="H18" s="11">
        <v>0.41723868423220062</v>
      </c>
      <c r="I18" s="11">
        <v>0.50908361600995</v>
      </c>
      <c r="J18" s="11">
        <v>0.61108868640791947</v>
      </c>
      <c r="K18" s="11">
        <v>0.36573621428024489</v>
      </c>
      <c r="L18" s="11">
        <v>0.55916113688494984</v>
      </c>
      <c r="O18" s="4">
        <v>111001009580</v>
      </c>
      <c r="P18" s="11" t="s">
        <v>168</v>
      </c>
      <c r="Q18" s="11">
        <v>238</v>
      </c>
      <c r="R18" s="11">
        <v>0.95088652048597266</v>
      </c>
      <c r="S18" s="11">
        <v>0.78936290771536821</v>
      </c>
      <c r="T18" s="11">
        <v>0.40603292475586866</v>
      </c>
      <c r="U18" s="11">
        <v>0.49521157677457184</v>
      </c>
      <c r="V18" s="11">
        <v>0.419563226489159</v>
      </c>
      <c r="W18" s="11">
        <v>0.50942468408924546</v>
      </c>
      <c r="X18" s="11">
        <v>0.74272425007090614</v>
      </c>
      <c r="Y18" s="11">
        <v>0.47752807143478354</v>
      </c>
      <c r="Z18" s="11">
        <v>0.59884177022698448</v>
      </c>
    </row>
    <row r="19" spans="1:26">
      <c r="A19" s="4">
        <v>111001009652</v>
      </c>
      <c r="B19" s="11" t="s">
        <v>171</v>
      </c>
      <c r="C19" s="11">
        <v>107</v>
      </c>
      <c r="D19" s="11">
        <v>0.95000013040687403</v>
      </c>
      <c r="E19" s="11">
        <v>0.86802397450133095</v>
      </c>
      <c r="F19" s="11">
        <v>0.41335700381652207</v>
      </c>
      <c r="G19" s="11">
        <v>0.56638576325798096</v>
      </c>
      <c r="H19" s="11">
        <v>0.41268159446761926</v>
      </c>
      <c r="I19" s="11">
        <v>0.51380911109639638</v>
      </c>
      <c r="J19" s="11">
        <v>0.67508833168413795</v>
      </c>
      <c r="K19" s="11">
        <v>0.42669108294976782</v>
      </c>
      <c r="L19" s="11">
        <v>0.60325462402257868</v>
      </c>
      <c r="O19" s="4">
        <v>111001009652</v>
      </c>
      <c r="P19" s="11" t="s">
        <v>171</v>
      </c>
      <c r="Q19" s="11">
        <v>379</v>
      </c>
      <c r="R19" s="11">
        <v>0.94931301463453488</v>
      </c>
      <c r="S19" s="11">
        <v>0.76790927481681337</v>
      </c>
      <c r="T19" s="11">
        <v>0.41907199089205704</v>
      </c>
      <c r="U19" s="11">
        <v>0.51609467952304322</v>
      </c>
      <c r="V19" s="11">
        <v>0.42810143898538766</v>
      </c>
      <c r="W19" s="11">
        <v>0.5444788125542861</v>
      </c>
      <c r="X19" s="11">
        <v>0.72698787336376214</v>
      </c>
      <c r="Y19" s="11">
        <v>0.44635874267033093</v>
      </c>
      <c r="Z19" s="11">
        <v>0.59978947843002695</v>
      </c>
    </row>
    <row r="20" spans="1:26">
      <c r="A20" s="4">
        <v>111001009831</v>
      </c>
      <c r="B20" s="11" t="s">
        <v>293</v>
      </c>
      <c r="C20" s="11">
        <v>43</v>
      </c>
      <c r="D20" s="11">
        <v>0.94329820497001016</v>
      </c>
      <c r="E20" s="11">
        <v>0.83089776720388475</v>
      </c>
      <c r="F20" s="11">
        <v>0.36914450075157529</v>
      </c>
      <c r="G20" s="11">
        <v>0.45136647505637784</v>
      </c>
      <c r="H20" s="11">
        <v>0.34636226885280946</v>
      </c>
      <c r="I20" s="11">
        <v>0.51013540654588385</v>
      </c>
      <c r="J20" s="11">
        <v>0.63962829908951191</v>
      </c>
      <c r="K20" s="11">
        <v>0.39449117113916643</v>
      </c>
      <c r="L20" s="11">
        <v>0.56066551170115242</v>
      </c>
      <c r="O20" s="4">
        <v>111001009831</v>
      </c>
      <c r="P20" s="11" t="s">
        <v>293</v>
      </c>
      <c r="Q20" s="11">
        <v>192</v>
      </c>
      <c r="R20" s="11">
        <v>0.95012417066477517</v>
      </c>
      <c r="S20" s="11">
        <v>0.82935381347874737</v>
      </c>
      <c r="T20" s="11">
        <v>0.43733946726116385</v>
      </c>
      <c r="U20" s="11">
        <v>0.53201216702027976</v>
      </c>
      <c r="V20" s="11">
        <v>0.43541566550184285</v>
      </c>
      <c r="W20" s="11">
        <v>0.53161042886174803</v>
      </c>
      <c r="X20" s="11">
        <v>0.72501262891884133</v>
      </c>
      <c r="Y20" s="11">
        <v>0.53013309663442776</v>
      </c>
      <c r="Z20" s="11">
        <v>0.62137517979272827</v>
      </c>
    </row>
    <row r="21" spans="1:26">
      <c r="A21" s="4">
        <v>111001009971</v>
      </c>
      <c r="B21" s="11" t="s">
        <v>72</v>
      </c>
      <c r="C21" s="11">
        <v>344</v>
      </c>
      <c r="D21" s="11">
        <v>0.9486946409797069</v>
      </c>
      <c r="E21" s="11">
        <v>0.78736660386208834</v>
      </c>
      <c r="F21" s="11">
        <v>0.36979926866681989</v>
      </c>
      <c r="G21" s="11">
        <v>0.45426747168823328</v>
      </c>
      <c r="H21" s="11">
        <v>0.35127603442708771</v>
      </c>
      <c r="I21" s="11">
        <v>0.48571992055369761</v>
      </c>
      <c r="J21" s="11">
        <v>0.72946276957759237</v>
      </c>
      <c r="K21" s="11">
        <v>0.40888926957916599</v>
      </c>
      <c r="L21" s="11">
        <v>0.56693449741679902</v>
      </c>
      <c r="O21" s="4">
        <v>111001009971</v>
      </c>
      <c r="P21" s="11" t="s">
        <v>72</v>
      </c>
      <c r="Q21" s="11">
        <v>310</v>
      </c>
      <c r="R21" s="11">
        <v>0.93874055187129435</v>
      </c>
      <c r="S21" s="11">
        <v>0.79773224579615476</v>
      </c>
      <c r="T21" s="11">
        <v>0.43041593731983946</v>
      </c>
      <c r="U21" s="11">
        <v>0.49853887177498774</v>
      </c>
      <c r="V21" s="11">
        <v>0.42898850632127528</v>
      </c>
      <c r="W21" s="11">
        <v>0.52932385248065139</v>
      </c>
      <c r="X21" s="11">
        <v>0.72103026841518481</v>
      </c>
      <c r="Y21" s="11">
        <v>0.44343280025192494</v>
      </c>
      <c r="Z21" s="11">
        <v>0.59852537927891414</v>
      </c>
    </row>
    <row r="22" spans="1:26">
      <c r="A22" s="4">
        <v>111001010031</v>
      </c>
      <c r="B22" s="11" t="s">
        <v>172</v>
      </c>
      <c r="C22" s="11">
        <v>340</v>
      </c>
      <c r="D22" s="11">
        <v>0.93437057475449392</v>
      </c>
      <c r="E22" s="11">
        <v>0.76262435180729093</v>
      </c>
      <c r="F22" s="11">
        <v>0.49056815489836997</v>
      </c>
      <c r="G22" s="11">
        <v>0.56996811816768633</v>
      </c>
      <c r="H22" s="11">
        <v>0.47205941183331207</v>
      </c>
      <c r="I22" s="11">
        <v>0.53477718826731235</v>
      </c>
      <c r="J22" s="11">
        <v>0.68146913417638533</v>
      </c>
      <c r="K22" s="11">
        <v>0.39103654348748262</v>
      </c>
      <c r="L22" s="11">
        <v>0.60460918467404168</v>
      </c>
      <c r="O22" s="4">
        <v>111001010031</v>
      </c>
      <c r="P22" s="11" t="s">
        <v>172</v>
      </c>
      <c r="Q22" s="11">
        <v>384</v>
      </c>
      <c r="R22" s="11">
        <v>0.95776978535563351</v>
      </c>
      <c r="S22" s="11">
        <v>0.83461503438982154</v>
      </c>
      <c r="T22" s="11">
        <v>0.47717519082586446</v>
      </c>
      <c r="U22" s="11">
        <v>0.56494238268446473</v>
      </c>
      <c r="V22" s="11">
        <v>0.47789722910028826</v>
      </c>
      <c r="W22" s="11">
        <v>0.57924199677752963</v>
      </c>
      <c r="X22" s="11">
        <v>0.76886769142725697</v>
      </c>
      <c r="Y22" s="11">
        <v>0.43627861324564726</v>
      </c>
      <c r="Z22" s="11">
        <v>0.63709849047581324</v>
      </c>
    </row>
    <row r="23" spans="1:26">
      <c r="A23" s="4">
        <v>111001010251</v>
      </c>
      <c r="B23" s="11" t="s">
        <v>167</v>
      </c>
      <c r="C23" s="11">
        <v>270</v>
      </c>
      <c r="D23" s="11">
        <v>0.92024930380397529</v>
      </c>
      <c r="E23" s="11">
        <v>0.68563126936612417</v>
      </c>
      <c r="F23" s="11">
        <v>0.35151421604745231</v>
      </c>
      <c r="G23" s="11">
        <v>0.47107836858834407</v>
      </c>
      <c r="H23" s="11">
        <v>0.36803510935649941</v>
      </c>
      <c r="I23" s="11">
        <v>0.50616487003661648</v>
      </c>
      <c r="J23" s="11">
        <v>0.64366641946103054</v>
      </c>
      <c r="K23" s="11">
        <v>0.35026085479301744</v>
      </c>
      <c r="L23" s="11">
        <v>0.53707505143163248</v>
      </c>
      <c r="O23" s="4">
        <v>111001010251</v>
      </c>
      <c r="P23" s="11" t="s">
        <v>167</v>
      </c>
      <c r="Q23" s="11">
        <v>384</v>
      </c>
      <c r="R23" s="11">
        <v>0.95056898290387881</v>
      </c>
      <c r="S23" s="11">
        <v>0.75246052893684912</v>
      </c>
      <c r="T23" s="11">
        <v>0.40034332172440834</v>
      </c>
      <c r="U23" s="11">
        <v>0.50046219528621561</v>
      </c>
      <c r="V23" s="11">
        <v>0.39517973777388116</v>
      </c>
      <c r="W23" s="11">
        <v>0.53117629049652426</v>
      </c>
      <c r="X23" s="11">
        <v>0.69577079565266831</v>
      </c>
      <c r="Y23" s="11">
        <v>0.43945617458964703</v>
      </c>
      <c r="Z23" s="11">
        <v>0.58317725342050908</v>
      </c>
    </row>
    <row r="24" spans="1:26">
      <c r="A24" s="4">
        <v>111001010421</v>
      </c>
      <c r="B24" s="11" t="s">
        <v>93</v>
      </c>
      <c r="C24" s="11">
        <v>42</v>
      </c>
      <c r="D24" s="11">
        <v>0.91413050434176313</v>
      </c>
      <c r="E24" s="11">
        <v>0.73869151550990386</v>
      </c>
      <c r="F24" s="11">
        <v>0.32806594726004468</v>
      </c>
      <c r="G24" s="11">
        <v>0.40787524351667298</v>
      </c>
      <c r="H24" s="11">
        <v>0.30295365097231503</v>
      </c>
      <c r="I24" s="11">
        <v>0.50653333642223264</v>
      </c>
      <c r="J24" s="11">
        <v>0.74116286126599507</v>
      </c>
      <c r="K24" s="11">
        <v>0.27362009050524305</v>
      </c>
      <c r="L24" s="11">
        <v>0.52662914372427128</v>
      </c>
      <c r="O24" s="4">
        <v>111001010421</v>
      </c>
      <c r="P24" s="11" t="s">
        <v>93</v>
      </c>
      <c r="Q24" s="11">
        <v>192</v>
      </c>
      <c r="R24" s="11">
        <v>0.93526443236541845</v>
      </c>
      <c r="S24" s="11">
        <v>0.82852641634516078</v>
      </c>
      <c r="T24" s="11">
        <v>0.47230985473621601</v>
      </c>
      <c r="U24" s="11">
        <v>0.54741858617316619</v>
      </c>
      <c r="V24" s="11">
        <v>0.43998502253633576</v>
      </c>
      <c r="W24" s="11">
        <v>0.55121278485165603</v>
      </c>
      <c r="X24" s="11">
        <v>0.77061168733557783</v>
      </c>
      <c r="Y24" s="11">
        <v>0.53146044075152776</v>
      </c>
      <c r="Z24" s="11">
        <v>0.63459865313688235</v>
      </c>
    </row>
    <row r="25" spans="1:26">
      <c r="A25" s="4">
        <v>111001010731</v>
      </c>
      <c r="B25" s="11" t="s">
        <v>147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O25" s="4">
        <v>111001010731</v>
      </c>
      <c r="P25" s="11" t="s">
        <v>147</v>
      </c>
      <c r="Q25" s="11">
        <v>189</v>
      </c>
      <c r="R25" s="11">
        <v>0.94793824326539033</v>
      </c>
      <c r="S25" s="11">
        <v>0.81877922929208524</v>
      </c>
      <c r="T25" s="11">
        <v>0.39741469875436064</v>
      </c>
      <c r="U25" s="11">
        <v>0.5280024361921577</v>
      </c>
      <c r="V25" s="11">
        <v>0.44785047966112451</v>
      </c>
      <c r="W25" s="11">
        <v>0.58151218919064429</v>
      </c>
      <c r="X25" s="11">
        <v>0.7664828351008296</v>
      </c>
      <c r="Y25" s="11">
        <v>0.39697015672348934</v>
      </c>
      <c r="Z25" s="11">
        <v>0.6106187835225102</v>
      </c>
    </row>
    <row r="26" spans="1:26">
      <c r="A26" s="4">
        <v>111001010740</v>
      </c>
      <c r="B26" s="11" t="s">
        <v>583</v>
      </c>
      <c r="C26" s="11">
        <v>53</v>
      </c>
      <c r="D26" s="11">
        <v>0.95197750576809614</v>
      </c>
      <c r="E26" s="11">
        <v>0.71150673253957053</v>
      </c>
      <c r="F26" s="11">
        <v>0.33424064857080221</v>
      </c>
      <c r="G26" s="11">
        <v>0.42878060888961572</v>
      </c>
      <c r="H26" s="11">
        <v>0.26609374885248516</v>
      </c>
      <c r="I26" s="11">
        <v>0.51195745670040693</v>
      </c>
      <c r="J26" s="11">
        <v>0.72217025496392739</v>
      </c>
      <c r="K26" s="11">
        <v>0.30076442819556021</v>
      </c>
      <c r="L26" s="11">
        <v>0.528436423060058</v>
      </c>
      <c r="O26" s="4">
        <v>111001010740</v>
      </c>
      <c r="P26" s="11" t="s">
        <v>583</v>
      </c>
      <c r="Q26" s="11">
        <v>140</v>
      </c>
      <c r="R26" s="11">
        <v>0.95208786644618881</v>
      </c>
      <c r="S26" s="11">
        <v>0.84623361142191844</v>
      </c>
      <c r="T26" s="11">
        <v>0.46830923945200992</v>
      </c>
      <c r="U26" s="11">
        <v>0.56508104025429995</v>
      </c>
      <c r="V26" s="11">
        <v>0.42740875585343058</v>
      </c>
      <c r="W26" s="11">
        <v>0.57255545059388913</v>
      </c>
      <c r="X26" s="11">
        <v>0.70839221543741415</v>
      </c>
      <c r="Y26" s="11">
        <v>0.44041440897704964</v>
      </c>
      <c r="Z26" s="11">
        <v>0.62256032355452517</v>
      </c>
    </row>
    <row r="27" spans="1:26">
      <c r="A27" s="4">
        <v>111001010839</v>
      </c>
      <c r="B27" s="11" t="s">
        <v>287</v>
      </c>
      <c r="C27" s="11">
        <v>71</v>
      </c>
      <c r="D27" s="11">
        <v>0.95175146394929155</v>
      </c>
      <c r="E27" s="11">
        <v>0.80311054025977902</v>
      </c>
      <c r="F27" s="11">
        <v>0.35320994934998368</v>
      </c>
      <c r="G27" s="11">
        <v>0.52490422329648778</v>
      </c>
      <c r="H27" s="11">
        <v>0.42763855480316326</v>
      </c>
      <c r="I27" s="11">
        <v>0.53378059958108515</v>
      </c>
      <c r="J27" s="11">
        <v>0.70575643355890438</v>
      </c>
      <c r="K27" s="11">
        <v>0.43768251651201145</v>
      </c>
      <c r="L27" s="11">
        <v>0.59222928516383833</v>
      </c>
      <c r="O27" s="4">
        <v>111001010839</v>
      </c>
      <c r="P27" s="11" t="s">
        <v>287</v>
      </c>
      <c r="Q27" s="11">
        <v>114</v>
      </c>
      <c r="R27" s="11">
        <v>0.94531152740090152</v>
      </c>
      <c r="S27" s="11">
        <v>0.81263677207456142</v>
      </c>
      <c r="T27" s="11">
        <v>0.33252127814348126</v>
      </c>
      <c r="U27" s="11">
        <v>0.44202172666078166</v>
      </c>
      <c r="V27" s="11">
        <v>0.37810771162939394</v>
      </c>
      <c r="W27" s="11">
        <v>0.54053577346450721</v>
      </c>
      <c r="X27" s="11">
        <v>0.77893348185690592</v>
      </c>
      <c r="Y27" s="11">
        <v>0.43063013373001441</v>
      </c>
      <c r="Z27" s="11">
        <v>0.58258730062006847</v>
      </c>
    </row>
    <row r="28" spans="1:26">
      <c r="A28" s="4">
        <v>111001010910</v>
      </c>
      <c r="B28" s="11" t="s">
        <v>127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O28" s="4">
        <v>111001010910</v>
      </c>
      <c r="P28" s="11" t="s">
        <v>127</v>
      </c>
      <c r="Q28" s="11">
        <v>192</v>
      </c>
      <c r="R28" s="11">
        <v>0.94203501692202485</v>
      </c>
      <c r="S28" s="11">
        <v>0.79310565327320126</v>
      </c>
      <c r="T28" s="11">
        <v>0.42103923119745301</v>
      </c>
      <c r="U28" s="11">
        <v>0.53220429824659321</v>
      </c>
      <c r="V28" s="11">
        <v>0.41296438419723547</v>
      </c>
      <c r="W28" s="11">
        <v>0.51635994886284209</v>
      </c>
      <c r="X28" s="11">
        <v>0.68953659491038233</v>
      </c>
      <c r="Y28" s="11">
        <v>0.47182893502922241</v>
      </c>
      <c r="Z28" s="11">
        <v>0.59738425782986937</v>
      </c>
    </row>
    <row r="29" spans="1:26">
      <c r="A29" s="4">
        <v>111001010928</v>
      </c>
      <c r="B29" s="11" t="s">
        <v>282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O29" s="4">
        <v>111001010928</v>
      </c>
      <c r="P29" s="11" t="s">
        <v>282</v>
      </c>
      <c r="Q29" s="11">
        <v>109</v>
      </c>
      <c r="R29" s="11">
        <v>0.95572209022034738</v>
      </c>
      <c r="S29" s="11">
        <v>0.7435099278547761</v>
      </c>
      <c r="T29" s="11">
        <v>0.49563908624786801</v>
      </c>
      <c r="U29" s="11">
        <v>0.56752065834280463</v>
      </c>
      <c r="V29" s="11">
        <v>0.47685778910150217</v>
      </c>
      <c r="W29" s="11">
        <v>0.54127401797669261</v>
      </c>
      <c r="X29" s="11">
        <v>0.63277398559614129</v>
      </c>
      <c r="Y29" s="11">
        <v>0.41300914489366863</v>
      </c>
      <c r="Z29" s="11">
        <v>0.60328833752922506</v>
      </c>
    </row>
    <row r="30" spans="1:26">
      <c r="A30" s="4">
        <v>111001011011</v>
      </c>
      <c r="B30" s="11" t="s">
        <v>150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O30" s="4">
        <v>111001011011</v>
      </c>
      <c r="P30" s="11" t="s">
        <v>150</v>
      </c>
      <c r="Q30" s="11">
        <v>264</v>
      </c>
      <c r="R30" s="11">
        <v>0.93978304374925659</v>
      </c>
      <c r="S30" s="11">
        <v>0.77602467495140637</v>
      </c>
      <c r="T30" s="11">
        <v>0.46833345956423922</v>
      </c>
      <c r="U30" s="11">
        <v>0.56876441264783317</v>
      </c>
      <c r="V30" s="11">
        <v>0.47159744587540003</v>
      </c>
      <c r="W30" s="11">
        <v>0.58385603221019733</v>
      </c>
      <c r="X30" s="11">
        <v>0.65934161651802115</v>
      </c>
      <c r="Y30" s="11">
        <v>0.46512960355726812</v>
      </c>
      <c r="Z30" s="11">
        <v>0.61660378613420264</v>
      </c>
    </row>
    <row r="31" spans="1:26">
      <c r="A31" s="4">
        <v>111001011029</v>
      </c>
      <c r="B31" s="11" t="s">
        <v>187</v>
      </c>
      <c r="C31" s="11">
        <v>123</v>
      </c>
      <c r="D31" s="11">
        <v>0.94002793809085672</v>
      </c>
      <c r="E31" s="11">
        <v>0.74766308123874681</v>
      </c>
      <c r="F31" s="11">
        <v>0.4740110429007704</v>
      </c>
      <c r="G31" s="11">
        <v>0.52654680562742096</v>
      </c>
      <c r="H31" s="11">
        <v>0.50788759338269518</v>
      </c>
      <c r="I31" s="11">
        <v>0.57298214626826305</v>
      </c>
      <c r="J31" s="11">
        <v>0.68234277660469933</v>
      </c>
      <c r="K31" s="11">
        <v>0.43071819662451111</v>
      </c>
      <c r="L31" s="11">
        <v>0.61027244759224542</v>
      </c>
      <c r="O31" s="4">
        <v>111001011029</v>
      </c>
      <c r="P31" s="11" t="s">
        <v>187</v>
      </c>
      <c r="Q31" s="11">
        <v>101</v>
      </c>
      <c r="R31" s="11">
        <v>0.93652196327204762</v>
      </c>
      <c r="S31" s="11">
        <v>0.84565346682832354</v>
      </c>
      <c r="T31" s="11">
        <v>0.55002099818342776</v>
      </c>
      <c r="U31" s="11">
        <v>0.57159678376179135</v>
      </c>
      <c r="V31" s="11">
        <v>0.53021879318028187</v>
      </c>
      <c r="W31" s="11">
        <v>0.56748145577742881</v>
      </c>
      <c r="X31" s="11">
        <v>0.72346135943829493</v>
      </c>
      <c r="Y31" s="11">
        <v>0.52084651391438641</v>
      </c>
      <c r="Z31" s="11">
        <v>0.65572516679449777</v>
      </c>
    </row>
    <row r="32" spans="1:26">
      <c r="A32" s="4">
        <v>111001011045</v>
      </c>
      <c r="B32" s="11" t="s">
        <v>174</v>
      </c>
      <c r="C32" s="11">
        <v>210</v>
      </c>
      <c r="D32" s="11">
        <v>0.94546484907517181</v>
      </c>
      <c r="E32" s="11">
        <v>0.74237677111595968</v>
      </c>
      <c r="F32" s="11">
        <v>0.36305167825922413</v>
      </c>
      <c r="G32" s="11">
        <v>0.47176610777947314</v>
      </c>
      <c r="H32" s="11">
        <v>0.35331175234776391</v>
      </c>
      <c r="I32" s="11">
        <v>0.479842768727122</v>
      </c>
      <c r="J32" s="11">
        <v>0.7144009771313039</v>
      </c>
      <c r="K32" s="11">
        <v>0.36704738724774932</v>
      </c>
      <c r="L32" s="11">
        <v>0.55465778646047104</v>
      </c>
      <c r="O32" s="4">
        <v>111001011045</v>
      </c>
      <c r="P32" s="11" t="s">
        <v>174</v>
      </c>
      <c r="Q32" s="11">
        <v>320</v>
      </c>
      <c r="R32" s="11">
        <v>0.94986157986785735</v>
      </c>
      <c r="S32" s="11">
        <v>0.85331952439949965</v>
      </c>
      <c r="T32" s="11">
        <v>0.48452095359761926</v>
      </c>
      <c r="U32" s="11">
        <v>0.55406620444484511</v>
      </c>
      <c r="V32" s="11">
        <v>0.47891171175186226</v>
      </c>
      <c r="W32" s="11">
        <v>0.59403773563641971</v>
      </c>
      <c r="X32" s="11">
        <v>0.75898778605328765</v>
      </c>
      <c r="Y32" s="11">
        <v>0.49261678347116999</v>
      </c>
      <c r="Z32" s="11">
        <v>0.64579028490282009</v>
      </c>
    </row>
    <row r="33" spans="1:26">
      <c r="A33" s="4">
        <v>111001011053</v>
      </c>
      <c r="B33" s="11" t="s">
        <v>301</v>
      </c>
      <c r="C33" s="11">
        <v>482</v>
      </c>
      <c r="D33" s="11">
        <v>0.94602230432578005</v>
      </c>
      <c r="E33" s="11">
        <v>0.78691592671231969</v>
      </c>
      <c r="F33" s="11">
        <v>0.43105691950600011</v>
      </c>
      <c r="G33" s="11">
        <v>0.50650743162211875</v>
      </c>
      <c r="H33" s="11">
        <v>0.44806075565578168</v>
      </c>
      <c r="I33" s="11">
        <v>0.52283248718831754</v>
      </c>
      <c r="J33" s="11">
        <v>0.74583672495827569</v>
      </c>
      <c r="K33" s="11">
        <v>0.46102155976306747</v>
      </c>
      <c r="L33" s="11">
        <v>0.60603176371645762</v>
      </c>
      <c r="O33" s="4">
        <v>111001011053</v>
      </c>
      <c r="P33" s="11" t="s">
        <v>301</v>
      </c>
      <c r="Q33" s="11">
        <v>339</v>
      </c>
      <c r="R33" s="11">
        <v>0.93416695868175914</v>
      </c>
      <c r="S33" s="11">
        <v>0.80130185339946958</v>
      </c>
      <c r="T33" s="11">
        <v>0.4503957492010961</v>
      </c>
      <c r="U33" s="11">
        <v>0.52679993449005047</v>
      </c>
      <c r="V33" s="11">
        <v>0.43456267428385237</v>
      </c>
      <c r="W33" s="11">
        <v>0.53787070123973968</v>
      </c>
      <c r="X33" s="11">
        <v>0.7225491628533407</v>
      </c>
      <c r="Y33" s="11">
        <v>0.40948416044108676</v>
      </c>
      <c r="Z33" s="11">
        <v>0.6021413993237994</v>
      </c>
    </row>
    <row r="34" spans="1:26">
      <c r="A34" s="4">
        <v>111001011070</v>
      </c>
      <c r="B34" s="11" t="s">
        <v>253</v>
      </c>
      <c r="C34" s="11">
        <v>59</v>
      </c>
      <c r="D34" s="11">
        <v>0.95212770986312911</v>
      </c>
      <c r="E34" s="11">
        <v>0.85998378391511177</v>
      </c>
      <c r="F34" s="11">
        <v>0.41575377771728483</v>
      </c>
      <c r="G34" s="11">
        <v>0.47604052627072962</v>
      </c>
      <c r="H34" s="11">
        <v>0.4381218449550634</v>
      </c>
      <c r="I34" s="11">
        <v>0.57394097078494066</v>
      </c>
      <c r="J34" s="11">
        <v>0.7916643853332912</v>
      </c>
      <c r="K34" s="11">
        <v>0.40862545416314255</v>
      </c>
      <c r="L34" s="11">
        <v>0.61453230662533664</v>
      </c>
      <c r="O34" s="4">
        <v>111001011070</v>
      </c>
      <c r="P34" s="11" t="s">
        <v>253</v>
      </c>
      <c r="Q34" s="11">
        <v>353</v>
      </c>
      <c r="R34" s="11">
        <v>0.95223255503145388</v>
      </c>
      <c r="S34" s="11">
        <v>0.79078707386256153</v>
      </c>
      <c r="T34" s="11">
        <v>0.44273783119734955</v>
      </c>
      <c r="U34" s="11">
        <v>0.53934154726410011</v>
      </c>
      <c r="V34" s="11">
        <v>0.46123844256922764</v>
      </c>
      <c r="W34" s="11">
        <v>0.61614841878011706</v>
      </c>
      <c r="X34" s="11">
        <v>0.75706343066718496</v>
      </c>
      <c r="Y34" s="11">
        <v>0.40818011571503571</v>
      </c>
      <c r="Z34" s="11">
        <v>0.62096617688587885</v>
      </c>
    </row>
    <row r="35" spans="1:26">
      <c r="A35" s="4">
        <v>111001011088</v>
      </c>
      <c r="B35" s="11" t="s">
        <v>290</v>
      </c>
      <c r="C35" s="11">
        <v>109</v>
      </c>
      <c r="D35" s="11">
        <v>0.94969294623135048</v>
      </c>
      <c r="E35" s="11">
        <v>0.81158224154735203</v>
      </c>
      <c r="F35" s="11">
        <v>0.39408829474856572</v>
      </c>
      <c r="G35" s="11">
        <v>0.49075672217111138</v>
      </c>
      <c r="H35" s="11">
        <v>0.40492589148647434</v>
      </c>
      <c r="I35" s="11">
        <v>0.5514742037289887</v>
      </c>
      <c r="J35" s="11">
        <v>0.75623565756518707</v>
      </c>
      <c r="K35" s="11">
        <v>0.44323276047699972</v>
      </c>
      <c r="L35" s="11">
        <v>0.60024858974450368</v>
      </c>
      <c r="O35" s="4">
        <v>111001011088</v>
      </c>
      <c r="P35" s="11" t="s">
        <v>290</v>
      </c>
      <c r="Q35" s="11">
        <v>189</v>
      </c>
      <c r="R35" s="11">
        <v>0.96536104734830108</v>
      </c>
      <c r="S35" s="11">
        <v>0.81122105303187431</v>
      </c>
      <c r="T35" s="11">
        <v>0.44195384882147465</v>
      </c>
      <c r="U35" s="11">
        <v>0.5324628812706349</v>
      </c>
      <c r="V35" s="11">
        <v>0.42896326933282586</v>
      </c>
      <c r="W35" s="11">
        <v>0.56432245056733243</v>
      </c>
      <c r="X35" s="11">
        <v>0.74514022410886793</v>
      </c>
      <c r="Y35" s="11">
        <v>0.44319263959539051</v>
      </c>
      <c r="Z35" s="11">
        <v>0.61657717675958768</v>
      </c>
    </row>
    <row r="36" spans="1:26">
      <c r="A36" s="4">
        <v>111001011274</v>
      </c>
      <c r="B36" s="11" t="s">
        <v>109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O36" s="4">
        <v>111001011274</v>
      </c>
      <c r="P36" s="11" t="s">
        <v>109</v>
      </c>
      <c r="Q36" s="11">
        <v>192</v>
      </c>
      <c r="R36" s="11">
        <v>0.95237136305295089</v>
      </c>
      <c r="S36" s="11">
        <v>0.79580079411344862</v>
      </c>
      <c r="T36" s="11">
        <v>0.43285070631017381</v>
      </c>
      <c r="U36" s="11">
        <v>0.52280434540602361</v>
      </c>
      <c r="V36" s="11">
        <v>0.41523087595863928</v>
      </c>
      <c r="W36" s="11">
        <v>0.57425596369332044</v>
      </c>
      <c r="X36" s="11">
        <v>0.75661299460063336</v>
      </c>
      <c r="Y36" s="11">
        <v>0.51138266850594549</v>
      </c>
      <c r="Z36" s="11">
        <v>0.62016371395514192</v>
      </c>
    </row>
    <row r="37" spans="1:26">
      <c r="A37" s="4">
        <v>111001011321</v>
      </c>
      <c r="B37" s="11" t="s">
        <v>212</v>
      </c>
      <c r="C37" s="11">
        <v>240</v>
      </c>
      <c r="D37" s="11">
        <v>0.95545714231543089</v>
      </c>
      <c r="E37" s="11">
        <v>0.77232568203716923</v>
      </c>
      <c r="F37" s="11">
        <v>0.39227460506633538</v>
      </c>
      <c r="G37" s="11">
        <v>0.49964468915464633</v>
      </c>
      <c r="H37" s="11">
        <v>0.38481135950914908</v>
      </c>
      <c r="I37" s="11">
        <v>0.51948528926670046</v>
      </c>
      <c r="J37" s="11">
        <v>0.69126287945708953</v>
      </c>
      <c r="K37" s="11">
        <v>0.3111282656998523</v>
      </c>
      <c r="L37" s="11">
        <v>0.5657987390632967</v>
      </c>
      <c r="O37" s="4">
        <v>111001011321</v>
      </c>
      <c r="P37" s="11" t="s">
        <v>212</v>
      </c>
      <c r="Q37" s="11">
        <v>337</v>
      </c>
      <c r="R37" s="11">
        <v>0.93937699221044724</v>
      </c>
      <c r="S37" s="11">
        <v>0.80097369867252866</v>
      </c>
      <c r="T37" s="11">
        <v>0.42239089899759391</v>
      </c>
      <c r="U37" s="11">
        <v>0.50505189776512582</v>
      </c>
      <c r="V37" s="11">
        <v>0.44439390121283129</v>
      </c>
      <c r="W37" s="11">
        <v>0.55095941704882945</v>
      </c>
      <c r="X37" s="11">
        <v>0.69951746738872822</v>
      </c>
      <c r="Y37" s="11">
        <v>0.4177814126297506</v>
      </c>
      <c r="Z37" s="11">
        <v>0.59755571074072944</v>
      </c>
    </row>
    <row r="38" spans="1:26">
      <c r="A38" s="4">
        <v>111001011690</v>
      </c>
      <c r="B38" s="11" t="s">
        <v>269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O38" s="4">
        <v>111001011690</v>
      </c>
      <c r="P38" s="11" t="s">
        <v>269</v>
      </c>
      <c r="Q38" s="11">
        <v>384</v>
      </c>
      <c r="R38" s="11">
        <v>0.9536911633674271</v>
      </c>
      <c r="S38" s="11">
        <v>0.82043337834551355</v>
      </c>
      <c r="T38" s="11">
        <v>0.44005848833174915</v>
      </c>
      <c r="U38" s="11">
        <v>0.56069303531617709</v>
      </c>
      <c r="V38" s="11">
        <v>0.46515179515050514</v>
      </c>
      <c r="W38" s="11">
        <v>0.57677482113196477</v>
      </c>
      <c r="X38" s="11">
        <v>0.71779210073625821</v>
      </c>
      <c r="Y38" s="11">
        <v>0.47042330415097089</v>
      </c>
      <c r="Z38" s="11">
        <v>0.6256272608163207</v>
      </c>
    </row>
    <row r="39" spans="1:26">
      <c r="A39" s="4">
        <v>111001011771</v>
      </c>
      <c r="B39" s="11" t="s">
        <v>280</v>
      </c>
      <c r="C39" s="11">
        <v>99</v>
      </c>
      <c r="D39" s="11">
        <v>0.92806372087757283</v>
      </c>
      <c r="E39" s="11">
        <v>0.75464556517186765</v>
      </c>
      <c r="F39" s="11">
        <v>0.39958567168304204</v>
      </c>
      <c r="G39" s="11">
        <v>0.52884468540968443</v>
      </c>
      <c r="H39" s="11">
        <v>0.43977852349793622</v>
      </c>
      <c r="I39" s="11">
        <v>0.52926035572775765</v>
      </c>
      <c r="J39" s="11">
        <v>0.7197171827614901</v>
      </c>
      <c r="K39" s="11">
        <v>0.3462582427418231</v>
      </c>
      <c r="L39" s="11">
        <v>0.58076924348389669</v>
      </c>
      <c r="O39" s="4">
        <v>111001011771</v>
      </c>
      <c r="P39" s="11" t="s">
        <v>280</v>
      </c>
      <c r="Q39" s="11">
        <v>183</v>
      </c>
      <c r="R39" s="11">
        <v>0.9542509011698137</v>
      </c>
      <c r="S39" s="11">
        <v>0.75278666456024612</v>
      </c>
      <c r="T39" s="11">
        <v>0.40085459402248569</v>
      </c>
      <c r="U39" s="11">
        <v>0.50566510630900297</v>
      </c>
      <c r="V39" s="11">
        <v>0.42553364053762266</v>
      </c>
      <c r="W39" s="11">
        <v>0.58333047812519967</v>
      </c>
      <c r="X39" s="11">
        <v>0.70499368581099464</v>
      </c>
      <c r="Y39" s="11">
        <v>0.39971724936430147</v>
      </c>
      <c r="Z39" s="11">
        <v>0.59089153998745836</v>
      </c>
    </row>
    <row r="40" spans="1:26">
      <c r="A40" s="4">
        <v>111001011819</v>
      </c>
      <c r="B40" s="11" t="s">
        <v>938</v>
      </c>
      <c r="C40" s="11">
        <v>187</v>
      </c>
      <c r="D40" s="11">
        <v>0.95052994030379989</v>
      </c>
      <c r="E40" s="11">
        <v>0.84604236432625202</v>
      </c>
      <c r="F40" s="11">
        <v>0.38408434356209337</v>
      </c>
      <c r="G40" s="11">
        <v>0.50515572652722041</v>
      </c>
      <c r="H40" s="11">
        <v>0.37500960473667044</v>
      </c>
      <c r="I40" s="11">
        <v>0.54271451415145811</v>
      </c>
      <c r="J40" s="11">
        <v>0.78189807674876444</v>
      </c>
      <c r="K40" s="11">
        <v>0.50714404944383795</v>
      </c>
      <c r="L40" s="11">
        <v>0.61157232747501211</v>
      </c>
      <c r="O40" s="4">
        <v>111001011819</v>
      </c>
      <c r="P40" s="11" t="s">
        <v>938</v>
      </c>
      <c r="Q40" s="11">
        <v>213</v>
      </c>
      <c r="R40" s="11">
        <v>0.94848138779582947</v>
      </c>
      <c r="S40" s="11">
        <v>0.86953836221056924</v>
      </c>
      <c r="T40" s="11">
        <v>0.49968109551416945</v>
      </c>
      <c r="U40" s="11">
        <v>0.59230279245351902</v>
      </c>
      <c r="V40" s="11">
        <v>0.4910309047925121</v>
      </c>
      <c r="W40" s="11">
        <v>0.60507740863961434</v>
      </c>
      <c r="X40" s="11">
        <v>0.81395153013101884</v>
      </c>
      <c r="Y40" s="11">
        <v>0.63538800799315609</v>
      </c>
      <c r="Z40" s="11">
        <v>0.68193143619129859</v>
      </c>
    </row>
    <row r="41" spans="1:26">
      <c r="A41" s="4">
        <v>111001011908</v>
      </c>
      <c r="B41" s="11" t="s">
        <v>587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O41" s="4">
        <v>111001011908</v>
      </c>
      <c r="P41" s="11" t="s">
        <v>587</v>
      </c>
      <c r="Q41" s="11">
        <v>83</v>
      </c>
      <c r="R41" s="11">
        <v>0.9139314971659982</v>
      </c>
      <c r="S41" s="11">
        <v>0.7114219645994756</v>
      </c>
      <c r="T41" s="11">
        <v>0.21866229391966083</v>
      </c>
      <c r="U41" s="11">
        <v>0.39523658399142536</v>
      </c>
      <c r="V41" s="11">
        <v>0.2632519068278219</v>
      </c>
      <c r="W41" s="11">
        <v>0.50944392696278473</v>
      </c>
      <c r="X41" s="11">
        <v>0.75208776549614398</v>
      </c>
      <c r="Y41" s="11">
        <v>0.46501004660543027</v>
      </c>
      <c r="Z41" s="11">
        <v>0.52863074819609257</v>
      </c>
    </row>
    <row r="42" spans="1:26">
      <c r="A42" s="4">
        <v>111001012033</v>
      </c>
      <c r="B42" s="11" t="s">
        <v>656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O42" s="4">
        <v>111001012033</v>
      </c>
      <c r="P42" s="11" t="s">
        <v>656</v>
      </c>
      <c r="Q42" s="11">
        <v>300</v>
      </c>
      <c r="R42" s="11">
        <v>0.9611877995488316</v>
      </c>
      <c r="S42" s="11">
        <v>0.72620585589071118</v>
      </c>
      <c r="T42" s="11">
        <v>0.43211182260872621</v>
      </c>
      <c r="U42" s="11">
        <v>0.54128253884612565</v>
      </c>
      <c r="V42" s="11">
        <v>0.45662077313922617</v>
      </c>
      <c r="W42" s="11">
        <v>0.5448109300423869</v>
      </c>
      <c r="X42" s="11">
        <v>0.66704582405098722</v>
      </c>
      <c r="Y42" s="11">
        <v>0.37718561693611513</v>
      </c>
      <c r="Z42" s="11">
        <v>0.58830639513288874</v>
      </c>
    </row>
    <row r="43" spans="1:26">
      <c r="A43" s="4">
        <v>111001012271</v>
      </c>
      <c r="B43" s="11" t="s">
        <v>271</v>
      </c>
      <c r="C43" s="11">
        <v>207</v>
      </c>
      <c r="D43" s="11">
        <v>0.94431288958161785</v>
      </c>
      <c r="E43" s="11">
        <v>0.75187455734034314</v>
      </c>
      <c r="F43" s="11">
        <v>0.29390959229505675</v>
      </c>
      <c r="G43" s="11">
        <v>0.44754728600835186</v>
      </c>
      <c r="H43" s="11">
        <v>0.35307786901843541</v>
      </c>
      <c r="I43" s="11">
        <v>0.51385477007357605</v>
      </c>
      <c r="J43" s="11">
        <v>0.67950298778515639</v>
      </c>
      <c r="K43" s="11">
        <v>0.34624111656157824</v>
      </c>
      <c r="L43" s="11">
        <v>0.54129013358301448</v>
      </c>
      <c r="O43" s="4">
        <v>111001012271</v>
      </c>
      <c r="P43" s="11" t="s">
        <v>271</v>
      </c>
      <c r="Q43" s="11">
        <v>313</v>
      </c>
      <c r="R43" s="11">
        <v>0.95102398461094662</v>
      </c>
      <c r="S43" s="11">
        <v>0.83814236565002731</v>
      </c>
      <c r="T43" s="11">
        <v>0.41445648968107962</v>
      </c>
      <c r="U43" s="11">
        <v>0.55323552683238741</v>
      </c>
      <c r="V43" s="11">
        <v>0.44724566780664299</v>
      </c>
      <c r="W43" s="11">
        <v>0.55665331048570543</v>
      </c>
      <c r="X43" s="11">
        <v>0.74498361079173292</v>
      </c>
      <c r="Y43" s="11">
        <v>0.48927774522036926</v>
      </c>
      <c r="Z43" s="11">
        <v>0.62437733763486147</v>
      </c>
    </row>
    <row r="44" spans="1:26">
      <c r="A44" s="4">
        <v>111001012301</v>
      </c>
      <c r="B44" s="11" t="s">
        <v>334</v>
      </c>
      <c r="C44" s="11">
        <v>80</v>
      </c>
      <c r="D44" s="11">
        <v>0.95226638494483873</v>
      </c>
      <c r="E44" s="11">
        <v>0.70709429970183335</v>
      </c>
      <c r="F44" s="11">
        <v>0.55801507086331403</v>
      </c>
      <c r="G44" s="11">
        <v>0.60813312242386974</v>
      </c>
      <c r="H44" s="11">
        <v>0.58264694691141505</v>
      </c>
      <c r="I44" s="11">
        <v>0.60774518035755942</v>
      </c>
      <c r="J44" s="11">
        <v>0.52518610001967514</v>
      </c>
      <c r="K44" s="11">
        <v>0.40704828207908239</v>
      </c>
      <c r="L44" s="11">
        <v>0.61851692341269848</v>
      </c>
      <c r="O44" s="4">
        <v>111001012301</v>
      </c>
      <c r="P44" s="11" t="s">
        <v>334</v>
      </c>
      <c r="Q44" s="11">
        <v>362</v>
      </c>
      <c r="R44" s="11">
        <v>0.94139252056220624</v>
      </c>
      <c r="S44" s="11">
        <v>0.82949411394736783</v>
      </c>
      <c r="T44" s="11">
        <v>0.5454433131154568</v>
      </c>
      <c r="U44" s="11">
        <v>0.5938587063252877</v>
      </c>
      <c r="V44" s="11">
        <v>0.54014820983977507</v>
      </c>
      <c r="W44" s="11">
        <v>0.58605679442062542</v>
      </c>
      <c r="X44" s="11">
        <v>0.73754435687853692</v>
      </c>
      <c r="Y44" s="11">
        <v>0.46709125669428825</v>
      </c>
      <c r="Z44" s="11">
        <v>0.65512865897294303</v>
      </c>
    </row>
    <row r="45" spans="1:26">
      <c r="A45" s="4">
        <v>111001012335</v>
      </c>
      <c r="B45" s="11" t="s">
        <v>331</v>
      </c>
      <c r="C45" s="11">
        <v>183</v>
      </c>
      <c r="D45" s="11">
        <v>0.94762913291856643</v>
      </c>
      <c r="E45" s="11">
        <v>0.764936519043941</v>
      </c>
      <c r="F45" s="11">
        <v>0.42365802201656538</v>
      </c>
      <c r="G45" s="11">
        <v>0.54904497710712763</v>
      </c>
      <c r="H45" s="11">
        <v>0.46744562794498518</v>
      </c>
      <c r="I45" s="11">
        <v>0.54477764790672245</v>
      </c>
      <c r="J45" s="11">
        <v>0.64817235893298719</v>
      </c>
      <c r="K45" s="11">
        <v>0.38432909778228991</v>
      </c>
      <c r="L45" s="11">
        <v>0.59124917295664814</v>
      </c>
      <c r="O45" s="4">
        <v>111001012335</v>
      </c>
      <c r="P45" s="11" t="s">
        <v>331</v>
      </c>
      <c r="Q45" s="11">
        <v>190</v>
      </c>
      <c r="R45" s="11">
        <v>0.95508842433583174</v>
      </c>
      <c r="S45" s="11">
        <v>0.81563953966929736</v>
      </c>
      <c r="T45" s="11">
        <v>0.48782357217130712</v>
      </c>
      <c r="U45" s="11">
        <v>0.56635429367423562</v>
      </c>
      <c r="V45" s="11">
        <v>0.49143367615159511</v>
      </c>
      <c r="W45" s="11">
        <v>0.54881483552965749</v>
      </c>
      <c r="X45" s="11">
        <v>0.71675332532513336</v>
      </c>
      <c r="Y45" s="11">
        <v>0.41361075788273111</v>
      </c>
      <c r="Z45" s="11">
        <v>0.6244398030924736</v>
      </c>
    </row>
    <row r="46" spans="1:26">
      <c r="A46" s="4">
        <v>111001012343</v>
      </c>
      <c r="B46" s="11" t="s">
        <v>297</v>
      </c>
      <c r="C46" s="11">
        <v>223</v>
      </c>
      <c r="D46" s="11">
        <v>0.95414696339041483</v>
      </c>
      <c r="E46" s="11">
        <v>0.80416509456206997</v>
      </c>
      <c r="F46" s="11">
        <v>0.37338234090850447</v>
      </c>
      <c r="G46" s="11">
        <v>0.49859435909930155</v>
      </c>
      <c r="H46" s="11">
        <v>0.36609504977135382</v>
      </c>
      <c r="I46" s="11">
        <v>0.51931823420182022</v>
      </c>
      <c r="J46" s="11">
        <v>0.72577834553978049</v>
      </c>
      <c r="K46" s="11">
        <v>0.44216576847388667</v>
      </c>
      <c r="L46" s="11">
        <v>0.58545576949339151</v>
      </c>
      <c r="O46" s="4">
        <v>111001012343</v>
      </c>
      <c r="P46" s="11" t="s">
        <v>297</v>
      </c>
      <c r="Q46" s="11">
        <v>379</v>
      </c>
      <c r="R46" s="11">
        <v>0.94371174758590315</v>
      </c>
      <c r="S46" s="11">
        <v>0.77876789613364972</v>
      </c>
      <c r="T46" s="11">
        <v>0.4332858750531991</v>
      </c>
      <c r="U46" s="11">
        <v>0.52383567346473969</v>
      </c>
      <c r="V46" s="11">
        <v>0.43175654503573102</v>
      </c>
      <c r="W46" s="11">
        <v>0.54066170673684077</v>
      </c>
      <c r="X46" s="11">
        <v>0.70667653982167611</v>
      </c>
      <c r="Y46" s="11">
        <v>0.43551435516431081</v>
      </c>
      <c r="Z46" s="11">
        <v>0.5992762923745063</v>
      </c>
    </row>
    <row r="47" spans="1:26">
      <c r="A47" s="4">
        <v>111001012360</v>
      </c>
      <c r="B47" s="11" t="s">
        <v>97</v>
      </c>
      <c r="C47" s="11">
        <v>100</v>
      </c>
      <c r="D47" s="11">
        <v>0.96103975743107706</v>
      </c>
      <c r="E47" s="11">
        <v>0.76224502958143769</v>
      </c>
      <c r="F47" s="11">
        <v>0.43833743970118982</v>
      </c>
      <c r="G47" s="11">
        <v>0.53410657445734266</v>
      </c>
      <c r="H47" s="11">
        <v>0.44667055205962236</v>
      </c>
      <c r="I47" s="11">
        <v>0.53658904990896905</v>
      </c>
      <c r="J47" s="11">
        <v>0.7256149658516482</v>
      </c>
      <c r="K47" s="11">
        <v>0.37237036468091994</v>
      </c>
      <c r="L47" s="11">
        <v>0.59712171670902581</v>
      </c>
      <c r="O47" s="4">
        <v>111001012360</v>
      </c>
      <c r="P47" s="11" t="s">
        <v>97</v>
      </c>
      <c r="Q47" s="11">
        <v>352</v>
      </c>
      <c r="R47" s="11">
        <v>0.94094839542885389</v>
      </c>
      <c r="S47" s="11">
        <v>0.75437924022955816</v>
      </c>
      <c r="T47" s="11">
        <v>0.50540449296445733</v>
      </c>
      <c r="U47" s="11">
        <v>0.57976918092427476</v>
      </c>
      <c r="V47" s="11">
        <v>0.48090800874568018</v>
      </c>
      <c r="W47" s="11">
        <v>0.60348716931100421</v>
      </c>
      <c r="X47" s="11">
        <v>0.67036713356005029</v>
      </c>
      <c r="Y47" s="11">
        <v>0.43896696305936556</v>
      </c>
      <c r="Z47" s="11">
        <v>0.62177882302790555</v>
      </c>
    </row>
    <row r="48" spans="1:26">
      <c r="A48" s="4">
        <v>111001012441</v>
      </c>
      <c r="B48" s="11" t="s">
        <v>106</v>
      </c>
      <c r="C48" s="11">
        <v>181</v>
      </c>
      <c r="D48" s="11">
        <v>0.90265819137129455</v>
      </c>
      <c r="E48" s="11">
        <v>0.80004172159010445</v>
      </c>
      <c r="F48" s="11">
        <v>0.33609480853103663</v>
      </c>
      <c r="G48" s="11">
        <v>0.39373263338302295</v>
      </c>
      <c r="H48" s="11">
        <v>0.30330745695189909</v>
      </c>
      <c r="I48" s="11">
        <v>0.42969103727716795</v>
      </c>
      <c r="J48" s="11">
        <v>0.69998943618522191</v>
      </c>
      <c r="K48" s="11">
        <v>0.39739749286237064</v>
      </c>
      <c r="L48" s="11">
        <v>0.53286409726901474</v>
      </c>
      <c r="O48" s="4">
        <v>111001012441</v>
      </c>
      <c r="P48" s="11" t="s">
        <v>106</v>
      </c>
      <c r="Q48" s="11">
        <v>192</v>
      </c>
      <c r="R48" s="11">
        <v>0.95434010643694489</v>
      </c>
      <c r="S48" s="11">
        <v>0.83413385987958255</v>
      </c>
      <c r="T48" s="11">
        <v>0.37984834102905013</v>
      </c>
      <c r="U48" s="11">
        <v>0.49964590964933453</v>
      </c>
      <c r="V48" s="11">
        <v>0.3919916871819662</v>
      </c>
      <c r="W48" s="11">
        <v>0.5582855172910377</v>
      </c>
      <c r="X48" s="11">
        <v>0.72194246263170936</v>
      </c>
      <c r="Y48" s="11">
        <v>0.52788654336117202</v>
      </c>
      <c r="Z48" s="11">
        <v>0.60850930343259968</v>
      </c>
    </row>
    <row r="49" spans="1:26">
      <c r="A49" s="4">
        <v>111001012459</v>
      </c>
      <c r="B49" s="11" t="s">
        <v>17</v>
      </c>
      <c r="C49" s="11">
        <v>173</v>
      </c>
      <c r="D49" s="11">
        <v>0.955999112378218</v>
      </c>
      <c r="E49" s="11">
        <v>0.87674019192501929</v>
      </c>
      <c r="F49" s="11">
        <v>0.52147538434160412</v>
      </c>
      <c r="G49" s="11">
        <v>0.51332233337659172</v>
      </c>
      <c r="H49" s="11">
        <v>0.51403420826006652</v>
      </c>
      <c r="I49" s="11">
        <v>0.60834926858804272</v>
      </c>
      <c r="J49" s="11">
        <v>0.81804245846630774</v>
      </c>
      <c r="K49" s="11">
        <v>0.56291868562891678</v>
      </c>
      <c r="L49" s="11">
        <v>0.67136020537059593</v>
      </c>
      <c r="O49" s="4">
        <v>111001012459</v>
      </c>
      <c r="P49" s="11" t="s">
        <v>17</v>
      </c>
      <c r="Q49" s="11">
        <v>381</v>
      </c>
      <c r="R49" s="11">
        <v>0.94194685223236918</v>
      </c>
      <c r="S49" s="11">
        <v>0.85963290022947525</v>
      </c>
      <c r="T49" s="11">
        <v>0.54250458685037617</v>
      </c>
      <c r="U49" s="11">
        <v>0.54314775903322976</v>
      </c>
      <c r="V49" s="11">
        <v>0.49501862844730199</v>
      </c>
      <c r="W49" s="11">
        <v>0.59364591435116632</v>
      </c>
      <c r="X49" s="11">
        <v>0.79699608075693096</v>
      </c>
      <c r="Y49" s="11">
        <v>0.57666296828276209</v>
      </c>
      <c r="Z49" s="11">
        <v>0.66869446127295151</v>
      </c>
    </row>
    <row r="50" spans="1:26">
      <c r="A50" s="4">
        <v>111001012483</v>
      </c>
      <c r="B50" s="11" t="s">
        <v>149</v>
      </c>
      <c r="C50" s="11">
        <v>82</v>
      </c>
      <c r="D50" s="11">
        <v>0.93610842433002905</v>
      </c>
      <c r="E50" s="11">
        <v>0.81336835162646404</v>
      </c>
      <c r="F50" s="11">
        <v>0.3143081325862524</v>
      </c>
      <c r="G50" s="11">
        <v>0.4461321049285471</v>
      </c>
      <c r="H50" s="11">
        <v>0.33303885355204155</v>
      </c>
      <c r="I50" s="11">
        <v>0.46410876616763619</v>
      </c>
      <c r="J50" s="11">
        <v>0.74488295325611653</v>
      </c>
      <c r="K50" s="11">
        <v>0.42498468239496701</v>
      </c>
      <c r="L50" s="11">
        <v>0.55961653360525676</v>
      </c>
      <c r="O50" s="4">
        <v>111001012483</v>
      </c>
      <c r="P50" s="11" t="s">
        <v>149</v>
      </c>
      <c r="Q50" s="11">
        <v>362</v>
      </c>
      <c r="R50" s="11">
        <v>0.95384908425213255</v>
      </c>
      <c r="S50" s="11">
        <v>0.76011548779004923</v>
      </c>
      <c r="T50" s="11">
        <v>0.42240744001877117</v>
      </c>
      <c r="U50" s="11">
        <v>0.53091759760494628</v>
      </c>
      <c r="V50" s="11">
        <v>0.43396175874611281</v>
      </c>
      <c r="W50" s="11">
        <v>0.57975119695472788</v>
      </c>
      <c r="X50" s="11">
        <v>0.70289958772765215</v>
      </c>
      <c r="Y50" s="11">
        <v>0.41583341236898164</v>
      </c>
      <c r="Z50" s="11">
        <v>0.59996694568292164</v>
      </c>
    </row>
    <row r="51" spans="1:26">
      <c r="A51" s="4">
        <v>111001012530</v>
      </c>
      <c r="B51" s="11" t="s">
        <v>234</v>
      </c>
      <c r="C51" s="11">
        <v>128</v>
      </c>
      <c r="D51" s="11">
        <v>0.94298600178489167</v>
      </c>
      <c r="E51" s="11">
        <v>0.7248783583745213</v>
      </c>
      <c r="F51" s="11">
        <v>0.37921471274714486</v>
      </c>
      <c r="G51" s="11">
        <v>0.43943860154927206</v>
      </c>
      <c r="H51" s="11">
        <v>0.38899779557998204</v>
      </c>
      <c r="I51" s="11">
        <v>0.50780320096228315</v>
      </c>
      <c r="J51" s="11">
        <v>0.65972908033257183</v>
      </c>
      <c r="K51" s="11">
        <v>0.37082865102966034</v>
      </c>
      <c r="L51" s="11">
        <v>0.55173455029504093</v>
      </c>
      <c r="O51" s="4">
        <v>111001012530</v>
      </c>
      <c r="P51" s="11" t="s">
        <v>234</v>
      </c>
      <c r="Q51" s="11">
        <v>209</v>
      </c>
      <c r="R51" s="11">
        <v>0.93925490831799063</v>
      </c>
      <c r="S51" s="11">
        <v>0.7686320760832891</v>
      </c>
      <c r="T51" s="11">
        <v>0.39833943365718527</v>
      </c>
      <c r="U51" s="11">
        <v>0.51371492885299364</v>
      </c>
      <c r="V51" s="11">
        <v>0.43249476556030264</v>
      </c>
      <c r="W51" s="11">
        <v>0.56235541372016429</v>
      </c>
      <c r="X51" s="11">
        <v>0.70118756957949258</v>
      </c>
      <c r="Y51" s="11">
        <v>0.38289885373599064</v>
      </c>
      <c r="Z51" s="11">
        <v>0.58735974368842603</v>
      </c>
    </row>
    <row r="52" spans="1:26">
      <c r="A52" s="4">
        <v>111001012556</v>
      </c>
      <c r="B52" s="11" t="s">
        <v>939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O52" s="4">
        <v>111001012556</v>
      </c>
      <c r="P52" s="11" t="s">
        <v>939</v>
      </c>
      <c r="Q52" s="11">
        <v>181</v>
      </c>
      <c r="R52" s="11">
        <v>0.933472617527631</v>
      </c>
      <c r="S52" s="11">
        <v>0.79302100256518693</v>
      </c>
      <c r="T52" s="11">
        <v>0.46249580883936059</v>
      </c>
      <c r="U52" s="11">
        <v>0.5391457380579997</v>
      </c>
      <c r="V52" s="11">
        <v>0.46854374167230639</v>
      </c>
      <c r="W52" s="11">
        <v>0.57237257776974604</v>
      </c>
      <c r="X52" s="11">
        <v>0.72114973277524497</v>
      </c>
      <c r="Y52" s="11">
        <v>0.44938894990289435</v>
      </c>
      <c r="Z52" s="11">
        <v>0.61744877113879626</v>
      </c>
    </row>
    <row r="53" spans="1:26">
      <c r="A53" s="4">
        <v>111001012602</v>
      </c>
      <c r="B53" s="11" t="s">
        <v>112</v>
      </c>
      <c r="C53" s="11">
        <v>80</v>
      </c>
      <c r="D53" s="11">
        <v>0.93926911706377614</v>
      </c>
      <c r="E53" s="11">
        <v>0.81069854928594121</v>
      </c>
      <c r="F53" s="11">
        <v>0.43822771621475898</v>
      </c>
      <c r="G53" s="11">
        <v>0.49096088625477574</v>
      </c>
      <c r="H53" s="11">
        <v>0.33577510872410604</v>
      </c>
      <c r="I53" s="11">
        <v>0.510782908525514</v>
      </c>
      <c r="J53" s="11">
        <v>0.7299934219725468</v>
      </c>
      <c r="K53" s="11">
        <v>0.43588378217067703</v>
      </c>
      <c r="L53" s="11">
        <v>0.58644893627651196</v>
      </c>
      <c r="O53" s="4">
        <v>111001012602</v>
      </c>
      <c r="P53" s="11" t="s">
        <v>112</v>
      </c>
      <c r="Q53" s="11">
        <v>384</v>
      </c>
      <c r="R53" s="11">
        <v>0.95595289325173616</v>
      </c>
      <c r="S53" s="11">
        <v>0.83151429406680455</v>
      </c>
      <c r="T53" s="11">
        <v>0.4515640129419059</v>
      </c>
      <c r="U53" s="11">
        <v>0.52097754193239554</v>
      </c>
      <c r="V53" s="11">
        <v>0.4405982160785214</v>
      </c>
      <c r="W53" s="11">
        <v>0.53150466306146682</v>
      </c>
      <c r="X53" s="11">
        <v>0.73581408585173669</v>
      </c>
      <c r="Y53" s="11">
        <v>0.48165412154610571</v>
      </c>
      <c r="Z53" s="11">
        <v>0.61869747859133417</v>
      </c>
    </row>
    <row r="54" spans="1:26">
      <c r="A54" s="4">
        <v>111001012611</v>
      </c>
      <c r="B54" s="11" t="s">
        <v>233</v>
      </c>
      <c r="C54" s="11">
        <v>197</v>
      </c>
      <c r="D54" s="11">
        <v>0.95977495854436734</v>
      </c>
      <c r="E54" s="11">
        <v>0.73124651750297043</v>
      </c>
      <c r="F54" s="11">
        <v>0.33525592752202055</v>
      </c>
      <c r="G54" s="11">
        <v>0.46932366336857223</v>
      </c>
      <c r="H54" s="11">
        <v>0.33759023314675168</v>
      </c>
      <c r="I54" s="11">
        <v>0.49790470025191991</v>
      </c>
      <c r="J54" s="11">
        <v>0.70794474965435761</v>
      </c>
      <c r="K54" s="11">
        <v>0.37105261830098929</v>
      </c>
      <c r="L54" s="11">
        <v>0.55126167103649359</v>
      </c>
      <c r="O54" s="4">
        <v>111001012611</v>
      </c>
      <c r="P54" s="11" t="s">
        <v>233</v>
      </c>
      <c r="Q54" s="11">
        <v>382</v>
      </c>
      <c r="R54" s="11">
        <v>0.94220517274383953</v>
      </c>
      <c r="S54" s="11">
        <v>0.78815957028084171</v>
      </c>
      <c r="T54" s="11">
        <v>0.45358720979581635</v>
      </c>
      <c r="U54" s="11">
        <v>0.5708494392584138</v>
      </c>
      <c r="V54" s="11">
        <v>0.46194548208511571</v>
      </c>
      <c r="W54" s="11">
        <v>0.57028060229368571</v>
      </c>
      <c r="X54" s="11">
        <v>0.68925882437554831</v>
      </c>
      <c r="Y54" s="11">
        <v>0.43256246062918458</v>
      </c>
      <c r="Z54" s="11">
        <v>0.61360609518280562</v>
      </c>
    </row>
    <row r="55" spans="1:26">
      <c r="A55" s="4">
        <v>111001012815</v>
      </c>
      <c r="B55" s="11" t="s">
        <v>291</v>
      </c>
      <c r="C55" s="11">
        <v>151</v>
      </c>
      <c r="D55" s="11">
        <v>0.93625507851652401</v>
      </c>
      <c r="E55" s="11">
        <v>0.72046468373649131</v>
      </c>
      <c r="F55" s="11">
        <v>0.29713648088184441</v>
      </c>
      <c r="G55" s="11">
        <v>0.45013231070324955</v>
      </c>
      <c r="H55" s="11">
        <v>0.33628119599798567</v>
      </c>
      <c r="I55" s="11">
        <v>0.48901276479671857</v>
      </c>
      <c r="J55" s="11">
        <v>0.67103478546804773</v>
      </c>
      <c r="K55" s="11">
        <v>0.31037961491271526</v>
      </c>
      <c r="L55" s="11">
        <v>0.52633711437669706</v>
      </c>
      <c r="O55" s="4">
        <v>111001012815</v>
      </c>
      <c r="P55" s="11" t="s">
        <v>291</v>
      </c>
      <c r="Q55" s="11">
        <v>192</v>
      </c>
      <c r="R55" s="11">
        <v>0.96188993305487858</v>
      </c>
      <c r="S55" s="11">
        <v>0.82466699063500259</v>
      </c>
      <c r="T55" s="11">
        <v>0.41226192508112108</v>
      </c>
      <c r="U55" s="11">
        <v>0.52372646144070623</v>
      </c>
      <c r="V55" s="11">
        <v>0.42546056801372972</v>
      </c>
      <c r="W55" s="11">
        <v>0.5282294681295453</v>
      </c>
      <c r="X55" s="11">
        <v>0.73002476335885846</v>
      </c>
      <c r="Y55" s="11">
        <v>0.42039595301881627</v>
      </c>
      <c r="Z55" s="11">
        <v>0.60333200784158225</v>
      </c>
    </row>
    <row r="56" spans="1:26">
      <c r="A56" s="4">
        <v>111001012963</v>
      </c>
      <c r="B56" s="11" t="s">
        <v>75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O56" s="4">
        <v>111001012963</v>
      </c>
      <c r="P56" s="11" t="s">
        <v>75</v>
      </c>
      <c r="Q56" s="11">
        <v>374</v>
      </c>
      <c r="R56" s="11">
        <v>0.95545058788845061</v>
      </c>
      <c r="S56" s="11">
        <v>0.78593493193920194</v>
      </c>
      <c r="T56" s="11">
        <v>0.48152982971691866</v>
      </c>
      <c r="U56" s="11">
        <v>0.55176607172529002</v>
      </c>
      <c r="V56" s="11">
        <v>0.47239466448863837</v>
      </c>
      <c r="W56" s="11">
        <v>0.58462830814374223</v>
      </c>
      <c r="X56" s="11">
        <v>0.74510400597107784</v>
      </c>
      <c r="Y56" s="11">
        <v>0.44325056486038056</v>
      </c>
      <c r="Z56" s="11">
        <v>0.62750737059171247</v>
      </c>
    </row>
    <row r="57" spans="1:26">
      <c r="A57" s="4">
        <v>111001012971</v>
      </c>
      <c r="B57" s="11" t="s">
        <v>274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O57" s="4">
        <v>111001012971</v>
      </c>
      <c r="P57" s="11" t="s">
        <v>274</v>
      </c>
      <c r="Q57" s="11">
        <v>82</v>
      </c>
      <c r="R57" s="11">
        <v>0.89667543831699881</v>
      </c>
      <c r="S57" s="11">
        <v>0.81885139427696862</v>
      </c>
      <c r="T57" s="11">
        <v>0.36678276963656986</v>
      </c>
      <c r="U57" s="11">
        <v>0.4710308240285293</v>
      </c>
      <c r="V57" s="11">
        <v>0.38689501273821852</v>
      </c>
      <c r="W57" s="11">
        <v>0.48261847587695678</v>
      </c>
      <c r="X57" s="11">
        <v>0.65020633735995803</v>
      </c>
      <c r="Y57" s="11">
        <v>0.39399140271405664</v>
      </c>
      <c r="Z57" s="11">
        <v>0.55838145686853213</v>
      </c>
    </row>
    <row r="58" spans="1:26">
      <c r="A58" s="4">
        <v>111001013102</v>
      </c>
      <c r="B58" s="11" t="s">
        <v>217</v>
      </c>
      <c r="C58" s="11">
        <v>205</v>
      </c>
      <c r="D58" s="11">
        <v>0.9576918754065622</v>
      </c>
      <c r="E58" s="11">
        <v>0.84851028737485068</v>
      </c>
      <c r="F58" s="11">
        <v>0.45303282017503799</v>
      </c>
      <c r="G58" s="11">
        <v>0.54063975111754059</v>
      </c>
      <c r="H58" s="11">
        <v>0.38585177520151698</v>
      </c>
      <c r="I58" s="11">
        <v>0.508484067315362</v>
      </c>
      <c r="J58" s="11">
        <v>0.6792527625701128</v>
      </c>
      <c r="K58" s="11">
        <v>0.41293173628556462</v>
      </c>
      <c r="L58" s="11">
        <v>0.59829938443081843</v>
      </c>
      <c r="O58" s="4">
        <v>111001013102</v>
      </c>
      <c r="P58" s="11" t="s">
        <v>217</v>
      </c>
      <c r="Q58" s="11">
        <v>250</v>
      </c>
      <c r="R58" s="11">
        <v>0.95635060055212762</v>
      </c>
      <c r="S58" s="11">
        <v>0.82477026652253582</v>
      </c>
      <c r="T58" s="11">
        <v>0.52371594581863534</v>
      </c>
      <c r="U58" s="11">
        <v>0.60067987145320589</v>
      </c>
      <c r="V58" s="11">
        <v>0.50058803862307188</v>
      </c>
      <c r="W58" s="11">
        <v>0.59544111147933332</v>
      </c>
      <c r="X58" s="11">
        <v>0.74211262019675284</v>
      </c>
      <c r="Y58" s="11">
        <v>0.48700047899029614</v>
      </c>
      <c r="Z58" s="11">
        <v>0.65383236670449485</v>
      </c>
    </row>
    <row r="59" spans="1:26">
      <c r="A59" s="4">
        <v>111001013129</v>
      </c>
      <c r="B59" s="11" t="s">
        <v>188</v>
      </c>
      <c r="C59" s="11">
        <v>310</v>
      </c>
      <c r="D59" s="11">
        <v>0.94853812704381801</v>
      </c>
      <c r="E59" s="11">
        <v>0.79701597842446392</v>
      </c>
      <c r="F59" s="11">
        <v>0.34950122718925986</v>
      </c>
      <c r="G59" s="11">
        <v>0.5055002263484395</v>
      </c>
      <c r="H59" s="11">
        <v>0.38610688239502911</v>
      </c>
      <c r="I59" s="11">
        <v>0.50729427998954313</v>
      </c>
      <c r="J59" s="11">
        <v>0.71551840677051592</v>
      </c>
      <c r="K59" s="11">
        <v>0.36935376039344237</v>
      </c>
      <c r="L59" s="11">
        <v>0.57235361106931404</v>
      </c>
      <c r="O59" s="4">
        <v>111001013129</v>
      </c>
      <c r="P59" s="11" t="s">
        <v>188</v>
      </c>
      <c r="Q59" s="11">
        <v>360</v>
      </c>
      <c r="R59" s="11">
        <v>0.92635032005932372</v>
      </c>
      <c r="S59" s="11">
        <v>0.72772050957804413</v>
      </c>
      <c r="T59" s="11">
        <v>0.4409284479166547</v>
      </c>
      <c r="U59" s="11">
        <v>0.50145133277693499</v>
      </c>
      <c r="V59" s="11">
        <v>0.44527516333796391</v>
      </c>
      <c r="W59" s="11">
        <v>0.55314725796580655</v>
      </c>
      <c r="X59" s="11">
        <v>0.66687833867226187</v>
      </c>
      <c r="Y59" s="11">
        <v>0.4342576914875429</v>
      </c>
      <c r="Z59" s="11">
        <v>0.58700113272431664</v>
      </c>
    </row>
    <row r="60" spans="1:26">
      <c r="A60" s="4">
        <v>111001013153</v>
      </c>
      <c r="B60" s="11" t="s">
        <v>279</v>
      </c>
      <c r="C60" s="11">
        <v>137</v>
      </c>
      <c r="D60" s="11">
        <v>0.93250504408585799</v>
      </c>
      <c r="E60" s="11">
        <v>0.74993497169022372</v>
      </c>
      <c r="F60" s="11">
        <v>0.27842039213537823</v>
      </c>
      <c r="G60" s="11">
        <v>0.42296358363680564</v>
      </c>
      <c r="H60" s="11">
        <v>0.34307456424271587</v>
      </c>
      <c r="I60" s="11">
        <v>0.45592205322627249</v>
      </c>
      <c r="J60" s="11">
        <v>0.67339297391146669</v>
      </c>
      <c r="K60" s="11">
        <v>0.37648635859029972</v>
      </c>
      <c r="L60" s="11">
        <v>0.52908749268987754</v>
      </c>
      <c r="O60" s="4">
        <v>111001013153</v>
      </c>
      <c r="P60" s="11" t="s">
        <v>279</v>
      </c>
      <c r="Q60" s="11">
        <v>319</v>
      </c>
      <c r="R60" s="11">
        <v>0.95851043061470687</v>
      </c>
      <c r="S60" s="11">
        <v>0.76960918026567349</v>
      </c>
      <c r="T60" s="11">
        <v>0.37732303354378954</v>
      </c>
      <c r="U60" s="11">
        <v>0.48548752821804825</v>
      </c>
      <c r="V60" s="11">
        <v>0.40299801622981019</v>
      </c>
      <c r="W60" s="11">
        <v>0.50856831277369985</v>
      </c>
      <c r="X60" s="11">
        <v>0.70831779272159079</v>
      </c>
      <c r="Y60" s="11">
        <v>0.42042301614952077</v>
      </c>
      <c r="Z60" s="11">
        <v>0.57890466381460493</v>
      </c>
    </row>
    <row r="61" spans="1:26">
      <c r="A61" s="4">
        <v>111001013161</v>
      </c>
      <c r="B61" s="11" t="s">
        <v>261</v>
      </c>
      <c r="C61" s="11">
        <v>45</v>
      </c>
      <c r="D61" s="11">
        <v>0.91849885150457122</v>
      </c>
      <c r="E61" s="11">
        <v>0.82605686047947036</v>
      </c>
      <c r="F61" s="11">
        <v>0.66754959091427457</v>
      </c>
      <c r="G61" s="11">
        <v>0.73081564288192402</v>
      </c>
      <c r="H61" s="11">
        <v>0.57790882530522458</v>
      </c>
      <c r="I61" s="11">
        <v>0.64614353731400098</v>
      </c>
      <c r="J61" s="11">
        <v>0.65129473201590971</v>
      </c>
      <c r="K61" s="11">
        <v>0.2603201642564455</v>
      </c>
      <c r="L61" s="11">
        <v>0.65982352558397761</v>
      </c>
      <c r="O61" s="4">
        <v>111001013161</v>
      </c>
      <c r="P61" s="11" t="s">
        <v>261</v>
      </c>
      <c r="Q61" s="11">
        <v>192</v>
      </c>
      <c r="R61" s="11">
        <v>0.94957647209052931</v>
      </c>
      <c r="S61" s="11">
        <v>0.79996506120132893</v>
      </c>
      <c r="T61" s="11">
        <v>0.48372927048282771</v>
      </c>
      <c r="U61" s="11">
        <v>0.56329616413996964</v>
      </c>
      <c r="V61" s="11">
        <v>0.47857749335910171</v>
      </c>
      <c r="W61" s="11">
        <v>0.58655202451368227</v>
      </c>
      <c r="X61" s="11">
        <v>0.74003295425068805</v>
      </c>
      <c r="Y61" s="11">
        <v>0.49191268034412322</v>
      </c>
      <c r="Z61" s="11">
        <v>0.63670526504778124</v>
      </c>
    </row>
    <row r="62" spans="1:26">
      <c r="A62" s="4">
        <v>111001013170</v>
      </c>
      <c r="B62" s="11" t="s">
        <v>235</v>
      </c>
      <c r="C62" s="11">
        <v>256</v>
      </c>
      <c r="D62" s="11">
        <v>0.95626987816227738</v>
      </c>
      <c r="E62" s="11">
        <v>0.85538535991856102</v>
      </c>
      <c r="F62" s="11">
        <v>0.44832484324292093</v>
      </c>
      <c r="G62" s="11">
        <v>0.49674829310462432</v>
      </c>
      <c r="H62" s="11">
        <v>0.43035114900627619</v>
      </c>
      <c r="I62" s="11">
        <v>0.55416310389112067</v>
      </c>
      <c r="J62" s="11">
        <v>0.74106366766533194</v>
      </c>
      <c r="K62" s="11">
        <v>0.40942237418687044</v>
      </c>
      <c r="L62" s="11">
        <v>0.61146608364724786</v>
      </c>
      <c r="O62" s="4">
        <v>111001013170</v>
      </c>
      <c r="P62" s="11" t="s">
        <v>235</v>
      </c>
      <c r="Q62" s="11">
        <v>380</v>
      </c>
      <c r="R62" s="11">
        <v>0.94782399906978865</v>
      </c>
      <c r="S62" s="11">
        <v>0.81110135671049399</v>
      </c>
      <c r="T62" s="11">
        <v>0.39593710887137323</v>
      </c>
      <c r="U62" s="11">
        <v>0.49285360204603323</v>
      </c>
      <c r="V62" s="11">
        <v>0.43496680927372677</v>
      </c>
      <c r="W62" s="11">
        <v>0.52229178942560106</v>
      </c>
      <c r="X62" s="11">
        <v>0.76235151208427909</v>
      </c>
      <c r="Y62" s="11">
        <v>0.46966308481343255</v>
      </c>
      <c r="Z62" s="11">
        <v>0.60462365778684102</v>
      </c>
    </row>
    <row r="63" spans="1:26">
      <c r="A63" s="4">
        <v>111001013293</v>
      </c>
      <c r="B63" s="11" t="s">
        <v>340</v>
      </c>
      <c r="C63" s="11">
        <v>15</v>
      </c>
      <c r="D63" s="11">
        <v>0.92024330904762341</v>
      </c>
      <c r="E63" s="11">
        <v>0.76695274424962867</v>
      </c>
      <c r="F63" s="11">
        <v>0.22856653833202092</v>
      </c>
      <c r="G63" s="11">
        <v>0.3315568303980273</v>
      </c>
      <c r="H63" s="11">
        <v>0.31948112289447711</v>
      </c>
      <c r="I63" s="11">
        <v>0.41323121435179816</v>
      </c>
      <c r="J63" s="11">
        <v>0.74590765614574261</v>
      </c>
      <c r="K63" s="11">
        <v>0.3723712566903753</v>
      </c>
      <c r="L63" s="11">
        <v>0.51228883401371172</v>
      </c>
      <c r="O63" s="4">
        <v>111001013293</v>
      </c>
      <c r="P63" s="11" t="s">
        <v>340</v>
      </c>
      <c r="Q63" s="11">
        <v>129</v>
      </c>
      <c r="R63" s="11">
        <v>0.93051779636072585</v>
      </c>
      <c r="S63" s="11">
        <v>0.81399268928019242</v>
      </c>
      <c r="T63" s="11">
        <v>0.36680649987002534</v>
      </c>
      <c r="U63" s="11">
        <v>0.50746910839329629</v>
      </c>
      <c r="V63" s="11">
        <v>0.41892119616773321</v>
      </c>
      <c r="W63" s="11">
        <v>0.53925022667492872</v>
      </c>
      <c r="X63" s="11">
        <v>0.64927430600963798</v>
      </c>
      <c r="Y63" s="11">
        <v>0.42402453479013402</v>
      </c>
      <c r="Z63" s="11">
        <v>0.58128204469333422</v>
      </c>
    </row>
    <row r="64" spans="1:26">
      <c r="A64" s="4">
        <v>111001013374</v>
      </c>
      <c r="B64" s="11" t="s">
        <v>356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O64" s="4">
        <v>111001013374</v>
      </c>
      <c r="P64" s="11" t="s">
        <v>356</v>
      </c>
      <c r="Q64" s="11">
        <v>373</v>
      </c>
      <c r="R64" s="11">
        <v>0.94009030414082029</v>
      </c>
      <c r="S64" s="11">
        <v>0.81086305084051546</v>
      </c>
      <c r="T64" s="11">
        <v>0.39363078213127339</v>
      </c>
      <c r="U64" s="11">
        <v>0.5288511455800976</v>
      </c>
      <c r="V64" s="11">
        <v>0.42414763188834692</v>
      </c>
      <c r="W64" s="11">
        <v>0.53702775221229182</v>
      </c>
      <c r="X64" s="11">
        <v>0.75458133998141186</v>
      </c>
      <c r="Y64" s="11">
        <v>0.41451252314955817</v>
      </c>
      <c r="Z64" s="11">
        <v>0.60046306624053947</v>
      </c>
    </row>
    <row r="65" spans="1:26">
      <c r="A65" s="4">
        <v>111001013676</v>
      </c>
      <c r="B65" s="11" t="s">
        <v>178</v>
      </c>
      <c r="C65" s="11">
        <v>172</v>
      </c>
      <c r="D65" s="11">
        <v>0.96197737566819752</v>
      </c>
      <c r="E65" s="11">
        <v>0.82899933802886994</v>
      </c>
      <c r="F65" s="11">
        <v>0.4730714659198666</v>
      </c>
      <c r="G65" s="11">
        <v>0.59113736443820553</v>
      </c>
      <c r="H65" s="11">
        <v>0.46614163879961185</v>
      </c>
      <c r="I65" s="11">
        <v>0.5994180818516156</v>
      </c>
      <c r="J65" s="11">
        <v>0.78678929590463542</v>
      </c>
      <c r="K65" s="11">
        <v>0.41932982082118359</v>
      </c>
      <c r="L65" s="11">
        <v>0.64085804767902321</v>
      </c>
      <c r="O65" s="4">
        <v>111001013676</v>
      </c>
      <c r="P65" s="11" t="s">
        <v>178</v>
      </c>
      <c r="Q65" s="11">
        <v>268</v>
      </c>
      <c r="R65" s="11">
        <v>0.95483000933943429</v>
      </c>
      <c r="S65" s="11">
        <v>0.82361736499348381</v>
      </c>
      <c r="T65" s="11">
        <v>0.42072276778736367</v>
      </c>
      <c r="U65" s="11">
        <v>0.51572807380156005</v>
      </c>
      <c r="V65" s="11">
        <v>0.44557699231727704</v>
      </c>
      <c r="W65" s="11">
        <v>0.54252845422653373</v>
      </c>
      <c r="X65" s="11">
        <v>0.75324124564424166</v>
      </c>
      <c r="Y65" s="11">
        <v>0.47922883009042522</v>
      </c>
      <c r="Z65" s="11">
        <v>0.61693421727503994</v>
      </c>
    </row>
    <row r="66" spans="1:26">
      <c r="A66" s="4">
        <v>111001013811</v>
      </c>
      <c r="B66" s="11" t="s">
        <v>308</v>
      </c>
      <c r="C66" s="11">
        <v>352</v>
      </c>
      <c r="D66" s="11">
        <v>0.94457470711566172</v>
      </c>
      <c r="E66" s="11">
        <v>0.75279750657337707</v>
      </c>
      <c r="F66" s="11">
        <v>0.43270851403359639</v>
      </c>
      <c r="G66" s="11">
        <v>0.52916646605401407</v>
      </c>
      <c r="H66" s="11">
        <v>0.44707772843869331</v>
      </c>
      <c r="I66" s="11">
        <v>0.53289367920772812</v>
      </c>
      <c r="J66" s="11">
        <v>0.67975038158427514</v>
      </c>
      <c r="K66" s="11">
        <v>0.35569870795246428</v>
      </c>
      <c r="L66" s="11">
        <v>0.58433346136997621</v>
      </c>
      <c r="O66" s="4">
        <v>111001013811</v>
      </c>
      <c r="P66" s="11" t="s">
        <v>308</v>
      </c>
      <c r="Q66" s="11">
        <v>384</v>
      </c>
      <c r="R66" s="11">
        <v>0.95916940512041371</v>
      </c>
      <c r="S66" s="11">
        <v>0.81305705387934135</v>
      </c>
      <c r="T66" s="11">
        <v>0.48090442179693144</v>
      </c>
      <c r="U66" s="11">
        <v>0.56833065724693088</v>
      </c>
      <c r="V66" s="11">
        <v>0.47160058011027067</v>
      </c>
      <c r="W66" s="11">
        <v>0.55874630163758543</v>
      </c>
      <c r="X66" s="11">
        <v>0.70953796248528878</v>
      </c>
      <c r="Y66" s="11">
        <v>0.46243442685746317</v>
      </c>
      <c r="Z66" s="11">
        <v>0.62797260114177811</v>
      </c>
    </row>
    <row r="67" spans="1:26">
      <c r="A67" s="4">
        <v>111001013820</v>
      </c>
      <c r="B67" s="11" t="s">
        <v>247</v>
      </c>
      <c r="C67" s="11">
        <v>212</v>
      </c>
      <c r="D67" s="11">
        <v>0.9474081260112005</v>
      </c>
      <c r="E67" s="11">
        <v>0.82766239958735932</v>
      </c>
      <c r="F67" s="11">
        <v>0.40161935021493761</v>
      </c>
      <c r="G67" s="11">
        <v>0.48005749734990555</v>
      </c>
      <c r="H67" s="11">
        <v>0.39504948078096169</v>
      </c>
      <c r="I67" s="11">
        <v>0.48943925788464276</v>
      </c>
      <c r="J67" s="11">
        <v>0.70252173065400014</v>
      </c>
      <c r="K67" s="11">
        <v>0.40639901444603954</v>
      </c>
      <c r="L67" s="11">
        <v>0.58126960711613096</v>
      </c>
      <c r="O67" s="4">
        <v>111001013820</v>
      </c>
      <c r="P67" s="11" t="s">
        <v>247</v>
      </c>
      <c r="Q67" s="11">
        <v>267</v>
      </c>
      <c r="R67" s="11">
        <v>0.95419060825099744</v>
      </c>
      <c r="S67" s="11">
        <v>0.79862352956347238</v>
      </c>
      <c r="T67" s="11">
        <v>0.46735896205807043</v>
      </c>
      <c r="U67" s="11">
        <v>0.53888841321797731</v>
      </c>
      <c r="V67" s="11">
        <v>0.46772964197057332</v>
      </c>
      <c r="W67" s="11">
        <v>0.54430683104166611</v>
      </c>
      <c r="X67" s="11">
        <v>0.71061401500622134</v>
      </c>
      <c r="Y67" s="11">
        <v>0.4499931020018435</v>
      </c>
      <c r="Z67" s="11">
        <v>0.61646313788885276</v>
      </c>
    </row>
    <row r="68" spans="1:26">
      <c r="A68" s="4">
        <v>111001013935</v>
      </c>
      <c r="B68" s="11" t="s">
        <v>86</v>
      </c>
      <c r="C68" s="11">
        <v>124</v>
      </c>
      <c r="D68" s="11">
        <v>0.96901282799278521</v>
      </c>
      <c r="E68" s="11">
        <v>0.87904468769828714</v>
      </c>
      <c r="F68" s="11">
        <v>0.43590456690196611</v>
      </c>
      <c r="G68" s="11">
        <v>0.52694911219725926</v>
      </c>
      <c r="H68" s="11">
        <v>0.41066454166460803</v>
      </c>
      <c r="I68" s="11">
        <v>0.56622862788637118</v>
      </c>
      <c r="J68" s="11">
        <v>0.74267843040433179</v>
      </c>
      <c r="K68" s="11">
        <v>0.47142804750712514</v>
      </c>
      <c r="L68" s="11">
        <v>0.62523885528159173</v>
      </c>
      <c r="O68" s="4">
        <v>111001013935</v>
      </c>
      <c r="P68" s="11" t="s">
        <v>86</v>
      </c>
      <c r="Q68" s="11">
        <v>138</v>
      </c>
      <c r="R68" s="11">
        <v>0.959811179830384</v>
      </c>
      <c r="S68" s="11">
        <v>0.87936978243139408</v>
      </c>
      <c r="T68" s="11">
        <v>0.53944852500717277</v>
      </c>
      <c r="U68" s="11">
        <v>0.60167990104834945</v>
      </c>
      <c r="V68" s="11">
        <v>0.51260833067545319</v>
      </c>
      <c r="W68" s="11">
        <v>0.59049766628414113</v>
      </c>
      <c r="X68" s="11">
        <v>0.77287146508381532</v>
      </c>
      <c r="Y68" s="11">
        <v>0.525477699971867</v>
      </c>
      <c r="Z68" s="11">
        <v>0.67272056879157216</v>
      </c>
    </row>
    <row r="69" spans="1:26">
      <c r="A69" s="4">
        <v>111001014001</v>
      </c>
      <c r="B69" s="11" t="s">
        <v>248</v>
      </c>
      <c r="C69" s="11">
        <v>84</v>
      </c>
      <c r="D69" s="11">
        <v>0.91376772381255256</v>
      </c>
      <c r="E69" s="11">
        <v>0.74987324919174503</v>
      </c>
      <c r="F69" s="11">
        <v>0.44309264730773695</v>
      </c>
      <c r="G69" s="11">
        <v>0.53695063526985254</v>
      </c>
      <c r="H69" s="11">
        <v>0.42070285370136817</v>
      </c>
      <c r="I69" s="11">
        <v>0.51495199256984336</v>
      </c>
      <c r="J69" s="11">
        <v>0.71512657664134949</v>
      </c>
      <c r="K69" s="11">
        <v>0.30016059644904985</v>
      </c>
      <c r="L69" s="11">
        <v>0.57432828436793726</v>
      </c>
      <c r="O69" s="4">
        <v>111001014001</v>
      </c>
      <c r="P69" s="11" t="s">
        <v>248</v>
      </c>
      <c r="Q69" s="11">
        <v>151</v>
      </c>
      <c r="R69" s="11">
        <v>0.94692172589902324</v>
      </c>
      <c r="S69" s="11">
        <v>0.75702419701711843</v>
      </c>
      <c r="T69" s="11">
        <v>0.37657227105971008</v>
      </c>
      <c r="U69" s="11">
        <v>0.50715491750952968</v>
      </c>
      <c r="V69" s="11">
        <v>0.40461467612552365</v>
      </c>
      <c r="W69" s="11">
        <v>0.5032179454709762</v>
      </c>
      <c r="X69" s="11">
        <v>0.7253620155543693</v>
      </c>
      <c r="Y69" s="11">
        <v>0.39510151904446433</v>
      </c>
      <c r="Z69" s="11">
        <v>0.57699615846008934</v>
      </c>
    </row>
    <row r="70" spans="1:26">
      <c r="A70" s="4">
        <v>111001014028</v>
      </c>
      <c r="B70" s="11" t="s">
        <v>257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O70" s="4">
        <v>111001014028</v>
      </c>
      <c r="P70" s="11" t="s">
        <v>257</v>
      </c>
      <c r="Q70" s="11">
        <v>181</v>
      </c>
      <c r="R70" s="11">
        <v>0.95424844748866233</v>
      </c>
      <c r="S70" s="11">
        <v>0.85634563340358405</v>
      </c>
      <c r="T70" s="11">
        <v>0.48915676388268148</v>
      </c>
      <c r="U70" s="11">
        <v>0.56113330915447113</v>
      </c>
      <c r="V70" s="11">
        <v>0.49537697793502894</v>
      </c>
      <c r="W70" s="11">
        <v>0.57546201176819756</v>
      </c>
      <c r="X70" s="11">
        <v>0.77244445631949932</v>
      </c>
      <c r="Y70" s="11">
        <v>0.46831739515924903</v>
      </c>
      <c r="Z70" s="11">
        <v>0.64656062438892181</v>
      </c>
    </row>
    <row r="71" spans="1:26">
      <c r="A71" s="4">
        <v>111001014109</v>
      </c>
      <c r="B71" s="11" t="s">
        <v>160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O71" s="4">
        <v>111001014109</v>
      </c>
      <c r="P71" s="11" t="s">
        <v>160</v>
      </c>
      <c r="Q71" s="11">
        <v>293</v>
      </c>
      <c r="R71" s="11">
        <v>0.9458318971809544</v>
      </c>
      <c r="S71" s="11">
        <v>0.74925057725881428</v>
      </c>
      <c r="T71" s="11">
        <v>0.48212582874581905</v>
      </c>
      <c r="U71" s="11">
        <v>0.50656039592657953</v>
      </c>
      <c r="V71" s="11">
        <v>0.45456669082980589</v>
      </c>
      <c r="W71" s="11">
        <v>0.5402769675012703</v>
      </c>
      <c r="X71" s="11">
        <v>0.68823397276898091</v>
      </c>
      <c r="Y71" s="11">
        <v>0.45012321302303043</v>
      </c>
      <c r="Z71" s="11">
        <v>0.6021211929044068</v>
      </c>
    </row>
    <row r="72" spans="1:26">
      <c r="A72" s="4">
        <v>111001014168</v>
      </c>
      <c r="B72" s="11" t="s">
        <v>608</v>
      </c>
      <c r="C72" s="11">
        <v>68</v>
      </c>
      <c r="D72" s="11">
        <v>0.96818255553234467</v>
      </c>
      <c r="E72" s="11">
        <v>0.79691188925501588</v>
      </c>
      <c r="F72" s="11">
        <v>0.41705456583854228</v>
      </c>
      <c r="G72" s="11">
        <v>0.60864654963203046</v>
      </c>
      <c r="H72" s="11">
        <v>0.44382836207847648</v>
      </c>
      <c r="I72" s="11">
        <v>0.53190515310450115</v>
      </c>
      <c r="J72" s="11">
        <v>0.73960668713590461</v>
      </c>
      <c r="K72" s="11">
        <v>0.30448302342126121</v>
      </c>
      <c r="L72" s="11">
        <v>0.60132734824975964</v>
      </c>
      <c r="O72" s="4">
        <v>111001014168</v>
      </c>
      <c r="P72" s="11" t="s">
        <v>608</v>
      </c>
      <c r="Q72" s="11">
        <v>333</v>
      </c>
      <c r="R72" s="11">
        <v>0.94001831517183809</v>
      </c>
      <c r="S72" s="11">
        <v>0.80503287437465532</v>
      </c>
      <c r="T72" s="11">
        <v>0.4942839206708598</v>
      </c>
      <c r="U72" s="11">
        <v>0.57240944639446956</v>
      </c>
      <c r="V72" s="11">
        <v>0.50731911099961069</v>
      </c>
      <c r="W72" s="11">
        <v>0.59196332829921372</v>
      </c>
      <c r="X72" s="11">
        <v>0.74705744667533613</v>
      </c>
      <c r="Y72" s="11">
        <v>0.42678633172514369</v>
      </c>
      <c r="Z72" s="11">
        <v>0.63560884678889096</v>
      </c>
    </row>
    <row r="73" spans="1:26">
      <c r="A73" s="4">
        <v>111001014176</v>
      </c>
      <c r="B73" s="11" t="s">
        <v>237</v>
      </c>
      <c r="C73" s="11">
        <v>221</v>
      </c>
      <c r="D73" s="11">
        <v>0.96488170759752667</v>
      </c>
      <c r="E73" s="11">
        <v>0.86826114283981215</v>
      </c>
      <c r="F73" s="11">
        <v>0.36746499399454291</v>
      </c>
      <c r="G73" s="11">
        <v>0.44916993812113526</v>
      </c>
      <c r="H73" s="11">
        <v>0.35780386669805775</v>
      </c>
      <c r="I73" s="11">
        <v>0.51033615887771155</v>
      </c>
      <c r="J73" s="11">
        <v>0.73279935788895134</v>
      </c>
      <c r="K73" s="11">
        <v>0.4164688951785287</v>
      </c>
      <c r="L73" s="11">
        <v>0.58339825764953324</v>
      </c>
      <c r="O73" s="4">
        <v>111001014176</v>
      </c>
      <c r="P73" s="11" t="s">
        <v>237</v>
      </c>
      <c r="Q73" s="11">
        <v>375</v>
      </c>
      <c r="R73" s="11">
        <v>0.96030444824147332</v>
      </c>
      <c r="S73" s="11">
        <v>0.84046540129513736</v>
      </c>
      <c r="T73" s="11">
        <v>0.53243344680799287</v>
      </c>
      <c r="U73" s="11">
        <v>0.57618154569720947</v>
      </c>
      <c r="V73" s="11">
        <v>0.51746741302705623</v>
      </c>
      <c r="W73" s="11">
        <v>0.60858354157615335</v>
      </c>
      <c r="X73" s="11">
        <v>0.77762482241074238</v>
      </c>
      <c r="Y73" s="11">
        <v>0.47615950898056608</v>
      </c>
      <c r="Z73" s="11">
        <v>0.66115251600454139</v>
      </c>
    </row>
    <row r="74" spans="1:26">
      <c r="A74" s="4">
        <v>111001014206</v>
      </c>
      <c r="B74" s="11" t="s">
        <v>229</v>
      </c>
      <c r="C74" s="11">
        <v>401</v>
      </c>
      <c r="D74" s="11">
        <v>0.94336978180645992</v>
      </c>
      <c r="E74" s="11">
        <v>0.73663466209120243</v>
      </c>
      <c r="F74" s="11">
        <v>0.40532093552630366</v>
      </c>
      <c r="G74" s="11">
        <v>0.49551407083030552</v>
      </c>
      <c r="H74" s="11">
        <v>0.41202801773367664</v>
      </c>
      <c r="I74" s="11">
        <v>0.47979824319085418</v>
      </c>
      <c r="J74" s="11">
        <v>0.69712939031235122</v>
      </c>
      <c r="K74" s="11">
        <v>0.39275657352454124</v>
      </c>
      <c r="L74" s="11">
        <v>0.57031895937696186</v>
      </c>
      <c r="O74" s="4">
        <v>111001014206</v>
      </c>
      <c r="P74" s="11" t="s">
        <v>229</v>
      </c>
      <c r="Q74" s="11">
        <v>361</v>
      </c>
      <c r="R74" s="11">
        <v>0.94845755788414199</v>
      </c>
      <c r="S74" s="11">
        <v>0.80397671846672092</v>
      </c>
      <c r="T74" s="11">
        <v>0.49046692420505228</v>
      </c>
      <c r="U74" s="11">
        <v>0.51687056844973456</v>
      </c>
      <c r="V74" s="11">
        <v>0.47541826027834716</v>
      </c>
      <c r="W74" s="11">
        <v>0.55379053963196689</v>
      </c>
      <c r="X74" s="11">
        <v>0.72269947771684084</v>
      </c>
      <c r="Y74" s="11">
        <v>0.43012574400011738</v>
      </c>
      <c r="Z74" s="11">
        <v>0.61772572382911528</v>
      </c>
    </row>
    <row r="75" spans="1:26">
      <c r="A75" s="4">
        <v>111001014214</v>
      </c>
      <c r="B75" s="11" t="s">
        <v>249</v>
      </c>
      <c r="C75" s="11">
        <v>452</v>
      </c>
      <c r="D75" s="11">
        <v>0.93009525888770539</v>
      </c>
      <c r="E75" s="11">
        <v>0.75388432844342712</v>
      </c>
      <c r="F75" s="11">
        <v>0.4239002284395072</v>
      </c>
      <c r="G75" s="11">
        <v>0.49607564401476612</v>
      </c>
      <c r="H75" s="11">
        <v>0.37180691238461727</v>
      </c>
      <c r="I75" s="11">
        <v>0.49964448763720726</v>
      </c>
      <c r="J75" s="11">
        <v>0.71655767814582594</v>
      </c>
      <c r="K75" s="11">
        <v>0.42366699988478757</v>
      </c>
      <c r="L75" s="11">
        <v>0.57695394222973051</v>
      </c>
      <c r="O75" s="4">
        <v>111001014214</v>
      </c>
      <c r="P75" s="11" t="s">
        <v>249</v>
      </c>
      <c r="Q75" s="11">
        <v>384</v>
      </c>
      <c r="R75" s="11">
        <v>0.94571247255761692</v>
      </c>
      <c r="S75" s="11">
        <v>0.79689514211877033</v>
      </c>
      <c r="T75" s="11">
        <v>0.50076761812587611</v>
      </c>
      <c r="U75" s="11">
        <v>0.56922645152274642</v>
      </c>
      <c r="V75" s="11">
        <v>0.4748961480699227</v>
      </c>
      <c r="W75" s="11">
        <v>0.56942857427190885</v>
      </c>
      <c r="X75" s="11">
        <v>0.74466554761988846</v>
      </c>
      <c r="Y75" s="11">
        <v>0.46381003491180234</v>
      </c>
      <c r="Z75" s="11">
        <v>0.63317524864981656</v>
      </c>
    </row>
    <row r="76" spans="1:26">
      <c r="A76" s="4">
        <v>111001014290</v>
      </c>
      <c r="B76" s="11" t="s">
        <v>30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O76" s="4">
        <v>111001014290</v>
      </c>
      <c r="P76" s="11" t="s">
        <v>30</v>
      </c>
      <c r="Q76" s="11">
        <v>347</v>
      </c>
      <c r="R76" s="11">
        <v>0.95776668081832383</v>
      </c>
      <c r="S76" s="11">
        <v>0.84118792009766485</v>
      </c>
      <c r="T76" s="11">
        <v>0.43686381935800356</v>
      </c>
      <c r="U76" s="11">
        <v>0.54613847193457932</v>
      </c>
      <c r="V76" s="11">
        <v>0.48045195460659856</v>
      </c>
      <c r="W76" s="11">
        <v>0.56053257479512208</v>
      </c>
      <c r="X76" s="11">
        <v>0.76383135217441411</v>
      </c>
      <c r="Y76" s="11">
        <v>0.50649183917983487</v>
      </c>
      <c r="Z76" s="11">
        <v>0.63665807662056773</v>
      </c>
    </row>
    <row r="77" spans="1:26">
      <c r="A77" s="4">
        <v>111001014346</v>
      </c>
      <c r="B77" s="11" t="s">
        <v>181</v>
      </c>
      <c r="C77" s="11">
        <v>177</v>
      </c>
      <c r="D77" s="11">
        <v>0.9425257821546188</v>
      </c>
      <c r="E77" s="11">
        <v>0.77784190499735062</v>
      </c>
      <c r="F77" s="11">
        <v>0.36221229326251464</v>
      </c>
      <c r="G77" s="11">
        <v>0.42384922296895283</v>
      </c>
      <c r="H77" s="11">
        <v>0.36161345452979449</v>
      </c>
      <c r="I77" s="11">
        <v>0.47906805983770029</v>
      </c>
      <c r="J77" s="11">
        <v>0.74934594262419241</v>
      </c>
      <c r="K77" s="11">
        <v>0.44168522968759544</v>
      </c>
      <c r="L77" s="11">
        <v>0.56726773625783988</v>
      </c>
      <c r="O77" s="4">
        <v>111001014346</v>
      </c>
      <c r="P77" s="11" t="s">
        <v>181</v>
      </c>
      <c r="Q77" s="11">
        <v>256</v>
      </c>
      <c r="R77" s="11">
        <v>0.95349897951947649</v>
      </c>
      <c r="S77" s="11">
        <v>0.74817019647476213</v>
      </c>
      <c r="T77" s="11">
        <v>0.44932945201215957</v>
      </c>
      <c r="U77" s="11">
        <v>0.52120242486122792</v>
      </c>
      <c r="V77" s="11">
        <v>0.43549392068534759</v>
      </c>
      <c r="W77" s="11">
        <v>0.54990235996219439</v>
      </c>
      <c r="X77" s="11">
        <v>0.68179820778270805</v>
      </c>
      <c r="Y77" s="11">
        <v>0.40113718454410119</v>
      </c>
      <c r="Z77" s="11">
        <v>0.5925665907302472</v>
      </c>
    </row>
    <row r="78" spans="1:26">
      <c r="A78" s="4">
        <v>111001014486</v>
      </c>
      <c r="B78" s="11" t="s">
        <v>346</v>
      </c>
      <c r="C78" s="11">
        <v>95</v>
      </c>
      <c r="D78" s="11">
        <v>0.90912015657181666</v>
      </c>
      <c r="E78" s="11">
        <v>0.63679473920920526</v>
      </c>
      <c r="F78" s="11">
        <v>0.5284319207669157</v>
      </c>
      <c r="G78" s="11">
        <v>0.6290907287409665</v>
      </c>
      <c r="H78" s="11">
        <v>0.55084346246429661</v>
      </c>
      <c r="I78" s="11">
        <v>0.62109089508171755</v>
      </c>
      <c r="J78" s="11">
        <v>0.48919256130406424</v>
      </c>
      <c r="K78" s="11">
        <v>0.36010357804224424</v>
      </c>
      <c r="L78" s="11">
        <v>0.59058350527265335</v>
      </c>
      <c r="O78" s="4">
        <v>111001014451</v>
      </c>
      <c r="P78" s="11" t="s">
        <v>276</v>
      </c>
      <c r="Q78" s="11">
        <v>2</v>
      </c>
      <c r="R78" s="11">
        <v>0.98625612891879866</v>
      </c>
      <c r="S78" s="11">
        <v>1</v>
      </c>
      <c r="T78" s="11">
        <v>0.16340286655326722</v>
      </c>
      <c r="U78" s="11">
        <v>0.26675591640600177</v>
      </c>
      <c r="V78" s="11">
        <v>0.19866546661206411</v>
      </c>
      <c r="W78" s="11">
        <v>0.29657252764291753</v>
      </c>
      <c r="X78" s="11">
        <v>0.5887700843243534</v>
      </c>
      <c r="Y78" s="11">
        <v>0.39008435297144439</v>
      </c>
      <c r="Z78" s="11">
        <v>0.48631341792860594</v>
      </c>
    </row>
    <row r="79" spans="1:26">
      <c r="A79" s="4">
        <v>111001014524</v>
      </c>
      <c r="B79" s="11" t="s">
        <v>271</v>
      </c>
      <c r="C79" s="11">
        <v>218</v>
      </c>
      <c r="D79" s="11">
        <v>0.93939541343135102</v>
      </c>
      <c r="E79" s="11">
        <v>0.75902495337819198</v>
      </c>
      <c r="F79" s="11">
        <v>0.4623918028532441</v>
      </c>
      <c r="G79" s="11">
        <v>0.52617090147979784</v>
      </c>
      <c r="H79" s="11">
        <v>0.47494778458295922</v>
      </c>
      <c r="I79" s="11">
        <v>0.55304359793880409</v>
      </c>
      <c r="J79" s="11">
        <v>0.67067773799360353</v>
      </c>
      <c r="K79" s="11">
        <v>0.32453497460584146</v>
      </c>
      <c r="L79" s="11">
        <v>0.58877339578297416</v>
      </c>
      <c r="O79" s="4">
        <v>111001014486</v>
      </c>
      <c r="P79" s="11" t="s">
        <v>346</v>
      </c>
      <c r="Q79" s="11">
        <v>383</v>
      </c>
      <c r="R79" s="11">
        <v>0.9493568474386721</v>
      </c>
      <c r="S79" s="11">
        <v>0.83939590825321331</v>
      </c>
      <c r="T79" s="11">
        <v>0.48303298762190677</v>
      </c>
      <c r="U79" s="11">
        <v>0.57923118404283225</v>
      </c>
      <c r="V79" s="11">
        <v>0.46935418986084665</v>
      </c>
      <c r="W79" s="11">
        <v>0.57477881987027202</v>
      </c>
      <c r="X79" s="11">
        <v>0.75034259206689191</v>
      </c>
      <c r="Y79" s="11">
        <v>0.47788697686379267</v>
      </c>
      <c r="Z79" s="11">
        <v>0.64042243825230349</v>
      </c>
    </row>
    <row r="80" spans="1:26">
      <c r="A80" s="4">
        <v>111001014591</v>
      </c>
      <c r="B80" s="11" t="s">
        <v>163</v>
      </c>
      <c r="C80" s="11">
        <v>88</v>
      </c>
      <c r="D80" s="11">
        <v>0.95110070589790707</v>
      </c>
      <c r="E80" s="11">
        <v>0.81171948094455015</v>
      </c>
      <c r="F80" s="11">
        <v>0.36593084764512512</v>
      </c>
      <c r="G80" s="11">
        <v>0.50530890505438275</v>
      </c>
      <c r="H80" s="11">
        <v>0.37672830079432629</v>
      </c>
      <c r="I80" s="11">
        <v>0.47561954632826953</v>
      </c>
      <c r="J80" s="11">
        <v>0.70632325486180281</v>
      </c>
      <c r="K80" s="11">
        <v>0.32632396609244396</v>
      </c>
      <c r="L80" s="11">
        <v>0.56488187595235095</v>
      </c>
      <c r="O80" s="4">
        <v>111001014524</v>
      </c>
      <c r="P80" s="11" t="s">
        <v>271</v>
      </c>
      <c r="Q80" s="11">
        <v>380</v>
      </c>
      <c r="R80" s="11">
        <v>0.95069243023314298</v>
      </c>
      <c r="S80" s="11">
        <v>0.75579653103286426</v>
      </c>
      <c r="T80" s="11">
        <v>0.48690528342185724</v>
      </c>
      <c r="U80" s="11">
        <v>0.54927618216521856</v>
      </c>
      <c r="V80" s="11">
        <v>0.46251027372794368</v>
      </c>
      <c r="W80" s="11">
        <v>0.57871949793453403</v>
      </c>
      <c r="X80" s="11">
        <v>0.71285421661927062</v>
      </c>
      <c r="Y80" s="11">
        <v>0.43523409199339336</v>
      </c>
      <c r="Z80" s="11">
        <v>0.61649856339102815</v>
      </c>
    </row>
    <row r="81" spans="1:26">
      <c r="A81" s="4">
        <v>111001014630</v>
      </c>
      <c r="B81" s="11" t="s">
        <v>243</v>
      </c>
      <c r="C81" s="11">
        <v>247</v>
      </c>
      <c r="D81" s="11">
        <v>0.93545633721204713</v>
      </c>
      <c r="E81" s="11">
        <v>0.76136468286677073</v>
      </c>
      <c r="F81" s="11">
        <v>0.41442616244288244</v>
      </c>
      <c r="G81" s="11">
        <v>0.5052796171538444</v>
      </c>
      <c r="H81" s="11">
        <v>0.41834274110996933</v>
      </c>
      <c r="I81" s="11">
        <v>0.53548883256741953</v>
      </c>
      <c r="J81" s="11">
        <v>0.70326092968412079</v>
      </c>
      <c r="K81" s="11">
        <v>0.3854138382136183</v>
      </c>
      <c r="L81" s="11">
        <v>0.58237914265633417</v>
      </c>
      <c r="O81" s="4">
        <v>111001014591</v>
      </c>
      <c r="P81" s="11" t="s">
        <v>163</v>
      </c>
      <c r="Q81" s="11">
        <v>294</v>
      </c>
      <c r="R81" s="11">
        <v>0.95108601607177989</v>
      </c>
      <c r="S81" s="11">
        <v>0.7934383692541771</v>
      </c>
      <c r="T81" s="11">
        <v>0.44136368856935132</v>
      </c>
      <c r="U81" s="11">
        <v>0.54039276912615131</v>
      </c>
      <c r="V81" s="11">
        <v>0.43823677405508576</v>
      </c>
      <c r="W81" s="11">
        <v>0.54491440157693749</v>
      </c>
      <c r="X81" s="11">
        <v>0.70194523932997654</v>
      </c>
      <c r="Y81" s="11">
        <v>0.43844236050144375</v>
      </c>
      <c r="Z81" s="11">
        <v>0.60622745231061292</v>
      </c>
    </row>
    <row r="82" spans="1:26">
      <c r="A82" s="4">
        <v>111001014664</v>
      </c>
      <c r="B82" s="11" t="s">
        <v>194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O82" s="4">
        <v>111001014630</v>
      </c>
      <c r="P82" s="11" t="s">
        <v>243</v>
      </c>
      <c r="Q82" s="11">
        <v>246</v>
      </c>
      <c r="R82" s="11">
        <v>0.94438223087466722</v>
      </c>
      <c r="S82" s="11">
        <v>0.75580337792649155</v>
      </c>
      <c r="T82" s="11">
        <v>0.42855276695994327</v>
      </c>
      <c r="U82" s="11">
        <v>0.50595552171982694</v>
      </c>
      <c r="V82" s="11">
        <v>0.40575546121649081</v>
      </c>
      <c r="W82" s="11">
        <v>0.53997415275019089</v>
      </c>
      <c r="X82" s="11">
        <v>0.71474286690130884</v>
      </c>
      <c r="Y82" s="11">
        <v>0.38483395064096959</v>
      </c>
      <c r="Z82" s="11">
        <v>0.58500004112373616</v>
      </c>
    </row>
    <row r="83" spans="1:26">
      <c r="A83" s="4">
        <v>111001014729</v>
      </c>
      <c r="B83" s="11" t="s">
        <v>239</v>
      </c>
      <c r="C83" s="11">
        <v>29</v>
      </c>
      <c r="D83" s="11">
        <v>0.95000852790038059</v>
      </c>
      <c r="E83" s="11">
        <v>0.9156460782154312</v>
      </c>
      <c r="F83" s="11">
        <v>0.39055050367430227</v>
      </c>
      <c r="G83" s="11">
        <v>0.59924688877565502</v>
      </c>
      <c r="H83" s="11">
        <v>0.46758946375470489</v>
      </c>
      <c r="I83" s="11">
        <v>0.50073640948489628</v>
      </c>
      <c r="J83" s="11">
        <v>0.63990743486482737</v>
      </c>
      <c r="K83" s="11">
        <v>0.48695713839011728</v>
      </c>
      <c r="L83" s="11">
        <v>0.61883030563253927</v>
      </c>
      <c r="O83" s="4">
        <v>111001014664</v>
      </c>
      <c r="P83" s="11" t="s">
        <v>194</v>
      </c>
      <c r="Q83" s="11">
        <v>187</v>
      </c>
      <c r="R83" s="11">
        <v>0.95141999926924115</v>
      </c>
      <c r="S83" s="11">
        <v>0.81992590561331524</v>
      </c>
      <c r="T83" s="11">
        <v>0.444843940098619</v>
      </c>
      <c r="U83" s="11">
        <v>0.54386735293580146</v>
      </c>
      <c r="V83" s="11">
        <v>0.42911210275756467</v>
      </c>
      <c r="W83" s="11">
        <v>0.57892311478008762</v>
      </c>
      <c r="X83" s="11">
        <v>0.7407251277904745</v>
      </c>
      <c r="Y83" s="11">
        <v>0.39277894038476596</v>
      </c>
      <c r="Z83" s="11">
        <v>0.61269956045373375</v>
      </c>
    </row>
    <row r="84" spans="1:26">
      <c r="A84" s="4">
        <v>111001014745</v>
      </c>
      <c r="B84" s="11" t="s">
        <v>600</v>
      </c>
      <c r="C84" s="11">
        <v>92</v>
      </c>
      <c r="D84" s="11">
        <v>0.95339066788899751</v>
      </c>
      <c r="E84" s="11">
        <v>0.80657732605436105</v>
      </c>
      <c r="F84" s="11">
        <v>0.36789131796690222</v>
      </c>
      <c r="G84" s="11">
        <v>0.50351719329341205</v>
      </c>
      <c r="H84" s="11">
        <v>0.43276678943622809</v>
      </c>
      <c r="I84" s="11">
        <v>0.505896043245322</v>
      </c>
      <c r="J84" s="11">
        <v>0.73882170919953805</v>
      </c>
      <c r="K84" s="11">
        <v>0.38271474646365616</v>
      </c>
      <c r="L84" s="11">
        <v>0.58644697419355218</v>
      </c>
      <c r="O84" s="4">
        <v>111001014729</v>
      </c>
      <c r="P84" s="11" t="s">
        <v>239</v>
      </c>
      <c r="Q84" s="11">
        <v>110</v>
      </c>
      <c r="R84" s="11">
        <v>0.95269949988038172</v>
      </c>
      <c r="S84" s="11">
        <v>0.79274017738569535</v>
      </c>
      <c r="T84" s="11">
        <v>0.56172512979878531</v>
      </c>
      <c r="U84" s="11">
        <v>0.62988811805980172</v>
      </c>
      <c r="V84" s="11">
        <v>0.64867153851566917</v>
      </c>
      <c r="W84" s="11">
        <v>0.5832073214582647</v>
      </c>
      <c r="X84" s="11">
        <v>0.71064666611630689</v>
      </c>
      <c r="Y84" s="11">
        <v>0.55229647150020889</v>
      </c>
      <c r="Z84" s="11">
        <v>0.67898436533938922</v>
      </c>
    </row>
    <row r="85" spans="1:26">
      <c r="A85" s="4">
        <v>111001014826</v>
      </c>
      <c r="B85" s="11" t="s">
        <v>940</v>
      </c>
      <c r="C85" s="11">
        <v>186</v>
      </c>
      <c r="D85" s="11">
        <v>0.94393931667799102</v>
      </c>
      <c r="E85" s="11">
        <v>0.74163339692040886</v>
      </c>
      <c r="F85" s="11">
        <v>0.45752330765660787</v>
      </c>
      <c r="G85" s="11">
        <v>0.49927827013106552</v>
      </c>
      <c r="H85" s="11">
        <v>0.47294540282172748</v>
      </c>
      <c r="I85" s="11">
        <v>0.55194016892800113</v>
      </c>
      <c r="J85" s="11">
        <v>0.6580941175825431</v>
      </c>
      <c r="K85" s="11">
        <v>0.33144043975763543</v>
      </c>
      <c r="L85" s="11">
        <v>0.5820993025594976</v>
      </c>
      <c r="O85" s="4">
        <v>111001014745</v>
      </c>
      <c r="P85" s="11" t="s">
        <v>600</v>
      </c>
      <c r="Q85" s="11">
        <v>162</v>
      </c>
      <c r="R85" s="11">
        <v>0.95474884406312677</v>
      </c>
      <c r="S85" s="11">
        <v>0.7841188736247654</v>
      </c>
      <c r="T85" s="11">
        <v>0.49044256374230605</v>
      </c>
      <c r="U85" s="11">
        <v>0.56932873602987732</v>
      </c>
      <c r="V85" s="11">
        <v>0.47848425817138374</v>
      </c>
      <c r="W85" s="11">
        <v>0.59073671722026821</v>
      </c>
      <c r="X85" s="11">
        <v>0.77850670772267494</v>
      </c>
      <c r="Y85" s="11">
        <v>0.48316501879790075</v>
      </c>
      <c r="Z85" s="11">
        <v>0.64119146492153789</v>
      </c>
    </row>
    <row r="86" spans="1:26">
      <c r="A86" s="4">
        <v>111001014869</v>
      </c>
      <c r="B86" s="11" t="s">
        <v>115</v>
      </c>
      <c r="C86" s="11">
        <v>54</v>
      </c>
      <c r="D86" s="11">
        <v>0.95245341715257437</v>
      </c>
      <c r="E86" s="11">
        <v>0.74736634481418718</v>
      </c>
      <c r="F86" s="11">
        <v>0.42188896183190783</v>
      </c>
      <c r="G86" s="11">
        <v>0.48102742077835187</v>
      </c>
      <c r="H86" s="11">
        <v>0.40137068525044955</v>
      </c>
      <c r="I86" s="11">
        <v>0.50039436066093423</v>
      </c>
      <c r="J86" s="11">
        <v>0.65516872071385079</v>
      </c>
      <c r="K86" s="11">
        <v>0.44969585705748932</v>
      </c>
      <c r="L86" s="11">
        <v>0.57617072103246814</v>
      </c>
      <c r="O86" s="4">
        <v>111001014826</v>
      </c>
      <c r="P86" s="11" t="s">
        <v>940</v>
      </c>
      <c r="Q86" s="11">
        <v>192</v>
      </c>
      <c r="R86" s="11">
        <v>0.96020169211023354</v>
      </c>
      <c r="S86" s="11">
        <v>0.78864666201244515</v>
      </c>
      <c r="T86" s="11">
        <v>0.42752506466574303</v>
      </c>
      <c r="U86" s="11">
        <v>0.52166152183585368</v>
      </c>
      <c r="V86" s="11">
        <v>0.47392736173630995</v>
      </c>
      <c r="W86" s="11">
        <v>0.55791827491739387</v>
      </c>
      <c r="X86" s="11">
        <v>0.74748481035554526</v>
      </c>
      <c r="Y86" s="11">
        <v>0.43737894844182562</v>
      </c>
      <c r="Z86" s="11">
        <v>0.6143430420094188</v>
      </c>
    </row>
    <row r="87" spans="1:26">
      <c r="A87" s="4">
        <v>111001014958</v>
      </c>
      <c r="B87" s="11" t="s">
        <v>295</v>
      </c>
      <c r="C87" s="11">
        <v>145</v>
      </c>
      <c r="D87" s="11">
        <v>0.92915850352423646</v>
      </c>
      <c r="E87" s="11">
        <v>0.79629966305568822</v>
      </c>
      <c r="F87" s="11">
        <v>0.33159983008627436</v>
      </c>
      <c r="G87" s="11">
        <v>0.46316061368577999</v>
      </c>
      <c r="H87" s="11">
        <v>0.37894204575857809</v>
      </c>
      <c r="I87" s="11">
        <v>0.49417153498500727</v>
      </c>
      <c r="J87" s="11">
        <v>0.68089535096221265</v>
      </c>
      <c r="K87" s="11">
        <v>0.42277685580121843</v>
      </c>
      <c r="L87" s="11">
        <v>0.5621255497323745</v>
      </c>
      <c r="O87" s="4">
        <v>111001014869</v>
      </c>
      <c r="P87" s="11" t="s">
        <v>115</v>
      </c>
      <c r="Q87" s="11">
        <v>163</v>
      </c>
      <c r="R87" s="11">
        <v>0.95204475001739342</v>
      </c>
      <c r="S87" s="11">
        <v>0.75463446411102675</v>
      </c>
      <c r="T87" s="11">
        <v>0.44416466886654637</v>
      </c>
      <c r="U87" s="11">
        <v>0.51817896842022504</v>
      </c>
      <c r="V87" s="11">
        <v>0.4554901387165361</v>
      </c>
      <c r="W87" s="11">
        <v>0.5482060700398973</v>
      </c>
      <c r="X87" s="11">
        <v>0.72379798444133692</v>
      </c>
      <c r="Y87" s="11">
        <v>0.42691423387211608</v>
      </c>
      <c r="Z87" s="11">
        <v>0.60292890981063474</v>
      </c>
    </row>
    <row r="88" spans="1:26">
      <c r="A88" s="4">
        <v>111001014974</v>
      </c>
      <c r="B88" s="11" t="s">
        <v>134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O88" s="4">
        <v>111001014958</v>
      </c>
      <c r="P88" s="11" t="s">
        <v>295</v>
      </c>
      <c r="Q88" s="11">
        <v>188</v>
      </c>
      <c r="R88" s="11">
        <v>0.9372915875306137</v>
      </c>
      <c r="S88" s="11">
        <v>0.73041443544877238</v>
      </c>
      <c r="T88" s="11">
        <v>0.3567777272187298</v>
      </c>
      <c r="U88" s="11">
        <v>0.48440114360994557</v>
      </c>
      <c r="V88" s="11">
        <v>0.40904910222329688</v>
      </c>
      <c r="W88" s="11">
        <v>0.51963136315973868</v>
      </c>
      <c r="X88" s="11">
        <v>0.70915532286850591</v>
      </c>
      <c r="Y88" s="11">
        <v>0.46818261063658845</v>
      </c>
      <c r="Z88" s="11">
        <v>0.57686291158702396</v>
      </c>
    </row>
    <row r="89" spans="1:26">
      <c r="A89" s="4">
        <v>111001015172</v>
      </c>
      <c r="B89" s="11" t="s">
        <v>145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O89" s="4">
        <v>111001014974</v>
      </c>
      <c r="P89" s="11" t="s">
        <v>134</v>
      </c>
      <c r="Q89" s="11">
        <v>129</v>
      </c>
      <c r="R89" s="11">
        <v>0.96049737308119454</v>
      </c>
      <c r="S89" s="11">
        <v>0.86048731814155388</v>
      </c>
      <c r="T89" s="11">
        <v>0.45736589994681387</v>
      </c>
      <c r="U89" s="11">
        <v>0.56854715112816356</v>
      </c>
      <c r="V89" s="11">
        <v>0.46069889473530462</v>
      </c>
      <c r="W89" s="11">
        <v>0.56369976470425764</v>
      </c>
      <c r="X89" s="11">
        <v>0.71110797961413785</v>
      </c>
      <c r="Y89" s="11">
        <v>0.46092696343739104</v>
      </c>
      <c r="Z89" s="11">
        <v>0.63041641809860205</v>
      </c>
    </row>
    <row r="90" spans="1:26">
      <c r="A90" s="4">
        <v>111001015458</v>
      </c>
      <c r="B90" s="11" t="s">
        <v>148</v>
      </c>
      <c r="C90" s="11">
        <v>135</v>
      </c>
      <c r="D90" s="11">
        <v>0.92655814822621874</v>
      </c>
      <c r="E90" s="11">
        <v>0.7882135046405514</v>
      </c>
      <c r="F90" s="11">
        <v>0.3775688064093638</v>
      </c>
      <c r="G90" s="11">
        <v>0.48395356709576143</v>
      </c>
      <c r="H90" s="11">
        <v>0.38594979866628676</v>
      </c>
      <c r="I90" s="11">
        <v>0.531692000981146</v>
      </c>
      <c r="J90" s="11">
        <v>0.70890500230891718</v>
      </c>
      <c r="K90" s="11">
        <v>0.41686832265225143</v>
      </c>
      <c r="L90" s="11">
        <v>0.5774636438725621</v>
      </c>
      <c r="O90" s="4">
        <v>111001015172</v>
      </c>
      <c r="P90" s="11" t="s">
        <v>145</v>
      </c>
      <c r="Q90" s="11">
        <v>382</v>
      </c>
      <c r="R90" s="11">
        <v>0.95433298075257544</v>
      </c>
      <c r="S90" s="11">
        <v>0.77632751212883988</v>
      </c>
      <c r="T90" s="11">
        <v>0.44311729699240365</v>
      </c>
      <c r="U90" s="11">
        <v>0.53235072526118288</v>
      </c>
      <c r="V90" s="11">
        <v>0.44164237579241949</v>
      </c>
      <c r="W90" s="11">
        <v>0.56859923329792406</v>
      </c>
      <c r="X90" s="11">
        <v>0.69865724936778617</v>
      </c>
      <c r="Y90" s="11">
        <v>0.41895944117399769</v>
      </c>
      <c r="Z90" s="11">
        <v>0.60424835184589121</v>
      </c>
    </row>
    <row r="91" spans="1:26">
      <c r="A91" s="4">
        <v>111001015598</v>
      </c>
      <c r="B91" s="11" t="s">
        <v>255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O91" s="4">
        <v>111001015458</v>
      </c>
      <c r="P91" s="11" t="s">
        <v>148</v>
      </c>
      <c r="Q91" s="11">
        <v>366</v>
      </c>
      <c r="R91" s="11">
        <v>0.935726952640066</v>
      </c>
      <c r="S91" s="11">
        <v>0.77409294642864079</v>
      </c>
      <c r="T91" s="11">
        <v>0.39835878763533566</v>
      </c>
      <c r="U91" s="11">
        <v>0.47439628796370031</v>
      </c>
      <c r="V91" s="11">
        <v>0.38533842509689242</v>
      </c>
      <c r="W91" s="11">
        <v>0.52608430565330422</v>
      </c>
      <c r="X91" s="11">
        <v>0.71488776258659492</v>
      </c>
      <c r="Y91" s="11">
        <v>0.42618220747668217</v>
      </c>
      <c r="Z91" s="11">
        <v>0.57938345943515213</v>
      </c>
    </row>
    <row r="92" spans="1:26">
      <c r="A92" s="4">
        <v>111001015601</v>
      </c>
      <c r="B92" s="11" t="s">
        <v>657</v>
      </c>
      <c r="C92" s="11">
        <v>138</v>
      </c>
      <c r="D92" s="11">
        <v>0.93856775302860085</v>
      </c>
      <c r="E92" s="11">
        <v>0.8138672184364657</v>
      </c>
      <c r="F92" s="11">
        <v>0.34214587589455242</v>
      </c>
      <c r="G92" s="11">
        <v>0.4657150768652103</v>
      </c>
      <c r="H92" s="11">
        <v>0.38011429435531524</v>
      </c>
      <c r="I92" s="11">
        <v>0.51190443350657022</v>
      </c>
      <c r="J92" s="11">
        <v>0.72077821397933206</v>
      </c>
      <c r="K92" s="11">
        <v>0.34309883000261177</v>
      </c>
      <c r="L92" s="11">
        <v>0.56452396200858235</v>
      </c>
      <c r="O92" s="4">
        <v>111001015598</v>
      </c>
      <c r="P92" s="11" t="s">
        <v>255</v>
      </c>
      <c r="Q92" s="11">
        <v>309</v>
      </c>
      <c r="R92" s="11">
        <v>0.94643487368562462</v>
      </c>
      <c r="S92" s="11">
        <v>0.80617265694879692</v>
      </c>
      <c r="T92" s="11">
        <v>0.41784752578242873</v>
      </c>
      <c r="U92" s="11">
        <v>0.52006199875374526</v>
      </c>
      <c r="V92" s="11">
        <v>0.4589574819937921</v>
      </c>
      <c r="W92" s="11">
        <v>0.51770994244744373</v>
      </c>
      <c r="X92" s="11">
        <v>0.71404356401450852</v>
      </c>
      <c r="Y92" s="11">
        <v>0.44579407877264215</v>
      </c>
      <c r="Z92" s="11">
        <v>0.60337776529987275</v>
      </c>
    </row>
    <row r="93" spans="1:26">
      <c r="A93" s="4">
        <v>111001015733</v>
      </c>
      <c r="B93" s="11" t="s">
        <v>256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O93" s="4">
        <v>111001015601</v>
      </c>
      <c r="P93" s="11" t="s">
        <v>657</v>
      </c>
      <c r="Q93" s="11">
        <v>384</v>
      </c>
      <c r="R93" s="11">
        <v>0.93908462654501668</v>
      </c>
      <c r="S93" s="11">
        <v>0.80624890379795777</v>
      </c>
      <c r="T93" s="11">
        <v>0.40543987541741966</v>
      </c>
      <c r="U93" s="11">
        <v>0.52785191377371177</v>
      </c>
      <c r="V93" s="11">
        <v>0.42724589800528162</v>
      </c>
      <c r="W93" s="11">
        <v>0.54871639598503674</v>
      </c>
      <c r="X93" s="11">
        <v>0.72988621706538892</v>
      </c>
      <c r="Y93" s="11">
        <v>0.44736607374314441</v>
      </c>
      <c r="Z93" s="11">
        <v>0.60397998804161968</v>
      </c>
    </row>
    <row r="94" spans="1:26">
      <c r="A94" s="4">
        <v>111001015776</v>
      </c>
      <c r="B94" s="11" t="s">
        <v>130</v>
      </c>
      <c r="C94" s="11">
        <v>71</v>
      </c>
      <c r="D94" s="11">
        <v>0.90711756086398476</v>
      </c>
      <c r="E94" s="11">
        <v>0.7396512029792397</v>
      </c>
      <c r="F94" s="11">
        <v>0.27679144138920431</v>
      </c>
      <c r="G94" s="11">
        <v>0.38720865776671959</v>
      </c>
      <c r="H94" s="11">
        <v>0.28089380916413886</v>
      </c>
      <c r="I94" s="11">
        <v>0.47846551359013184</v>
      </c>
      <c r="J94" s="11">
        <v>0.71393490182030506</v>
      </c>
      <c r="K94" s="11">
        <v>0.41347507377627984</v>
      </c>
      <c r="L94" s="11">
        <v>0.52469227016875053</v>
      </c>
      <c r="O94" s="4">
        <v>111001015733</v>
      </c>
      <c r="P94" s="11" t="s">
        <v>256</v>
      </c>
      <c r="Q94" s="11">
        <v>137</v>
      </c>
      <c r="R94" s="11">
        <v>0.95995810657586411</v>
      </c>
      <c r="S94" s="11">
        <v>0.79250791085917471</v>
      </c>
      <c r="T94" s="11">
        <v>0.40239554248053822</v>
      </c>
      <c r="U94" s="11">
        <v>0.50531132935556622</v>
      </c>
      <c r="V94" s="11">
        <v>0.40654396059457371</v>
      </c>
      <c r="W94" s="11">
        <v>0.54606746926138583</v>
      </c>
      <c r="X94" s="11">
        <v>0.71277153287687989</v>
      </c>
      <c r="Y94" s="11">
        <v>0.48031147658856121</v>
      </c>
      <c r="Z94" s="11">
        <v>0.60073341607406805</v>
      </c>
    </row>
    <row r="95" spans="1:26">
      <c r="A95" s="4">
        <v>111001015806</v>
      </c>
      <c r="B95" s="11" t="s">
        <v>91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O95" s="4">
        <v>111001015776</v>
      </c>
      <c r="P95" s="11" t="s">
        <v>130</v>
      </c>
      <c r="Q95" s="11">
        <v>192</v>
      </c>
      <c r="R95" s="11">
        <v>0.94153038926883925</v>
      </c>
      <c r="S95" s="11">
        <v>0.8077117543013218</v>
      </c>
      <c r="T95" s="11">
        <v>0.39499168937841467</v>
      </c>
      <c r="U95" s="11">
        <v>0.5407343719648634</v>
      </c>
      <c r="V95" s="11">
        <v>0.39704559419265134</v>
      </c>
      <c r="W95" s="11">
        <v>0.54662689188691105</v>
      </c>
      <c r="X95" s="11">
        <v>0.74101799060423568</v>
      </c>
      <c r="Y95" s="11">
        <v>0.4103447810698162</v>
      </c>
      <c r="Z95" s="11">
        <v>0.59750043283338161</v>
      </c>
    </row>
    <row r="96" spans="1:26">
      <c r="A96" s="4">
        <v>111001015814</v>
      </c>
      <c r="B96" s="11" t="s">
        <v>121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O96" s="4">
        <v>111001015806</v>
      </c>
      <c r="P96" s="11" t="s">
        <v>91</v>
      </c>
      <c r="Q96" s="11">
        <v>375</v>
      </c>
      <c r="R96" s="11">
        <v>0.95994493337699105</v>
      </c>
      <c r="S96" s="11">
        <v>0.75554410455223253</v>
      </c>
      <c r="T96" s="11">
        <v>0.38420880833881343</v>
      </c>
      <c r="U96" s="11">
        <v>0.47244884605261811</v>
      </c>
      <c r="V96" s="11">
        <v>0.39955649076694366</v>
      </c>
      <c r="W96" s="11">
        <v>0.55937722077903151</v>
      </c>
      <c r="X96" s="11">
        <v>0.74246356087376297</v>
      </c>
      <c r="Y96" s="11">
        <v>0.38876843483376683</v>
      </c>
      <c r="Z96" s="11">
        <v>0.58278904994677005</v>
      </c>
    </row>
    <row r="97" spans="1:26">
      <c r="A97" s="4">
        <v>111001015903</v>
      </c>
      <c r="B97" s="11" t="s">
        <v>302</v>
      </c>
      <c r="C97" s="11">
        <v>84</v>
      </c>
      <c r="D97" s="11">
        <v>0.95722108409512663</v>
      </c>
      <c r="E97" s="11">
        <v>0.73784959689816454</v>
      </c>
      <c r="F97" s="11">
        <v>0.44427207573249095</v>
      </c>
      <c r="G97" s="11">
        <v>0.57955987632643591</v>
      </c>
      <c r="H97" s="11">
        <v>0.5544458938493424</v>
      </c>
      <c r="I97" s="11">
        <v>0.58594426372878416</v>
      </c>
      <c r="J97" s="11">
        <v>0.76308176864238164</v>
      </c>
      <c r="K97" s="11">
        <v>0.52847680409708553</v>
      </c>
      <c r="L97" s="11">
        <v>0.64385642042122648</v>
      </c>
      <c r="O97" s="4">
        <v>111001015814</v>
      </c>
      <c r="P97" s="11" t="s">
        <v>121</v>
      </c>
      <c r="Q97" s="11">
        <v>354</v>
      </c>
      <c r="R97" s="11">
        <v>0.95988564583849534</v>
      </c>
      <c r="S97" s="11">
        <v>0.82404720361305484</v>
      </c>
      <c r="T97" s="11">
        <v>0.45875274780174691</v>
      </c>
      <c r="U97" s="11">
        <v>0.52926625945277539</v>
      </c>
      <c r="V97" s="11">
        <v>0.44218096419007202</v>
      </c>
      <c r="W97" s="11">
        <v>0.52452158529432014</v>
      </c>
      <c r="X97" s="11">
        <v>0.73065609530959263</v>
      </c>
      <c r="Y97" s="11">
        <v>0.44352389114979984</v>
      </c>
      <c r="Z97" s="11">
        <v>0.6141042990812321</v>
      </c>
    </row>
    <row r="98" spans="1:26">
      <c r="A98" s="4">
        <v>111001015911</v>
      </c>
      <c r="B98" s="11" t="s">
        <v>299</v>
      </c>
      <c r="C98" s="11">
        <v>87</v>
      </c>
      <c r="D98" s="11">
        <v>0.93547388111242646</v>
      </c>
      <c r="E98" s="11">
        <v>0.78678908001790238</v>
      </c>
      <c r="F98" s="11">
        <v>0.39019501742540608</v>
      </c>
      <c r="G98" s="11">
        <v>0.51516358082103264</v>
      </c>
      <c r="H98" s="11">
        <v>0.4779798540670086</v>
      </c>
      <c r="I98" s="11">
        <v>0.54779530193025638</v>
      </c>
      <c r="J98" s="11">
        <v>0.69289162439637419</v>
      </c>
      <c r="K98" s="11">
        <v>0.40229119612169018</v>
      </c>
      <c r="L98" s="11">
        <v>0.59357244198651216</v>
      </c>
      <c r="O98" s="4">
        <v>111001015903</v>
      </c>
      <c r="P98" s="11" t="s">
        <v>302</v>
      </c>
      <c r="Q98" s="11">
        <v>313</v>
      </c>
      <c r="R98" s="11">
        <v>0.96041914838495179</v>
      </c>
      <c r="S98" s="11">
        <v>0.78470992008887253</v>
      </c>
      <c r="T98" s="11">
        <v>0.4242957275684372</v>
      </c>
      <c r="U98" s="11">
        <v>0.50969944526044009</v>
      </c>
      <c r="V98" s="11">
        <v>0.45728919640456761</v>
      </c>
      <c r="W98" s="11">
        <v>0.52498577857974504</v>
      </c>
      <c r="X98" s="11">
        <v>0.73272848035737559</v>
      </c>
      <c r="Y98" s="11">
        <v>0.41511436484592518</v>
      </c>
      <c r="Z98" s="11">
        <v>0.60115525768628941</v>
      </c>
    </row>
    <row r="99" spans="1:26">
      <c r="A99" s="4">
        <v>111001016004</v>
      </c>
      <c r="B99" s="11" t="s">
        <v>355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O99" s="4">
        <v>111001015911</v>
      </c>
      <c r="P99" s="11" t="s">
        <v>299</v>
      </c>
      <c r="Q99" s="11">
        <v>334</v>
      </c>
      <c r="R99" s="11">
        <v>0.94781131273448327</v>
      </c>
      <c r="S99" s="11">
        <v>0.76634435942242163</v>
      </c>
      <c r="T99" s="11">
        <v>0.44223301201228288</v>
      </c>
      <c r="U99" s="11">
        <v>0.53198788972862454</v>
      </c>
      <c r="V99" s="11">
        <v>0.44533342145340671</v>
      </c>
      <c r="W99" s="11">
        <v>0.54266939525276003</v>
      </c>
      <c r="X99" s="11">
        <v>0.6929143758900147</v>
      </c>
      <c r="Y99" s="11">
        <v>0.41750281940661788</v>
      </c>
      <c r="Z99" s="11">
        <v>0.59834957323757643</v>
      </c>
    </row>
    <row r="100" spans="1:26">
      <c r="A100" s="4">
        <v>111001016039</v>
      </c>
      <c r="B100" s="11" t="s">
        <v>463</v>
      </c>
      <c r="C100" s="11">
        <v>102</v>
      </c>
      <c r="D100" s="11">
        <v>0.96202741836290717</v>
      </c>
      <c r="E100" s="11">
        <v>0.82020454692452793</v>
      </c>
      <c r="F100" s="11">
        <v>0.4502964227618752</v>
      </c>
      <c r="G100" s="11">
        <v>0.60634797320771272</v>
      </c>
      <c r="H100" s="11">
        <v>0.48869448838033419</v>
      </c>
      <c r="I100" s="11">
        <v>0.53313590130134225</v>
      </c>
      <c r="J100" s="11">
        <v>0.73786200712374017</v>
      </c>
      <c r="K100" s="11">
        <v>0.50612948445241446</v>
      </c>
      <c r="L100" s="11">
        <v>0.6380872803143568</v>
      </c>
      <c r="O100" s="4">
        <v>111001016004</v>
      </c>
      <c r="P100" s="11" t="s">
        <v>355</v>
      </c>
      <c r="Q100" s="11">
        <v>158</v>
      </c>
      <c r="R100" s="11">
        <v>0.92925741752190294</v>
      </c>
      <c r="S100" s="11">
        <v>0.77183856210560364</v>
      </c>
      <c r="T100" s="11">
        <v>0.46363635530061148</v>
      </c>
      <c r="U100" s="11">
        <v>0.52930881222368431</v>
      </c>
      <c r="V100" s="11">
        <v>0.48860613434153111</v>
      </c>
      <c r="W100" s="11">
        <v>0.56418787212781418</v>
      </c>
      <c r="X100" s="11">
        <v>0.6317329832511227</v>
      </c>
      <c r="Y100" s="11">
        <v>0.35411813746138032</v>
      </c>
      <c r="Z100" s="11">
        <v>0.59158578429170627</v>
      </c>
    </row>
    <row r="101" spans="1:26">
      <c r="A101" s="4">
        <v>111001016071</v>
      </c>
      <c r="B101" s="11" t="s">
        <v>84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O101" s="4">
        <v>111001016039</v>
      </c>
      <c r="P101" s="11" t="s">
        <v>463</v>
      </c>
      <c r="Q101" s="11">
        <v>286</v>
      </c>
      <c r="R101" s="11">
        <v>0.95188710137827737</v>
      </c>
      <c r="S101" s="11">
        <v>0.77843166757851823</v>
      </c>
      <c r="T101" s="11">
        <v>0.47442057319047576</v>
      </c>
      <c r="U101" s="11">
        <v>0.57717095557102671</v>
      </c>
      <c r="V101" s="11">
        <v>0.5123103409195906</v>
      </c>
      <c r="W101" s="11">
        <v>0.56459407363540559</v>
      </c>
      <c r="X101" s="11">
        <v>0.72566298094907222</v>
      </c>
      <c r="Y101" s="11">
        <v>0.46660917462227702</v>
      </c>
      <c r="Z101" s="11">
        <v>0.63138585848058038</v>
      </c>
    </row>
    <row r="102" spans="1:26">
      <c r="A102" s="4">
        <v>111001016098</v>
      </c>
      <c r="B102" s="11" t="s">
        <v>464</v>
      </c>
      <c r="C102" s="11">
        <v>21</v>
      </c>
      <c r="D102" s="11">
        <v>0.91437735800108566</v>
      </c>
      <c r="E102" s="11">
        <v>0.62522247797170327</v>
      </c>
      <c r="F102" s="11">
        <v>0.63501171484428054</v>
      </c>
      <c r="G102" s="11">
        <v>0.69826121080151748</v>
      </c>
      <c r="H102" s="11">
        <v>0.65341050900774766</v>
      </c>
      <c r="I102" s="11">
        <v>0.69720320321148244</v>
      </c>
      <c r="J102" s="11">
        <v>0.7418991646151929</v>
      </c>
      <c r="K102" s="11">
        <v>0.35474378252345595</v>
      </c>
      <c r="L102" s="11">
        <v>0.66501617762205822</v>
      </c>
      <c r="O102" s="4">
        <v>111001016071</v>
      </c>
      <c r="P102" s="11" t="s">
        <v>84</v>
      </c>
      <c r="Q102" s="11">
        <v>171</v>
      </c>
      <c r="R102" s="11">
        <v>0.94600238540483328</v>
      </c>
      <c r="S102" s="11">
        <v>0.78332734065594267</v>
      </c>
      <c r="T102" s="11">
        <v>0.43876764075734748</v>
      </c>
      <c r="U102" s="11">
        <v>0.48481490322625032</v>
      </c>
      <c r="V102" s="11">
        <v>0.45401471290209805</v>
      </c>
      <c r="W102" s="11">
        <v>0.53769719832675178</v>
      </c>
      <c r="X102" s="11">
        <v>0.72324961237827534</v>
      </c>
      <c r="Y102" s="11">
        <v>0.39930464928100023</v>
      </c>
      <c r="Z102" s="11">
        <v>0.59589730536656238</v>
      </c>
    </row>
    <row r="103" spans="1:26">
      <c r="A103" s="4">
        <v>111001016101</v>
      </c>
      <c r="B103" s="11" t="s">
        <v>46</v>
      </c>
      <c r="C103" s="11">
        <v>195</v>
      </c>
      <c r="D103" s="11">
        <v>0.95999026973672263</v>
      </c>
      <c r="E103" s="11">
        <v>0.84276712776907947</v>
      </c>
      <c r="F103" s="11">
        <v>0.43206939422113272</v>
      </c>
      <c r="G103" s="11">
        <v>0.50569877459285817</v>
      </c>
      <c r="H103" s="11">
        <v>0.41586031626396963</v>
      </c>
      <c r="I103" s="11">
        <v>0.50794567435029414</v>
      </c>
      <c r="J103" s="11">
        <v>0.73908446748180345</v>
      </c>
      <c r="K103" s="11">
        <v>0.42094593127519697</v>
      </c>
      <c r="L103" s="11">
        <v>0.60304524446138219</v>
      </c>
      <c r="O103" s="4">
        <v>111001016098</v>
      </c>
      <c r="P103" s="11" t="s">
        <v>464</v>
      </c>
      <c r="Q103" s="11">
        <v>187</v>
      </c>
      <c r="R103" s="11">
        <v>0.93778859248569535</v>
      </c>
      <c r="S103" s="11">
        <v>0.81697270699596181</v>
      </c>
      <c r="T103" s="11">
        <v>0.54410382549064362</v>
      </c>
      <c r="U103" s="11">
        <v>0.61976747067478444</v>
      </c>
      <c r="V103" s="11">
        <v>0.55851805093838547</v>
      </c>
      <c r="W103" s="11">
        <v>0.61413809850209755</v>
      </c>
      <c r="X103" s="11">
        <v>0.75789671479533216</v>
      </c>
      <c r="Y103" s="11">
        <v>0.53373591414683752</v>
      </c>
      <c r="Z103" s="11">
        <v>0.67286517175371729</v>
      </c>
    </row>
    <row r="104" spans="1:26">
      <c r="A104" s="4">
        <v>111001016136</v>
      </c>
      <c r="B104" s="11" t="s">
        <v>242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O104" s="4">
        <v>111001016101</v>
      </c>
      <c r="P104" s="11" t="s">
        <v>46</v>
      </c>
      <c r="Q104" s="11">
        <v>188</v>
      </c>
      <c r="R104" s="11">
        <v>0.94955454188542521</v>
      </c>
      <c r="S104" s="11">
        <v>0.90909551178232384</v>
      </c>
      <c r="T104" s="11">
        <v>0.50728120172481916</v>
      </c>
      <c r="U104" s="11">
        <v>0.56154172812957293</v>
      </c>
      <c r="V104" s="11">
        <v>0.49378314690485609</v>
      </c>
      <c r="W104" s="11">
        <v>0.59460088160581503</v>
      </c>
      <c r="X104" s="11">
        <v>0.79746681200644931</v>
      </c>
      <c r="Y104" s="11">
        <v>0.50770427599362788</v>
      </c>
      <c r="Z104" s="11">
        <v>0.6651285125041112</v>
      </c>
    </row>
    <row r="105" spans="1:26">
      <c r="A105" s="4">
        <v>111001016250</v>
      </c>
      <c r="B105" s="11" t="s">
        <v>298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O105" s="4">
        <v>111001016136</v>
      </c>
      <c r="P105" s="11" t="s">
        <v>242</v>
      </c>
      <c r="Q105" s="11">
        <v>116</v>
      </c>
      <c r="R105" s="11">
        <v>0.94968540487702668</v>
      </c>
      <c r="S105" s="11">
        <v>0.73959501784958692</v>
      </c>
      <c r="T105" s="11">
        <v>0.37507853372574546</v>
      </c>
      <c r="U105" s="11">
        <v>0.47879391156723522</v>
      </c>
      <c r="V105" s="11">
        <v>0.38885644975010392</v>
      </c>
      <c r="W105" s="11">
        <v>0.51824338758787136</v>
      </c>
      <c r="X105" s="11">
        <v>0.67411371660141084</v>
      </c>
      <c r="Y105" s="11">
        <v>0.34662311475860319</v>
      </c>
      <c r="Z105" s="11">
        <v>0.55887369208969795</v>
      </c>
    </row>
    <row r="106" spans="1:26">
      <c r="A106" s="4">
        <v>111001016292</v>
      </c>
      <c r="B106" s="11" t="s">
        <v>177</v>
      </c>
      <c r="C106" s="11">
        <v>225</v>
      </c>
      <c r="D106" s="11">
        <v>0.92412847591375546</v>
      </c>
      <c r="E106" s="11">
        <v>0.63716956910135458</v>
      </c>
      <c r="F106" s="11">
        <v>0.36796339008230411</v>
      </c>
      <c r="G106" s="11">
        <v>0.43760148573507418</v>
      </c>
      <c r="H106" s="11">
        <v>0.35492240934332275</v>
      </c>
      <c r="I106" s="11">
        <v>0.48487872145107391</v>
      </c>
      <c r="J106" s="11">
        <v>0.68666772795518505</v>
      </c>
      <c r="K106" s="11">
        <v>0.36853763607829038</v>
      </c>
      <c r="L106" s="11">
        <v>0.53273367695754503</v>
      </c>
      <c r="O106" s="4">
        <v>111001016250</v>
      </c>
      <c r="P106" s="11" t="s">
        <v>298</v>
      </c>
      <c r="Q106" s="11">
        <v>175</v>
      </c>
      <c r="R106" s="11">
        <v>0.93417496648201825</v>
      </c>
      <c r="S106" s="11">
        <v>0.78767373027132226</v>
      </c>
      <c r="T106" s="11">
        <v>0.44339357433443444</v>
      </c>
      <c r="U106" s="11">
        <v>0.51983090439253055</v>
      </c>
      <c r="V106" s="11">
        <v>0.41698801932061852</v>
      </c>
      <c r="W106" s="11">
        <v>0.54885712634463146</v>
      </c>
      <c r="X106" s="11">
        <v>0.74670471298829699</v>
      </c>
      <c r="Y106" s="11">
        <v>0.41138174037858399</v>
      </c>
      <c r="Z106" s="11">
        <v>0.60112559681405453</v>
      </c>
    </row>
    <row r="107" spans="1:26">
      <c r="A107" s="4">
        <v>111001016314</v>
      </c>
      <c r="B107" s="11" t="s">
        <v>264</v>
      </c>
      <c r="C107" s="11">
        <v>17</v>
      </c>
      <c r="D107" s="11">
        <v>0.94786255813382758</v>
      </c>
      <c r="E107" s="11">
        <v>0.93064330475274193</v>
      </c>
      <c r="F107" s="11">
        <v>0.35858118565538716</v>
      </c>
      <c r="G107" s="11">
        <v>0.54722277516393658</v>
      </c>
      <c r="H107" s="11">
        <v>0.31469366210867405</v>
      </c>
      <c r="I107" s="11">
        <v>0.44827024971429641</v>
      </c>
      <c r="J107" s="11">
        <v>0.75664426894904324</v>
      </c>
      <c r="K107" s="11">
        <v>0.30838703043068805</v>
      </c>
      <c r="L107" s="11">
        <v>0.57653812936357429</v>
      </c>
      <c r="O107" s="4">
        <v>111001016292</v>
      </c>
      <c r="P107" s="11" t="s">
        <v>177</v>
      </c>
      <c r="Q107" s="11">
        <v>383</v>
      </c>
      <c r="R107" s="11">
        <v>0.95230641287974038</v>
      </c>
      <c r="S107" s="11">
        <v>0.77805880593025445</v>
      </c>
      <c r="T107" s="11">
        <v>0.42670137821957421</v>
      </c>
      <c r="U107" s="11">
        <v>0.52039809130487458</v>
      </c>
      <c r="V107" s="11">
        <v>0.44181153613301694</v>
      </c>
      <c r="W107" s="11">
        <v>0.55533260238311954</v>
      </c>
      <c r="X107" s="11">
        <v>0.74046622831899944</v>
      </c>
      <c r="Y107" s="11">
        <v>0.44124252003228748</v>
      </c>
      <c r="Z107" s="11">
        <v>0.60703969690023341</v>
      </c>
    </row>
    <row r="108" spans="1:26">
      <c r="A108" s="4">
        <v>111001017795</v>
      </c>
      <c r="B108" s="11" t="s">
        <v>941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O108" s="4">
        <v>111001016314</v>
      </c>
      <c r="P108" s="11" t="s">
        <v>264</v>
      </c>
      <c r="Q108" s="11">
        <v>190</v>
      </c>
      <c r="R108" s="11">
        <v>0.95044094441175897</v>
      </c>
      <c r="S108" s="11">
        <v>0.79279977973011162</v>
      </c>
      <c r="T108" s="11">
        <v>0.40161475957858273</v>
      </c>
      <c r="U108" s="11">
        <v>0.54697889007768286</v>
      </c>
      <c r="V108" s="11">
        <v>0.41020946777524214</v>
      </c>
      <c r="W108" s="11">
        <v>0.50854185761939341</v>
      </c>
      <c r="X108" s="11">
        <v>0.72064707671264094</v>
      </c>
      <c r="Y108" s="11">
        <v>0.389550898649967</v>
      </c>
      <c r="Z108" s="11">
        <v>0.59009795931942244</v>
      </c>
    </row>
    <row r="109" spans="1:26">
      <c r="A109" s="4">
        <v>111001018058</v>
      </c>
      <c r="B109" s="11" t="s">
        <v>338</v>
      </c>
      <c r="C109" s="11">
        <v>204</v>
      </c>
      <c r="D109" s="11">
        <v>0.94257314774434975</v>
      </c>
      <c r="E109" s="11">
        <v>0.8187814883547665</v>
      </c>
      <c r="F109" s="11">
        <v>0.4677672307932248</v>
      </c>
      <c r="G109" s="11">
        <v>0.54526581537892571</v>
      </c>
      <c r="H109" s="11">
        <v>0.4685958022463933</v>
      </c>
      <c r="I109" s="11">
        <v>0.55707270720922497</v>
      </c>
      <c r="J109" s="11">
        <v>0.68702556742449117</v>
      </c>
      <c r="K109" s="11">
        <v>0.4176522877567439</v>
      </c>
      <c r="L109" s="11">
        <v>0.61309175586351505</v>
      </c>
      <c r="O109" s="4">
        <v>111001017795</v>
      </c>
      <c r="P109" s="11" t="s">
        <v>941</v>
      </c>
      <c r="Q109" s="11">
        <v>155</v>
      </c>
      <c r="R109" s="11">
        <v>0.95756562883097474</v>
      </c>
      <c r="S109" s="11">
        <v>0.86978029714364402</v>
      </c>
      <c r="T109" s="11">
        <v>0.55690024533518645</v>
      </c>
      <c r="U109" s="11">
        <v>0.56271573235498951</v>
      </c>
      <c r="V109" s="11">
        <v>0.49580525055815045</v>
      </c>
      <c r="W109" s="11">
        <v>0.60553214140977107</v>
      </c>
      <c r="X109" s="11">
        <v>0.81296642915026573</v>
      </c>
      <c r="Y109" s="11">
        <v>0.62641115336634268</v>
      </c>
      <c r="Z109" s="11">
        <v>0.68595960976866555</v>
      </c>
    </row>
    <row r="110" spans="1:26">
      <c r="A110" s="4">
        <v>111001018201</v>
      </c>
      <c r="B110" s="11" t="s">
        <v>241</v>
      </c>
      <c r="C110" s="11">
        <v>354</v>
      </c>
      <c r="D110" s="11">
        <v>0.94562445740205447</v>
      </c>
      <c r="E110" s="11">
        <v>0.74286525977361706</v>
      </c>
      <c r="F110" s="11">
        <v>0.47615401071219027</v>
      </c>
      <c r="G110" s="11">
        <v>0.54742022191077244</v>
      </c>
      <c r="H110" s="11">
        <v>0.4529676484717714</v>
      </c>
      <c r="I110" s="11">
        <v>0.52560125476884456</v>
      </c>
      <c r="J110" s="11">
        <v>0.68241303892073457</v>
      </c>
      <c r="K110" s="11">
        <v>0.41423798569293718</v>
      </c>
      <c r="L110" s="11">
        <v>0.59841048470661529</v>
      </c>
      <c r="O110" s="4">
        <v>111001018058</v>
      </c>
      <c r="P110" s="11" t="s">
        <v>338</v>
      </c>
      <c r="Q110" s="11">
        <v>380</v>
      </c>
      <c r="R110" s="11">
        <v>0.9521955155366274</v>
      </c>
      <c r="S110" s="11">
        <v>0.79370625499191172</v>
      </c>
      <c r="T110" s="11">
        <v>0.45664516271228112</v>
      </c>
      <c r="U110" s="11">
        <v>0.55558300784285164</v>
      </c>
      <c r="V110" s="11">
        <v>0.46259237612122261</v>
      </c>
      <c r="W110" s="11">
        <v>0.57382464767679942</v>
      </c>
      <c r="X110" s="11">
        <v>0.69952267274659463</v>
      </c>
      <c r="Y110" s="11">
        <v>0.42239322083599057</v>
      </c>
      <c r="Z110" s="11">
        <v>0.61455785730803492</v>
      </c>
    </row>
    <row r="111" spans="1:26">
      <c r="A111" s="4">
        <v>111001018252</v>
      </c>
      <c r="B111" s="11" t="s">
        <v>381</v>
      </c>
      <c r="C111" s="11">
        <v>79</v>
      </c>
      <c r="D111" s="11">
        <v>0.90008576890048353</v>
      </c>
      <c r="E111" s="11">
        <v>0.68065313062466282</v>
      </c>
      <c r="F111" s="11">
        <v>0.49819792307033361</v>
      </c>
      <c r="G111" s="11">
        <v>0.55410458968851362</v>
      </c>
      <c r="H111" s="11">
        <v>0.54170147792426326</v>
      </c>
      <c r="I111" s="11">
        <v>0.58110154800960656</v>
      </c>
      <c r="J111" s="11">
        <v>0.59849040520570029</v>
      </c>
      <c r="K111" s="11">
        <v>0.28497828275837539</v>
      </c>
      <c r="L111" s="11">
        <v>0.57991414077274239</v>
      </c>
      <c r="O111" s="4">
        <v>111001018201</v>
      </c>
      <c r="P111" s="11" t="s">
        <v>241</v>
      </c>
      <c r="Q111" s="11">
        <v>190</v>
      </c>
      <c r="R111" s="11">
        <v>0.95439608060310765</v>
      </c>
      <c r="S111" s="11">
        <v>0.8318941200631681</v>
      </c>
      <c r="T111" s="11">
        <v>0.55300113191189626</v>
      </c>
      <c r="U111" s="11">
        <v>0.61061209878704936</v>
      </c>
      <c r="V111" s="11">
        <v>0.48734657527904168</v>
      </c>
      <c r="W111" s="11">
        <v>0.57017073094262294</v>
      </c>
      <c r="X111" s="11">
        <v>0.76068845514883188</v>
      </c>
      <c r="Y111" s="11">
        <v>0.52326587248168654</v>
      </c>
      <c r="Z111" s="11">
        <v>0.66142188315217554</v>
      </c>
    </row>
    <row r="112" spans="1:26">
      <c r="A112" s="4">
        <v>111001018309</v>
      </c>
      <c r="B112" s="11" t="s">
        <v>240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O112" s="4">
        <v>111001018252</v>
      </c>
      <c r="P112" s="11" t="s">
        <v>381</v>
      </c>
      <c r="Q112" s="11">
        <v>113</v>
      </c>
      <c r="R112" s="11">
        <v>0.93485088266793781</v>
      </c>
      <c r="S112" s="11">
        <v>0.76123823322230455</v>
      </c>
      <c r="T112" s="11">
        <v>0.59470352034514362</v>
      </c>
      <c r="U112" s="11">
        <v>0.62772456288265888</v>
      </c>
      <c r="V112" s="11">
        <v>0.55952308240892157</v>
      </c>
      <c r="W112" s="11">
        <v>0.60050878591179846</v>
      </c>
      <c r="X112" s="11">
        <v>0.6154850594438247</v>
      </c>
      <c r="Y112" s="11">
        <v>0.39716822878457386</v>
      </c>
      <c r="Z112" s="11">
        <v>0.63640029445839552</v>
      </c>
    </row>
    <row r="113" spans="1:26">
      <c r="A113" s="4">
        <v>111001018325</v>
      </c>
      <c r="B113" s="11" t="s">
        <v>358</v>
      </c>
      <c r="C113" s="11">
        <v>176</v>
      </c>
      <c r="D113" s="11">
        <v>0.94694017384998841</v>
      </c>
      <c r="E113" s="11">
        <v>0.82059323908883453</v>
      </c>
      <c r="F113" s="11">
        <v>0.57172190445811866</v>
      </c>
      <c r="G113" s="11">
        <v>0.61980241462913388</v>
      </c>
      <c r="H113" s="11">
        <v>0.57642008220179008</v>
      </c>
      <c r="I113" s="11">
        <v>0.63543171232637519</v>
      </c>
      <c r="J113" s="11">
        <v>0.67141150534887306</v>
      </c>
      <c r="K113" s="11">
        <v>0.42891284524908929</v>
      </c>
      <c r="L113" s="11">
        <v>0.65890423464402537</v>
      </c>
      <c r="O113" s="4">
        <v>111001018309</v>
      </c>
      <c r="P113" s="11" t="s">
        <v>240</v>
      </c>
      <c r="Q113" s="11">
        <v>255</v>
      </c>
      <c r="R113" s="11">
        <v>0.94834340776081572</v>
      </c>
      <c r="S113" s="11">
        <v>0.82931202580893026</v>
      </c>
      <c r="T113" s="11">
        <v>0.52431651546631497</v>
      </c>
      <c r="U113" s="11">
        <v>0.56077511385674772</v>
      </c>
      <c r="V113" s="11">
        <v>0.51470393221380484</v>
      </c>
      <c r="W113" s="11">
        <v>0.55847543054804161</v>
      </c>
      <c r="X113" s="11">
        <v>0.73202478947685456</v>
      </c>
      <c r="Y113" s="11">
        <v>0.4542475821503113</v>
      </c>
      <c r="Z113" s="11">
        <v>0.64027484966022763</v>
      </c>
    </row>
    <row r="114" spans="1:26">
      <c r="A114" s="4">
        <v>111001018333</v>
      </c>
      <c r="B114" s="11" t="s">
        <v>118</v>
      </c>
      <c r="C114" s="11">
        <v>87</v>
      </c>
      <c r="D114" s="11">
        <v>0.94656529778713849</v>
      </c>
      <c r="E114" s="11">
        <v>0.85203865097823328</v>
      </c>
      <c r="F114" s="11">
        <v>0.42251488776781088</v>
      </c>
      <c r="G114" s="11">
        <v>0.49899570621452072</v>
      </c>
      <c r="H114" s="11">
        <v>0.44594272695439513</v>
      </c>
      <c r="I114" s="11">
        <v>0.46577049481509869</v>
      </c>
      <c r="J114" s="11">
        <v>0.67198072487729588</v>
      </c>
      <c r="K114" s="11">
        <v>0.44136309704844895</v>
      </c>
      <c r="L114" s="11">
        <v>0.59314644830536767</v>
      </c>
      <c r="O114" s="4">
        <v>111001018325</v>
      </c>
      <c r="P114" s="11" t="s">
        <v>358</v>
      </c>
      <c r="Q114" s="11">
        <v>317</v>
      </c>
      <c r="R114" s="11">
        <v>0.95793331941026083</v>
      </c>
      <c r="S114" s="11">
        <v>0.80817918262663402</v>
      </c>
      <c r="T114" s="11">
        <v>0.49348039062934229</v>
      </c>
      <c r="U114" s="11">
        <v>0.57446100156666036</v>
      </c>
      <c r="V114" s="11">
        <v>0.5229769772203926</v>
      </c>
      <c r="W114" s="11">
        <v>0.58791780325283505</v>
      </c>
      <c r="X114" s="11">
        <v>0.68637967986547899</v>
      </c>
      <c r="Y114" s="11">
        <v>0.40775732629761741</v>
      </c>
      <c r="Z114" s="11">
        <v>0.62988571010865269</v>
      </c>
    </row>
    <row r="115" spans="1:26">
      <c r="A115" s="4">
        <v>111001018341</v>
      </c>
      <c r="B115" s="11" t="s">
        <v>296</v>
      </c>
      <c r="C115" s="11">
        <v>70</v>
      </c>
      <c r="D115" s="11">
        <v>0.95329583744619206</v>
      </c>
      <c r="E115" s="11">
        <v>0.76090125291330857</v>
      </c>
      <c r="F115" s="11">
        <v>0.35922765192512485</v>
      </c>
      <c r="G115" s="11">
        <v>0.51852928381656138</v>
      </c>
      <c r="H115" s="11">
        <v>0.38752324037309338</v>
      </c>
      <c r="I115" s="11">
        <v>0.47328118480704234</v>
      </c>
      <c r="J115" s="11">
        <v>0.76275155140554829</v>
      </c>
      <c r="K115" s="11">
        <v>0.36102390463423589</v>
      </c>
      <c r="L115" s="11">
        <v>0.57206673841513833</v>
      </c>
      <c r="O115" s="4">
        <v>111001018333</v>
      </c>
      <c r="P115" s="11" t="s">
        <v>118</v>
      </c>
      <c r="Q115" s="11">
        <v>377</v>
      </c>
      <c r="R115" s="11">
        <v>0.94399332334663144</v>
      </c>
      <c r="S115" s="11">
        <v>0.8464060909953478</v>
      </c>
      <c r="T115" s="11">
        <v>0.48128353373984317</v>
      </c>
      <c r="U115" s="11">
        <v>0.50028271849047967</v>
      </c>
      <c r="V115" s="11">
        <v>0.4389485845543547</v>
      </c>
      <c r="W115" s="11">
        <v>0.52881701333662789</v>
      </c>
      <c r="X115" s="11">
        <v>0.77073916593768066</v>
      </c>
      <c r="Y115" s="11">
        <v>0.50048596257136646</v>
      </c>
      <c r="Z115" s="11">
        <v>0.62636954912154152</v>
      </c>
    </row>
    <row r="116" spans="1:26">
      <c r="A116" s="4">
        <v>111001018384</v>
      </c>
      <c r="B116" s="11" t="s">
        <v>161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O116" s="4">
        <v>111001018341</v>
      </c>
      <c r="P116" s="11" t="s">
        <v>296</v>
      </c>
      <c r="Q116" s="11">
        <v>379</v>
      </c>
      <c r="R116" s="11">
        <v>0.95084389503756073</v>
      </c>
      <c r="S116" s="11">
        <v>0.73364874573109506</v>
      </c>
      <c r="T116" s="11">
        <v>0.46820430826476611</v>
      </c>
      <c r="U116" s="11">
        <v>0.55012081795635082</v>
      </c>
      <c r="V116" s="11">
        <v>0.46226002014330947</v>
      </c>
      <c r="W116" s="11">
        <v>0.56121686676925753</v>
      </c>
      <c r="X116" s="11">
        <v>0.68789004773832263</v>
      </c>
      <c r="Y116" s="11">
        <v>0.35455141547004432</v>
      </c>
      <c r="Z116" s="11">
        <v>0.59609201463883832</v>
      </c>
    </row>
    <row r="117" spans="1:26">
      <c r="A117" s="4">
        <v>111001019411</v>
      </c>
      <c r="B117" s="11" t="s">
        <v>258</v>
      </c>
      <c r="C117" s="11">
        <v>223</v>
      </c>
      <c r="D117" s="11">
        <v>0.94800435888127255</v>
      </c>
      <c r="E117" s="11">
        <v>0.77232734459704133</v>
      </c>
      <c r="F117" s="11">
        <v>0.41305911999819733</v>
      </c>
      <c r="G117" s="11">
        <v>0.52817469232957204</v>
      </c>
      <c r="H117" s="11">
        <v>0.41132509882796892</v>
      </c>
      <c r="I117" s="11">
        <v>0.53153521224354161</v>
      </c>
      <c r="J117" s="11">
        <v>0.72259308555291057</v>
      </c>
      <c r="K117" s="11">
        <v>0.37223184962227607</v>
      </c>
      <c r="L117" s="11">
        <v>0.58740634525659752</v>
      </c>
      <c r="O117" s="4">
        <v>111001018368</v>
      </c>
      <c r="P117" s="11" t="s">
        <v>352</v>
      </c>
      <c r="Q117" s="11">
        <v>333</v>
      </c>
      <c r="R117" s="11">
        <v>0.92682077560220644</v>
      </c>
      <c r="S117" s="11">
        <v>0.76740740939985075</v>
      </c>
      <c r="T117" s="11">
        <v>0.48378625007283499</v>
      </c>
      <c r="U117" s="11">
        <v>0.55864125232322726</v>
      </c>
      <c r="V117" s="11">
        <v>0.51285503730673609</v>
      </c>
      <c r="W117" s="11">
        <v>0.55681269575232073</v>
      </c>
      <c r="X117" s="11">
        <v>0.65179933822225133</v>
      </c>
      <c r="Y117" s="11">
        <v>0.42262584898603944</v>
      </c>
      <c r="Z117" s="11">
        <v>0.61009357595818348</v>
      </c>
    </row>
    <row r="118" spans="1:26">
      <c r="A118" s="4">
        <v>111001019526</v>
      </c>
      <c r="B118" s="11" t="s">
        <v>87</v>
      </c>
      <c r="C118" s="11">
        <v>130</v>
      </c>
      <c r="D118" s="11">
        <v>0.94090301908062979</v>
      </c>
      <c r="E118" s="11">
        <v>0.83929292243860432</v>
      </c>
      <c r="F118" s="11">
        <v>0.3478702573979407</v>
      </c>
      <c r="G118" s="11">
        <v>0.43999478263878072</v>
      </c>
      <c r="H118" s="11">
        <v>0.36878614584801966</v>
      </c>
      <c r="I118" s="11">
        <v>0.54339130020707294</v>
      </c>
      <c r="J118" s="11">
        <v>0.77372199882428372</v>
      </c>
      <c r="K118" s="11">
        <v>0.34950498967401611</v>
      </c>
      <c r="L118" s="11">
        <v>0.57543317701366847</v>
      </c>
      <c r="O118" s="4">
        <v>111001018384</v>
      </c>
      <c r="P118" s="11" t="s">
        <v>161</v>
      </c>
      <c r="Q118" s="11">
        <v>382</v>
      </c>
      <c r="R118" s="11">
        <v>0.95868256004998387</v>
      </c>
      <c r="S118" s="11">
        <v>0.841117515394745</v>
      </c>
      <c r="T118" s="11">
        <v>0.49182213304925848</v>
      </c>
      <c r="U118" s="11">
        <v>0.53486967446403155</v>
      </c>
      <c r="V118" s="11">
        <v>0.4474586178630548</v>
      </c>
      <c r="W118" s="11">
        <v>0.57305807581234625</v>
      </c>
      <c r="X118" s="11">
        <v>0.76821415847058927</v>
      </c>
      <c r="Y118" s="11">
        <v>0.47578535663825194</v>
      </c>
      <c r="Z118" s="11">
        <v>0.63637601146778267</v>
      </c>
    </row>
    <row r="119" spans="1:26">
      <c r="A119" s="4">
        <v>111001020095</v>
      </c>
      <c r="B119" s="11" t="s">
        <v>341</v>
      </c>
      <c r="C119" s="11">
        <v>47</v>
      </c>
      <c r="D119" s="11">
        <v>0.95984201240335743</v>
      </c>
      <c r="E119" s="11">
        <v>0.64538816925759979</v>
      </c>
      <c r="F119" s="11">
        <v>0.44262270200176601</v>
      </c>
      <c r="G119" s="11">
        <v>0.5843684352795927</v>
      </c>
      <c r="H119" s="11">
        <v>0.51344467926143422</v>
      </c>
      <c r="I119" s="11">
        <v>0.62351408295151223</v>
      </c>
      <c r="J119" s="11">
        <v>0.57568337834105665</v>
      </c>
      <c r="K119" s="11">
        <v>0.2744744734189179</v>
      </c>
      <c r="L119" s="11">
        <v>0.57741724161440466</v>
      </c>
      <c r="O119" s="4">
        <v>111001019411</v>
      </c>
      <c r="P119" s="11" t="s">
        <v>258</v>
      </c>
      <c r="Q119" s="11">
        <v>320</v>
      </c>
      <c r="R119" s="11">
        <v>0.95099853401729151</v>
      </c>
      <c r="S119" s="11">
        <v>0.80238882249056043</v>
      </c>
      <c r="T119" s="11">
        <v>0.44853502881870727</v>
      </c>
      <c r="U119" s="11">
        <v>0.57274743455259558</v>
      </c>
      <c r="V119" s="11">
        <v>0.44626559021488788</v>
      </c>
      <c r="W119" s="11">
        <v>0.58437970491931557</v>
      </c>
      <c r="X119" s="11">
        <v>0.69855347073830965</v>
      </c>
      <c r="Y119" s="11">
        <v>0.41105814015684977</v>
      </c>
      <c r="Z119" s="11">
        <v>0.61436584073856482</v>
      </c>
    </row>
    <row r="120" spans="1:26">
      <c r="A120" s="4">
        <v>111001020168</v>
      </c>
      <c r="B120" s="11" t="s">
        <v>54</v>
      </c>
      <c r="C120" s="11">
        <v>457</v>
      </c>
      <c r="D120" s="11">
        <v>0.93471666805766085</v>
      </c>
      <c r="E120" s="11">
        <v>0.77420018645098365</v>
      </c>
      <c r="F120" s="11">
        <v>0.38999279639324408</v>
      </c>
      <c r="G120" s="11">
        <v>0.47651030590565308</v>
      </c>
      <c r="H120" s="11">
        <v>0.37516990080704127</v>
      </c>
      <c r="I120" s="11">
        <v>0.52372983148959862</v>
      </c>
      <c r="J120" s="11">
        <v>0.70566116176763016</v>
      </c>
      <c r="K120" s="11">
        <v>0.42159036517313303</v>
      </c>
      <c r="L120" s="11">
        <v>0.57519640200561806</v>
      </c>
      <c r="O120" s="4">
        <v>111001019526</v>
      </c>
      <c r="P120" s="11" t="s">
        <v>87</v>
      </c>
      <c r="Q120" s="11">
        <v>382</v>
      </c>
      <c r="R120" s="11">
        <v>0.96202619421920721</v>
      </c>
      <c r="S120" s="11">
        <v>0.82077196016965159</v>
      </c>
      <c r="T120" s="11">
        <v>0.47841061342628532</v>
      </c>
      <c r="U120" s="11">
        <v>0.55417114690680036</v>
      </c>
      <c r="V120" s="11">
        <v>0.48435382440610331</v>
      </c>
      <c r="W120" s="11">
        <v>0.56425925653737574</v>
      </c>
      <c r="X120" s="11">
        <v>0.73018972564846629</v>
      </c>
      <c r="Y120" s="11">
        <v>0.44622535741137537</v>
      </c>
      <c r="Z120" s="11">
        <v>0.63005100984065809</v>
      </c>
    </row>
    <row r="121" spans="1:26">
      <c r="A121" s="4">
        <v>111001020320</v>
      </c>
      <c r="B121" s="11" t="s">
        <v>273</v>
      </c>
      <c r="C121" s="11">
        <v>33</v>
      </c>
      <c r="D121" s="11">
        <v>0.96151415442485622</v>
      </c>
      <c r="E121" s="11">
        <v>0.75433685876146594</v>
      </c>
      <c r="F121" s="11">
        <v>0.64347988653118127</v>
      </c>
      <c r="G121" s="11">
        <v>0.76430122906999465</v>
      </c>
      <c r="H121" s="11">
        <v>0.66424548556187479</v>
      </c>
      <c r="I121" s="11">
        <v>0.66539436744873648</v>
      </c>
      <c r="J121" s="11">
        <v>0.73446294206311558</v>
      </c>
      <c r="K121" s="11">
        <v>0.47597544530128894</v>
      </c>
      <c r="L121" s="11">
        <v>0.70796379614531424</v>
      </c>
      <c r="O121" s="4">
        <v>111001020095</v>
      </c>
      <c r="P121" s="11" t="s">
        <v>341</v>
      </c>
      <c r="Q121" s="11">
        <v>357</v>
      </c>
      <c r="R121" s="11">
        <v>0.93713892406303445</v>
      </c>
      <c r="S121" s="11">
        <v>0.79796141384973274</v>
      </c>
      <c r="T121" s="11">
        <v>0.46557471099533709</v>
      </c>
      <c r="U121" s="11">
        <v>0.55520061755555583</v>
      </c>
      <c r="V121" s="11">
        <v>0.46320465631551427</v>
      </c>
      <c r="W121" s="11">
        <v>0.57314587459919963</v>
      </c>
      <c r="X121" s="11">
        <v>0.72289386027725755</v>
      </c>
      <c r="Y121" s="11">
        <v>0.41645460134934187</v>
      </c>
      <c r="Z121" s="11">
        <v>0.6164468323756217</v>
      </c>
    </row>
    <row r="122" spans="1:26">
      <c r="A122" s="4">
        <v>111001020401</v>
      </c>
      <c r="B122" s="11" t="s">
        <v>942</v>
      </c>
      <c r="C122" s="11">
        <v>16</v>
      </c>
      <c r="D122" s="11">
        <v>0.96670771050147364</v>
      </c>
      <c r="E122" s="11">
        <v>0.83138087184788934</v>
      </c>
      <c r="F122" s="11">
        <v>0.61323402396656834</v>
      </c>
      <c r="G122" s="11">
        <v>0.67023728280138606</v>
      </c>
      <c r="H122" s="11">
        <v>0.56659981088674793</v>
      </c>
      <c r="I122" s="11">
        <v>0.71809988491601695</v>
      </c>
      <c r="J122" s="11">
        <v>0.70789707592451612</v>
      </c>
      <c r="K122" s="11">
        <v>0.52981926752423036</v>
      </c>
      <c r="L122" s="11">
        <v>0.70049699104610363</v>
      </c>
      <c r="O122" s="4">
        <v>111001020168</v>
      </c>
      <c r="P122" s="11" t="s">
        <v>54</v>
      </c>
      <c r="Q122" s="11">
        <v>382</v>
      </c>
      <c r="R122" s="11">
        <v>0.95916292011576731</v>
      </c>
      <c r="S122" s="11">
        <v>0.79902545568095751</v>
      </c>
      <c r="T122" s="11">
        <v>0.44919620426841927</v>
      </c>
      <c r="U122" s="11">
        <v>0.54298462222956401</v>
      </c>
      <c r="V122" s="11">
        <v>0.45457347119159441</v>
      </c>
      <c r="W122" s="11">
        <v>0.57480246246419997</v>
      </c>
      <c r="X122" s="11">
        <v>0.73474614436664154</v>
      </c>
      <c r="Y122" s="11">
        <v>0.46136725022505914</v>
      </c>
      <c r="Z122" s="11">
        <v>0.62198231631777545</v>
      </c>
    </row>
    <row r="123" spans="1:26">
      <c r="A123" s="4">
        <v>111001024643</v>
      </c>
      <c r="B123" s="11" t="s">
        <v>367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O123" s="4">
        <v>111001020320</v>
      </c>
      <c r="P123" s="11" t="s">
        <v>273</v>
      </c>
      <c r="Q123" s="11">
        <v>384</v>
      </c>
      <c r="R123" s="11">
        <v>0.95091559932339698</v>
      </c>
      <c r="S123" s="11">
        <v>0.76304081837037885</v>
      </c>
      <c r="T123" s="11">
        <v>0.45467618481538136</v>
      </c>
      <c r="U123" s="11">
        <v>0.55105604380408957</v>
      </c>
      <c r="V123" s="11">
        <v>0.42831368072552856</v>
      </c>
      <c r="W123" s="11">
        <v>0.56125723786649351</v>
      </c>
      <c r="X123" s="11">
        <v>0.68273954321314012</v>
      </c>
      <c r="Y123" s="11">
        <v>0.42765437447165794</v>
      </c>
      <c r="Z123" s="11">
        <v>0.60245668532375829</v>
      </c>
    </row>
    <row r="124" spans="1:26">
      <c r="A124" s="4">
        <v>111001024660</v>
      </c>
      <c r="B124" s="11" t="s">
        <v>659</v>
      </c>
      <c r="C124" s="11">
        <v>144</v>
      </c>
      <c r="D124" s="11">
        <v>0.95894954425306067</v>
      </c>
      <c r="E124" s="11">
        <v>0.85402767206054098</v>
      </c>
      <c r="F124" s="11">
        <v>0.41271074986900785</v>
      </c>
      <c r="G124" s="11">
        <v>0.52748181349196688</v>
      </c>
      <c r="H124" s="11">
        <v>0.42389545765663061</v>
      </c>
      <c r="I124" s="11">
        <v>0.54675484798328688</v>
      </c>
      <c r="J124" s="11">
        <v>0.76739155141660231</v>
      </c>
      <c r="K124" s="11">
        <v>0.49003997036687846</v>
      </c>
      <c r="L124" s="11">
        <v>0.62265645088724686</v>
      </c>
      <c r="O124" s="4">
        <v>111001020401</v>
      </c>
      <c r="P124" s="11" t="s">
        <v>942</v>
      </c>
      <c r="Q124" s="11">
        <v>189</v>
      </c>
      <c r="R124" s="11">
        <v>0.94965257672387438</v>
      </c>
      <c r="S124" s="11">
        <v>0.87375265375434374</v>
      </c>
      <c r="T124" s="11">
        <v>0.43208264901026067</v>
      </c>
      <c r="U124" s="11">
        <v>0.51477078279957511</v>
      </c>
      <c r="V124" s="11">
        <v>0.44240873002556641</v>
      </c>
      <c r="W124" s="11">
        <v>0.57458634148789922</v>
      </c>
      <c r="X124" s="11">
        <v>0.76206004801256066</v>
      </c>
      <c r="Y124" s="11">
        <v>0.56781201844485618</v>
      </c>
      <c r="Z124" s="11">
        <v>0.63964072503236702</v>
      </c>
    </row>
    <row r="125" spans="1:26">
      <c r="A125" s="4">
        <v>111001024686</v>
      </c>
      <c r="B125" s="11" t="s">
        <v>325</v>
      </c>
      <c r="C125" s="11">
        <v>156</v>
      </c>
      <c r="D125" s="11">
        <v>0.95381139399729642</v>
      </c>
      <c r="E125" s="11">
        <v>0.79745006781233407</v>
      </c>
      <c r="F125" s="11">
        <v>0.50491083010079263</v>
      </c>
      <c r="G125" s="11">
        <v>0.56227818084732129</v>
      </c>
      <c r="H125" s="11">
        <v>0.51682315558307734</v>
      </c>
      <c r="I125" s="11">
        <v>0.56789315804145579</v>
      </c>
      <c r="J125" s="11">
        <v>0.7151952777620334</v>
      </c>
      <c r="K125" s="11">
        <v>0.39853238529825241</v>
      </c>
      <c r="L125" s="11">
        <v>0.62711180618032036</v>
      </c>
      <c r="O125" s="4">
        <v>111001024643</v>
      </c>
      <c r="P125" s="11" t="s">
        <v>367</v>
      </c>
      <c r="Q125" s="11">
        <v>306</v>
      </c>
      <c r="R125" s="11">
        <v>0.9272001098046736</v>
      </c>
      <c r="S125" s="11">
        <v>0.71830601992300724</v>
      </c>
      <c r="T125" s="11">
        <v>0.42628647757295585</v>
      </c>
      <c r="U125" s="11">
        <v>0.53370793191180865</v>
      </c>
      <c r="V125" s="11">
        <v>0.44903058680830255</v>
      </c>
      <c r="W125" s="11">
        <v>0.54932777052283577</v>
      </c>
      <c r="X125" s="11">
        <v>0.67936377369730583</v>
      </c>
      <c r="Y125" s="11">
        <v>0.4123529251226638</v>
      </c>
      <c r="Z125" s="11">
        <v>0.58694694942044412</v>
      </c>
    </row>
    <row r="126" spans="1:26">
      <c r="A126" s="4">
        <v>111001024732</v>
      </c>
      <c r="B126" s="11" t="s">
        <v>173</v>
      </c>
      <c r="C126" s="11">
        <v>318</v>
      </c>
      <c r="D126" s="11">
        <v>0.95079543888827611</v>
      </c>
      <c r="E126" s="11">
        <v>0.78716259090205354</v>
      </c>
      <c r="F126" s="11">
        <v>0.40675376208337077</v>
      </c>
      <c r="G126" s="11">
        <v>0.54993304455766656</v>
      </c>
      <c r="H126" s="11">
        <v>0.42161990032670715</v>
      </c>
      <c r="I126" s="11">
        <v>0.5249053716874208</v>
      </c>
      <c r="J126" s="11">
        <v>0.78649173423980712</v>
      </c>
      <c r="K126" s="11">
        <v>0.40911198780770491</v>
      </c>
      <c r="L126" s="11">
        <v>0.60459672881162585</v>
      </c>
      <c r="O126" s="4">
        <v>111001024660</v>
      </c>
      <c r="P126" s="11" t="s">
        <v>659</v>
      </c>
      <c r="Q126" s="11">
        <v>206</v>
      </c>
      <c r="R126" s="11">
        <v>0.93753171117618039</v>
      </c>
      <c r="S126" s="11">
        <v>0.79135293802864293</v>
      </c>
      <c r="T126" s="11">
        <v>0.42828670367024901</v>
      </c>
      <c r="U126" s="11">
        <v>0.54402847428140211</v>
      </c>
      <c r="V126" s="11">
        <v>0.46211047837304686</v>
      </c>
      <c r="W126" s="11">
        <v>0.58934604857870998</v>
      </c>
      <c r="X126" s="11">
        <v>0.75393480326288154</v>
      </c>
      <c r="Y126" s="11">
        <v>0.46146963602003321</v>
      </c>
      <c r="Z126" s="11">
        <v>0.62100759917389325</v>
      </c>
    </row>
    <row r="127" spans="1:26">
      <c r="A127" s="4">
        <v>111001024830</v>
      </c>
      <c r="B127" s="11" t="s">
        <v>652</v>
      </c>
      <c r="C127" s="11">
        <v>92</v>
      </c>
      <c r="D127" s="11">
        <v>0.95021145161332077</v>
      </c>
      <c r="E127" s="11">
        <v>0.76947121538708951</v>
      </c>
      <c r="F127" s="11">
        <v>0.41083063736338965</v>
      </c>
      <c r="G127" s="11">
        <v>0.51875475435011542</v>
      </c>
      <c r="H127" s="11">
        <v>0.37809219061600691</v>
      </c>
      <c r="I127" s="11">
        <v>0.53589260847773301</v>
      </c>
      <c r="J127" s="11">
        <v>0.72274017487909159</v>
      </c>
      <c r="K127" s="11">
        <v>0.37637668077178427</v>
      </c>
      <c r="L127" s="11">
        <v>0.58279621418231642</v>
      </c>
      <c r="O127" s="4">
        <v>111001024686</v>
      </c>
      <c r="P127" s="11" t="s">
        <v>325</v>
      </c>
      <c r="Q127" s="11">
        <v>272</v>
      </c>
      <c r="R127" s="11">
        <v>0.96411799862838821</v>
      </c>
      <c r="S127" s="11">
        <v>0.7910824159340325</v>
      </c>
      <c r="T127" s="11">
        <v>0.52587384532306369</v>
      </c>
      <c r="U127" s="11">
        <v>0.5781420377617168</v>
      </c>
      <c r="V127" s="11">
        <v>0.5596139521026382</v>
      </c>
      <c r="W127" s="11">
        <v>0.61047428724003217</v>
      </c>
      <c r="X127" s="11">
        <v>0.72063595569441397</v>
      </c>
      <c r="Y127" s="11">
        <v>0.48406443723246162</v>
      </c>
      <c r="Z127" s="11">
        <v>0.65425061623959335</v>
      </c>
    </row>
    <row r="128" spans="1:26">
      <c r="A128" s="4">
        <v>111001025020</v>
      </c>
      <c r="B128" s="11" t="s">
        <v>85</v>
      </c>
      <c r="C128" s="11">
        <v>528</v>
      </c>
      <c r="D128" s="11">
        <v>0.96142102772385196</v>
      </c>
      <c r="E128" s="11">
        <v>0.7997787398217524</v>
      </c>
      <c r="F128" s="11">
        <v>0.4185886337877322</v>
      </c>
      <c r="G128" s="11">
        <v>0.53400055982572869</v>
      </c>
      <c r="H128" s="11">
        <v>0.41865231942566866</v>
      </c>
      <c r="I128" s="11">
        <v>0.53668269385048062</v>
      </c>
      <c r="J128" s="11">
        <v>0.74044725790947996</v>
      </c>
      <c r="K128" s="11">
        <v>0.41751871271620722</v>
      </c>
      <c r="L128" s="11">
        <v>0.6033862431326128</v>
      </c>
      <c r="O128" s="4">
        <v>111001024732</v>
      </c>
      <c r="P128" s="11" t="s">
        <v>173</v>
      </c>
      <c r="Q128" s="11">
        <v>384</v>
      </c>
      <c r="R128" s="11">
        <v>0.96380461014320451</v>
      </c>
      <c r="S128" s="11">
        <v>0.80744768419102575</v>
      </c>
      <c r="T128" s="11">
        <v>0.44423472300932315</v>
      </c>
      <c r="U128" s="11">
        <v>0.56576028979145188</v>
      </c>
      <c r="V128" s="11">
        <v>0.45710707699787007</v>
      </c>
      <c r="W128" s="11">
        <v>0.56516460055358531</v>
      </c>
      <c r="X128" s="11">
        <v>0.73683788488033708</v>
      </c>
      <c r="Y128" s="11">
        <v>0.47656480888558289</v>
      </c>
      <c r="Z128" s="11">
        <v>0.62711520980654756</v>
      </c>
    </row>
    <row r="129" spans="1:26">
      <c r="A129" s="4">
        <v>111001025216</v>
      </c>
      <c r="B129" s="11" t="s">
        <v>203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O129" s="4">
        <v>111001024830</v>
      </c>
      <c r="P129" s="11" t="s">
        <v>652</v>
      </c>
      <c r="Q129" s="11">
        <v>41</v>
      </c>
      <c r="R129" s="11">
        <v>0.95519639314776839</v>
      </c>
      <c r="S129" s="11">
        <v>0.75401457004927397</v>
      </c>
      <c r="T129" s="11">
        <v>0.57284180614409974</v>
      </c>
      <c r="U129" s="11">
        <v>0.62733717346175277</v>
      </c>
      <c r="V129" s="11">
        <v>0.56505102772591242</v>
      </c>
      <c r="W129" s="11">
        <v>0.61301463712633841</v>
      </c>
      <c r="X129" s="11">
        <v>0.74733315309319892</v>
      </c>
      <c r="Y129" s="11">
        <v>0.53395618606947326</v>
      </c>
      <c r="Z129" s="11">
        <v>0.67109311835222718</v>
      </c>
    </row>
    <row r="130" spans="1:26">
      <c r="A130" s="4">
        <v>111001025313</v>
      </c>
      <c r="B130" s="11" t="s">
        <v>351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O130" s="4">
        <v>111001025020</v>
      </c>
      <c r="P130" s="11" t="s">
        <v>85</v>
      </c>
      <c r="Q130" s="11">
        <v>227</v>
      </c>
      <c r="R130" s="11">
        <v>0.94810195756421556</v>
      </c>
      <c r="S130" s="11">
        <v>0.74449719377131363</v>
      </c>
      <c r="T130" s="11">
        <v>0.48755495086783379</v>
      </c>
      <c r="U130" s="11">
        <v>0.57746098794621625</v>
      </c>
      <c r="V130" s="11">
        <v>0.4745889929282246</v>
      </c>
      <c r="W130" s="11">
        <v>0.56146993594422423</v>
      </c>
      <c r="X130" s="11">
        <v>0.71431911339857868</v>
      </c>
      <c r="Y130" s="11">
        <v>0.4084784679115816</v>
      </c>
      <c r="Z130" s="11">
        <v>0.61455895004152361</v>
      </c>
    </row>
    <row r="131" spans="1:26">
      <c r="A131" s="4">
        <v>111001026069</v>
      </c>
      <c r="B131" s="11" t="s">
        <v>12</v>
      </c>
      <c r="C131" s="11">
        <v>331</v>
      </c>
      <c r="D131" s="11">
        <v>0.95703301171997646</v>
      </c>
      <c r="E131" s="11">
        <v>0.86806865964889057</v>
      </c>
      <c r="F131" s="11">
        <v>0.35351024338719061</v>
      </c>
      <c r="G131" s="11">
        <v>0.4791133754086353</v>
      </c>
      <c r="H131" s="11">
        <v>0.30498684799499498</v>
      </c>
      <c r="I131" s="11">
        <v>0.52600588360765088</v>
      </c>
      <c r="J131" s="11">
        <v>0.75947094696084905</v>
      </c>
      <c r="K131" s="11">
        <v>0.53452993561626705</v>
      </c>
      <c r="L131" s="11">
        <v>0.59783986304305681</v>
      </c>
      <c r="O131" s="4">
        <v>111001025216</v>
      </c>
      <c r="P131" s="11" t="s">
        <v>203</v>
      </c>
      <c r="Q131" s="11">
        <v>192</v>
      </c>
      <c r="R131" s="11">
        <v>0.9523783775568293</v>
      </c>
      <c r="S131" s="11">
        <v>0.81745275978769716</v>
      </c>
      <c r="T131" s="11">
        <v>0.45750668603188799</v>
      </c>
      <c r="U131" s="11">
        <v>0.56966351791123759</v>
      </c>
      <c r="V131" s="11">
        <v>0.46536415183623719</v>
      </c>
      <c r="W131" s="11">
        <v>0.56449623777818425</v>
      </c>
      <c r="X131" s="11">
        <v>0.77963783133561293</v>
      </c>
      <c r="Y131" s="11">
        <v>0.44195399739093955</v>
      </c>
      <c r="Z131" s="11">
        <v>0.6310566949535783</v>
      </c>
    </row>
    <row r="132" spans="1:26">
      <c r="A132" s="4">
        <v>111001026964</v>
      </c>
      <c r="B132" s="11" t="s">
        <v>326</v>
      </c>
      <c r="C132" s="11">
        <v>355</v>
      </c>
      <c r="D132" s="11">
        <v>0.95133487031217689</v>
      </c>
      <c r="E132" s="11">
        <v>0.73007757779118243</v>
      </c>
      <c r="F132" s="11">
        <v>0.40467262196196141</v>
      </c>
      <c r="G132" s="11">
        <v>0.47293155519023955</v>
      </c>
      <c r="H132" s="11">
        <v>0.40938154994685777</v>
      </c>
      <c r="I132" s="11">
        <v>0.50142923772753567</v>
      </c>
      <c r="J132" s="11">
        <v>0.69777606592488373</v>
      </c>
      <c r="K132" s="11">
        <v>0.38641361663533452</v>
      </c>
      <c r="L132" s="11">
        <v>0.56925213693627141</v>
      </c>
      <c r="O132" s="4">
        <v>111001025313</v>
      </c>
      <c r="P132" s="11" t="s">
        <v>351</v>
      </c>
      <c r="Q132" s="11">
        <v>133</v>
      </c>
      <c r="R132" s="11">
        <v>0.95841556951131579</v>
      </c>
      <c r="S132" s="11">
        <v>0.80805713258971956</v>
      </c>
      <c r="T132" s="11">
        <v>0.43629003050029663</v>
      </c>
      <c r="U132" s="11">
        <v>0.51753732519418105</v>
      </c>
      <c r="V132" s="11">
        <v>0.44581304940600314</v>
      </c>
      <c r="W132" s="11">
        <v>0.55650158903354485</v>
      </c>
      <c r="X132" s="11">
        <v>0.72100614935502305</v>
      </c>
      <c r="Y132" s="11">
        <v>0.47984550875426568</v>
      </c>
      <c r="Z132" s="11">
        <v>0.61543329429304361</v>
      </c>
    </row>
    <row r="133" spans="1:26">
      <c r="A133" s="4">
        <v>111001027251</v>
      </c>
      <c r="B133" s="11" t="s">
        <v>372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O133" s="4">
        <v>111001026069</v>
      </c>
      <c r="P133" s="11" t="s">
        <v>12</v>
      </c>
      <c r="Q133" s="11">
        <v>191</v>
      </c>
      <c r="R133" s="11">
        <v>0.96598926739934654</v>
      </c>
      <c r="S133" s="11">
        <v>0.87055565344038321</v>
      </c>
      <c r="T133" s="11">
        <v>0.44191863124247188</v>
      </c>
      <c r="U133" s="11">
        <v>0.53666969882713644</v>
      </c>
      <c r="V133" s="11">
        <v>0.42561780580620334</v>
      </c>
      <c r="W133" s="11">
        <v>0.58078757323457264</v>
      </c>
      <c r="X133" s="11">
        <v>0.7822083663421715</v>
      </c>
      <c r="Y133" s="11">
        <v>0.57599736947263447</v>
      </c>
      <c r="Z133" s="11">
        <v>0.647468045720615</v>
      </c>
    </row>
    <row r="134" spans="1:26">
      <c r="A134" s="4">
        <v>111001027308</v>
      </c>
      <c r="B134" s="11" t="s">
        <v>205</v>
      </c>
      <c r="C134" s="11">
        <v>204</v>
      </c>
      <c r="D134" s="11">
        <v>0.94549176390521728</v>
      </c>
      <c r="E134" s="11">
        <v>0.80380306227405707</v>
      </c>
      <c r="F134" s="11">
        <v>0.34581810242979294</v>
      </c>
      <c r="G134" s="11">
        <v>0.464881626568731</v>
      </c>
      <c r="H134" s="11">
        <v>0.35203733453159847</v>
      </c>
      <c r="I134" s="11">
        <v>0.48444829338471446</v>
      </c>
      <c r="J134" s="11">
        <v>0.71237970155107266</v>
      </c>
      <c r="K134" s="11">
        <v>0.30342633430693366</v>
      </c>
      <c r="L134" s="11">
        <v>0.55153577736901471</v>
      </c>
      <c r="O134" s="4">
        <v>111001026964</v>
      </c>
      <c r="P134" s="11" t="s">
        <v>326</v>
      </c>
      <c r="Q134" s="11">
        <v>384</v>
      </c>
      <c r="R134" s="11">
        <v>0.94797146466590465</v>
      </c>
      <c r="S134" s="11">
        <v>0.79274799323174183</v>
      </c>
      <c r="T134" s="11">
        <v>0.4260620275752518</v>
      </c>
      <c r="U134" s="11">
        <v>0.52611799039053653</v>
      </c>
      <c r="V134" s="11">
        <v>0.43779176505870371</v>
      </c>
      <c r="W134" s="11">
        <v>0.54080043027327007</v>
      </c>
      <c r="X134" s="11">
        <v>0.73329364959871557</v>
      </c>
      <c r="Y134" s="11">
        <v>0.45584853079529525</v>
      </c>
      <c r="Z134" s="11">
        <v>0.60757923144867743</v>
      </c>
    </row>
    <row r="135" spans="1:26">
      <c r="A135" s="4">
        <v>111001027324</v>
      </c>
      <c r="B135" s="11" t="s">
        <v>228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O135" s="4">
        <v>111001027251</v>
      </c>
      <c r="P135" s="11" t="s">
        <v>372</v>
      </c>
      <c r="Q135" s="11">
        <v>188</v>
      </c>
      <c r="R135" s="11">
        <v>0.92970374993318505</v>
      </c>
      <c r="S135" s="11">
        <v>0.68253647312345156</v>
      </c>
      <c r="T135" s="11">
        <v>0.45656940325090417</v>
      </c>
      <c r="U135" s="11">
        <v>0.5423804168022911</v>
      </c>
      <c r="V135" s="11">
        <v>0.47202975876138487</v>
      </c>
      <c r="W135" s="11">
        <v>0.57482027627188115</v>
      </c>
      <c r="X135" s="11">
        <v>0.65154477987691328</v>
      </c>
      <c r="Y135" s="11">
        <v>0.37217482117347306</v>
      </c>
      <c r="Z135" s="11">
        <v>0.58521995989918552</v>
      </c>
    </row>
    <row r="136" spans="1:26">
      <c r="A136" s="4">
        <v>111001027332</v>
      </c>
      <c r="B136" s="11" t="s">
        <v>330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O136" s="4">
        <v>111001027308</v>
      </c>
      <c r="P136" s="11" t="s">
        <v>205</v>
      </c>
      <c r="Q136" s="11">
        <v>191</v>
      </c>
      <c r="R136" s="11">
        <v>0.95470122413126601</v>
      </c>
      <c r="S136" s="11">
        <v>0.81756196620263955</v>
      </c>
      <c r="T136" s="11">
        <v>0.46393392106988091</v>
      </c>
      <c r="U136" s="11">
        <v>0.53959435586874094</v>
      </c>
      <c r="V136" s="11">
        <v>0.45268070028284052</v>
      </c>
      <c r="W136" s="11">
        <v>0.55156229404830071</v>
      </c>
      <c r="X136" s="11">
        <v>0.72500676116584561</v>
      </c>
      <c r="Y136" s="11">
        <v>0.35946461714731909</v>
      </c>
      <c r="Z136" s="11">
        <v>0.60806322998960416</v>
      </c>
    </row>
    <row r="137" spans="1:26">
      <c r="A137" s="4">
        <v>111001027383</v>
      </c>
      <c r="B137" s="11" t="s">
        <v>260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O137" s="4">
        <v>111001027324</v>
      </c>
      <c r="P137" s="11" t="s">
        <v>228</v>
      </c>
      <c r="Q137" s="11">
        <v>183</v>
      </c>
      <c r="R137" s="11">
        <v>0.93581908039023265</v>
      </c>
      <c r="S137" s="11">
        <v>0.78753431178945932</v>
      </c>
      <c r="T137" s="11">
        <v>0.47499639247059439</v>
      </c>
      <c r="U137" s="11">
        <v>0.51835471194539717</v>
      </c>
      <c r="V137" s="11">
        <v>0.41250838661266348</v>
      </c>
      <c r="W137" s="11">
        <v>0.51507966415231532</v>
      </c>
      <c r="X137" s="11">
        <v>0.67459640594377179</v>
      </c>
      <c r="Y137" s="11">
        <v>0.41599308560288106</v>
      </c>
      <c r="Z137" s="11">
        <v>0.59186025486341443</v>
      </c>
    </row>
    <row r="138" spans="1:26">
      <c r="A138" s="4">
        <v>111001027391</v>
      </c>
      <c r="B138" s="11" t="s">
        <v>277</v>
      </c>
      <c r="C138" s="11">
        <v>114</v>
      </c>
      <c r="D138" s="11">
        <v>0.96094882512479673</v>
      </c>
      <c r="E138" s="11">
        <v>0.90424582707968704</v>
      </c>
      <c r="F138" s="11">
        <v>0.33848585172545537</v>
      </c>
      <c r="G138" s="11">
        <v>0.46350179555574605</v>
      </c>
      <c r="H138" s="11">
        <v>0.38382512542027869</v>
      </c>
      <c r="I138" s="11">
        <v>0.52255030152655479</v>
      </c>
      <c r="J138" s="11">
        <v>0.7640844332904474</v>
      </c>
      <c r="K138" s="11">
        <v>0.44765281896047271</v>
      </c>
      <c r="L138" s="11">
        <v>0.59816187233542983</v>
      </c>
      <c r="O138" s="4">
        <v>111001027332</v>
      </c>
      <c r="P138" s="11" t="s">
        <v>330</v>
      </c>
      <c r="Q138" s="11">
        <v>174</v>
      </c>
      <c r="R138" s="11">
        <v>0.96273331329292955</v>
      </c>
      <c r="S138" s="11">
        <v>0.75520606746168339</v>
      </c>
      <c r="T138" s="11">
        <v>0.46288781199726253</v>
      </c>
      <c r="U138" s="11">
        <v>0.5233795319608866</v>
      </c>
      <c r="V138" s="11">
        <v>0.45384496574345595</v>
      </c>
      <c r="W138" s="11">
        <v>0.52528650437707336</v>
      </c>
      <c r="X138" s="11">
        <v>0.61036554024069589</v>
      </c>
      <c r="Y138" s="11">
        <v>0.39649876662662498</v>
      </c>
      <c r="Z138" s="11">
        <v>0.58627531271257649</v>
      </c>
    </row>
    <row r="139" spans="1:26">
      <c r="A139" s="4">
        <v>111001027405</v>
      </c>
      <c r="B139" s="11" t="s">
        <v>943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O139" s="4">
        <v>111001027383</v>
      </c>
      <c r="P139" s="11" t="s">
        <v>260</v>
      </c>
      <c r="Q139" s="11">
        <v>288</v>
      </c>
      <c r="R139" s="11">
        <v>0.96421264780536808</v>
      </c>
      <c r="S139" s="11">
        <v>0.81145457357559292</v>
      </c>
      <c r="T139" s="11">
        <v>0.44584596035120067</v>
      </c>
      <c r="U139" s="11">
        <v>0.52620517948986389</v>
      </c>
      <c r="V139" s="11">
        <v>0.43762059715483947</v>
      </c>
      <c r="W139" s="11">
        <v>0.5269292417847965</v>
      </c>
      <c r="X139" s="11">
        <v>0.75176748629991386</v>
      </c>
      <c r="Y139" s="11">
        <v>0.44643008761576947</v>
      </c>
      <c r="Z139" s="11">
        <v>0.61380822175966809</v>
      </c>
    </row>
    <row r="140" spans="1:26">
      <c r="A140" s="4">
        <v>111001027634</v>
      </c>
      <c r="B140" s="11" t="s">
        <v>465</v>
      </c>
      <c r="C140" s="11">
        <v>69</v>
      </c>
      <c r="D140" s="11">
        <v>0.96194956930694231</v>
      </c>
      <c r="E140" s="11">
        <v>0.89284898526710121</v>
      </c>
      <c r="F140" s="11">
        <v>0.33015328439830027</v>
      </c>
      <c r="G140" s="11">
        <v>0.48496364081921695</v>
      </c>
      <c r="H140" s="11">
        <v>0.30836128694443277</v>
      </c>
      <c r="I140" s="11">
        <v>0.60579105387673604</v>
      </c>
      <c r="J140" s="11">
        <v>0.74356023884122113</v>
      </c>
      <c r="K140" s="11">
        <v>0.45008155525211352</v>
      </c>
      <c r="L140" s="11">
        <v>0.59721370183825806</v>
      </c>
      <c r="O140" s="4">
        <v>111001027391</v>
      </c>
      <c r="P140" s="11" t="s">
        <v>277</v>
      </c>
      <c r="Q140" s="11">
        <v>319</v>
      </c>
      <c r="R140" s="11">
        <v>0.9567564998826289</v>
      </c>
      <c r="S140" s="11">
        <v>0.77794897008243324</v>
      </c>
      <c r="T140" s="11">
        <v>0.4306601177468376</v>
      </c>
      <c r="U140" s="11">
        <v>0.51305066956197209</v>
      </c>
      <c r="V140" s="11">
        <v>0.43937953577972488</v>
      </c>
      <c r="W140" s="11">
        <v>0.52333526809351949</v>
      </c>
      <c r="X140" s="11">
        <v>0.72205361609607122</v>
      </c>
      <c r="Y140" s="11">
        <v>0.44905506962838904</v>
      </c>
      <c r="Z140" s="11">
        <v>0.60152996835894701</v>
      </c>
    </row>
    <row r="141" spans="1:26">
      <c r="A141" s="4">
        <v>111001028258</v>
      </c>
      <c r="B141" s="11" t="s">
        <v>123</v>
      </c>
      <c r="C141" s="11">
        <v>244</v>
      </c>
      <c r="D141" s="11">
        <v>0.95793214196848775</v>
      </c>
      <c r="E141" s="11">
        <v>0.79474353645156748</v>
      </c>
      <c r="F141" s="11">
        <v>0.37360133291474434</v>
      </c>
      <c r="G141" s="11">
        <v>0.48059608788498709</v>
      </c>
      <c r="H141" s="11">
        <v>0.38069958908647888</v>
      </c>
      <c r="I141" s="11">
        <v>0.49774886411057689</v>
      </c>
      <c r="J141" s="11">
        <v>0.74345748858975136</v>
      </c>
      <c r="K141" s="11">
        <v>0.34973975740020247</v>
      </c>
      <c r="L141" s="11">
        <v>0.57231484980084957</v>
      </c>
      <c r="O141" s="4">
        <v>111001027405</v>
      </c>
      <c r="P141" s="11" t="s">
        <v>943</v>
      </c>
      <c r="Q141" s="11">
        <v>256</v>
      </c>
      <c r="R141" s="11">
        <v>0.94546352274772483</v>
      </c>
      <c r="S141" s="11">
        <v>0.84017996171114206</v>
      </c>
      <c r="T141" s="11">
        <v>0.51541799459393733</v>
      </c>
      <c r="U141" s="11">
        <v>0.56022631980835425</v>
      </c>
      <c r="V141" s="11">
        <v>0.49300944208554021</v>
      </c>
      <c r="W141" s="11">
        <v>0.55219203641582348</v>
      </c>
      <c r="X141" s="11">
        <v>0.68955867931178816</v>
      </c>
      <c r="Y141" s="11">
        <v>0.45948176254431805</v>
      </c>
      <c r="Z141" s="11">
        <v>0.63194121490232857</v>
      </c>
    </row>
    <row r="142" spans="1:26">
      <c r="A142" s="4">
        <v>111001029114</v>
      </c>
      <c r="B142" s="11" t="s">
        <v>136</v>
      </c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O142" s="4">
        <v>111001027634</v>
      </c>
      <c r="P142" s="11" t="s">
        <v>465</v>
      </c>
      <c r="Q142" s="11">
        <v>98</v>
      </c>
      <c r="R142" s="11">
        <v>0.94027416422131227</v>
      </c>
      <c r="S142" s="11">
        <v>0.83033214168173519</v>
      </c>
      <c r="T142" s="11">
        <v>0.4218102920690307</v>
      </c>
      <c r="U142" s="11">
        <v>0.51751457342710827</v>
      </c>
      <c r="V142" s="11">
        <v>0.41161449582826692</v>
      </c>
      <c r="W142" s="11">
        <v>0.61911451694254149</v>
      </c>
      <c r="X142" s="11">
        <v>0.70716708082191204</v>
      </c>
      <c r="Y142" s="11">
        <v>0.50592473553884298</v>
      </c>
      <c r="Z142" s="11">
        <v>0.61921900006634378</v>
      </c>
    </row>
    <row r="143" spans="1:26">
      <c r="A143" s="4">
        <v>111001029912</v>
      </c>
      <c r="B143" s="11" t="s">
        <v>98</v>
      </c>
      <c r="C143" s="11">
        <v>33</v>
      </c>
      <c r="D143" s="11">
        <v>0.94198986999422052</v>
      </c>
      <c r="E143" s="11">
        <v>0.73437272791028718</v>
      </c>
      <c r="F143" s="11">
        <v>0.3373584640195334</v>
      </c>
      <c r="G143" s="11">
        <v>0.40810998710435398</v>
      </c>
      <c r="H143" s="11">
        <v>0.3376992303409469</v>
      </c>
      <c r="I143" s="11">
        <v>0.44012699714874826</v>
      </c>
      <c r="J143" s="11">
        <v>0.83356528627282744</v>
      </c>
      <c r="K143" s="11">
        <v>0.33246221941003301</v>
      </c>
      <c r="L143" s="11">
        <v>0.54571059777511877</v>
      </c>
      <c r="O143" s="4">
        <v>111001028258</v>
      </c>
      <c r="P143" s="11" t="s">
        <v>123</v>
      </c>
      <c r="Q143" s="11">
        <v>189</v>
      </c>
      <c r="R143" s="11">
        <v>0.95173379661940471</v>
      </c>
      <c r="S143" s="11">
        <v>0.78743782857523525</v>
      </c>
      <c r="T143" s="11">
        <v>0.38936641191964833</v>
      </c>
      <c r="U143" s="11">
        <v>0.48538508186243751</v>
      </c>
      <c r="V143" s="11">
        <v>0.36731070905275165</v>
      </c>
      <c r="W143" s="11">
        <v>0.51246758697399941</v>
      </c>
      <c r="X143" s="11">
        <v>0.72741684160831532</v>
      </c>
      <c r="Y143" s="11">
        <v>0.35437097490967179</v>
      </c>
      <c r="Z143" s="11">
        <v>0.57193615394018305</v>
      </c>
    </row>
    <row r="144" spans="1:26">
      <c r="A144" s="4">
        <v>111001029955</v>
      </c>
      <c r="B144" s="11" t="s">
        <v>305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O144" s="4">
        <v>111001028266</v>
      </c>
      <c r="P144" s="11" t="s">
        <v>284</v>
      </c>
      <c r="Q144" s="11">
        <v>159</v>
      </c>
      <c r="R144" s="11">
        <v>0.94388425387228958</v>
      </c>
      <c r="S144" s="11">
        <v>0.84470005364822109</v>
      </c>
      <c r="T144" s="11">
        <v>0.48165471562600126</v>
      </c>
      <c r="U144" s="11">
        <v>0.58791064511302105</v>
      </c>
      <c r="V144" s="11">
        <v>0.53115156067346414</v>
      </c>
      <c r="W144" s="11">
        <v>0.53990430978687909</v>
      </c>
      <c r="X144" s="11">
        <v>0.77680071883442359</v>
      </c>
      <c r="Y144" s="11">
        <v>0.48004134082625233</v>
      </c>
      <c r="Z144" s="11">
        <v>0.64825594979756906</v>
      </c>
    </row>
    <row r="145" spans="1:26">
      <c r="A145" s="4">
        <v>111001030015</v>
      </c>
      <c r="B145" s="11" t="s">
        <v>186</v>
      </c>
      <c r="C145" s="11">
        <v>301</v>
      </c>
      <c r="D145" s="11">
        <v>0.93500404092955181</v>
      </c>
      <c r="E145" s="11">
        <v>0.77778470860589832</v>
      </c>
      <c r="F145" s="11">
        <v>0.4467040876606882</v>
      </c>
      <c r="G145" s="11">
        <v>0.55555162455617846</v>
      </c>
      <c r="H145" s="11">
        <v>0.4705599950677965</v>
      </c>
      <c r="I145" s="11">
        <v>0.57826810335260315</v>
      </c>
      <c r="J145" s="11">
        <v>0.68070168610882431</v>
      </c>
      <c r="K145" s="11">
        <v>0.44793401138303796</v>
      </c>
      <c r="L145" s="11">
        <v>0.61156353220807236</v>
      </c>
      <c r="O145" s="4">
        <v>111001029114</v>
      </c>
      <c r="P145" s="11" t="s">
        <v>136</v>
      </c>
      <c r="Q145" s="11">
        <v>121</v>
      </c>
      <c r="R145" s="11">
        <v>0.94779130160327463</v>
      </c>
      <c r="S145" s="11">
        <v>0.88795753221561835</v>
      </c>
      <c r="T145" s="11">
        <v>0.48653617746332406</v>
      </c>
      <c r="U145" s="11">
        <v>0.53651913045105071</v>
      </c>
      <c r="V145" s="11">
        <v>0.50900555832521577</v>
      </c>
      <c r="W145" s="11">
        <v>0.56245787382658519</v>
      </c>
      <c r="X145" s="11">
        <v>0.69270644278110138</v>
      </c>
      <c r="Y145" s="11">
        <v>0.4602167669252461</v>
      </c>
      <c r="Z145" s="11">
        <v>0.63539884794892709</v>
      </c>
    </row>
    <row r="146" spans="1:26">
      <c r="A146" s="4">
        <v>111001030066</v>
      </c>
      <c r="B146" s="11" t="s">
        <v>220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O146" s="4">
        <v>111001029912</v>
      </c>
      <c r="P146" s="11" t="s">
        <v>98</v>
      </c>
      <c r="Q146" s="11">
        <v>192</v>
      </c>
      <c r="R146" s="11">
        <v>0.94906251325158231</v>
      </c>
      <c r="S146" s="11">
        <v>0.77047468502497829</v>
      </c>
      <c r="T146" s="11">
        <v>0.4093999361399559</v>
      </c>
      <c r="U146" s="11">
        <v>0.52774602305482021</v>
      </c>
      <c r="V146" s="11">
        <v>0.43217898955275708</v>
      </c>
      <c r="W146" s="11">
        <v>0.52925511226020194</v>
      </c>
      <c r="X146" s="11">
        <v>0.68598112816913137</v>
      </c>
      <c r="Y146" s="11">
        <v>0.40510617048203312</v>
      </c>
      <c r="Z146" s="11">
        <v>0.58865056974193253</v>
      </c>
    </row>
    <row r="147" spans="1:26">
      <c r="A147" s="4">
        <v>111001030821</v>
      </c>
      <c r="B147" s="11" t="s">
        <v>345</v>
      </c>
      <c r="C147" s="11">
        <v>55</v>
      </c>
      <c r="D147" s="11">
        <v>0.95370261182435934</v>
      </c>
      <c r="E147" s="11">
        <v>0.78059476114077264</v>
      </c>
      <c r="F147" s="11">
        <v>0.44785064593823043</v>
      </c>
      <c r="G147" s="11">
        <v>0.50579288062611316</v>
      </c>
      <c r="H147" s="11">
        <v>0.43196113459822516</v>
      </c>
      <c r="I147" s="11">
        <v>0.46420605054277825</v>
      </c>
      <c r="J147" s="11">
        <v>0.67167888908311668</v>
      </c>
      <c r="K147" s="11">
        <v>0.47759543279424632</v>
      </c>
      <c r="L147" s="11">
        <v>0.59167280081848017</v>
      </c>
      <c r="O147" s="4">
        <v>111001029955</v>
      </c>
      <c r="P147" s="11" t="s">
        <v>305</v>
      </c>
      <c r="Q147" s="11">
        <v>170</v>
      </c>
      <c r="R147" s="11">
        <v>0.94183400127870465</v>
      </c>
      <c r="S147" s="11">
        <v>0.75884466487890068</v>
      </c>
      <c r="T147" s="11">
        <v>0.44716285591222321</v>
      </c>
      <c r="U147" s="11">
        <v>0.59529153145077185</v>
      </c>
      <c r="V147" s="11">
        <v>0.46386714411525709</v>
      </c>
      <c r="W147" s="11">
        <v>0.54475711269398419</v>
      </c>
      <c r="X147" s="11">
        <v>0.69200678965830242</v>
      </c>
      <c r="Y147" s="11">
        <v>0.44899580501321129</v>
      </c>
      <c r="Z147" s="11">
        <v>0.61159498812516944</v>
      </c>
    </row>
    <row r="148" spans="1:26">
      <c r="A148" s="4">
        <v>111001030830</v>
      </c>
      <c r="B148" s="11" t="s">
        <v>333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O148" s="4">
        <v>111001030015</v>
      </c>
      <c r="P148" s="11" t="s">
        <v>186</v>
      </c>
      <c r="Q148" s="11">
        <v>363</v>
      </c>
      <c r="R148" s="11">
        <v>0.95258761508695056</v>
      </c>
      <c r="S148" s="11">
        <v>0.80819111178099523</v>
      </c>
      <c r="T148" s="11">
        <v>0.49218241301362475</v>
      </c>
      <c r="U148" s="11">
        <v>0.5932149920547799</v>
      </c>
      <c r="V148" s="11">
        <v>0.51119388746951067</v>
      </c>
      <c r="W148" s="11">
        <v>0.58531365462232809</v>
      </c>
      <c r="X148" s="11">
        <v>0.73805190834921452</v>
      </c>
      <c r="Y148" s="11">
        <v>0.47621399682434085</v>
      </c>
      <c r="Z148" s="11">
        <v>0.64461869740021815</v>
      </c>
    </row>
    <row r="149" spans="1:26">
      <c r="A149" s="4">
        <v>111001030848</v>
      </c>
      <c r="B149" s="11" t="s">
        <v>312</v>
      </c>
      <c r="C149" s="11">
        <v>212</v>
      </c>
      <c r="D149" s="11">
        <v>0.94309810414808637</v>
      </c>
      <c r="E149" s="11">
        <v>0.79956998755502751</v>
      </c>
      <c r="F149" s="11">
        <v>0.47307714153362601</v>
      </c>
      <c r="G149" s="11">
        <v>0.57345719399072104</v>
      </c>
      <c r="H149" s="11">
        <v>0.46997454164783936</v>
      </c>
      <c r="I149" s="11">
        <v>0.57991929670351006</v>
      </c>
      <c r="J149" s="11">
        <v>0.71708150726800446</v>
      </c>
      <c r="K149" s="11">
        <v>0.40747274901587621</v>
      </c>
      <c r="L149" s="11">
        <v>0.6204563152328364</v>
      </c>
      <c r="O149" s="4">
        <v>111001030066</v>
      </c>
      <c r="P149" s="11" t="s">
        <v>220</v>
      </c>
      <c r="Q149" s="11">
        <v>384</v>
      </c>
      <c r="R149" s="11">
        <v>0.94890537126264407</v>
      </c>
      <c r="S149" s="11">
        <v>0.82013987306647651</v>
      </c>
      <c r="T149" s="11">
        <v>0.46694759918457307</v>
      </c>
      <c r="U149" s="11">
        <v>0.59149167367542022</v>
      </c>
      <c r="V149" s="11">
        <v>0.4906712880919018</v>
      </c>
      <c r="W149" s="11">
        <v>0.58924824580256374</v>
      </c>
      <c r="X149" s="11">
        <v>0.72341896664898797</v>
      </c>
      <c r="Y149" s="11">
        <v>0.49273469312538293</v>
      </c>
      <c r="Z149" s="11">
        <v>0.64044471385724377</v>
      </c>
    </row>
    <row r="150" spans="1:26">
      <c r="A150" s="4">
        <v>111001030856</v>
      </c>
      <c r="B150" s="11" t="s">
        <v>304</v>
      </c>
      <c r="C150" s="11">
        <v>80</v>
      </c>
      <c r="D150" s="11">
        <v>0.93888682391564848</v>
      </c>
      <c r="E150" s="11">
        <v>0.77937236963070922</v>
      </c>
      <c r="F150" s="11">
        <v>0.451383468913998</v>
      </c>
      <c r="G150" s="11">
        <v>0.57714117054968139</v>
      </c>
      <c r="H150" s="11">
        <v>0.46272965085114037</v>
      </c>
      <c r="I150" s="11">
        <v>0.60307887739255961</v>
      </c>
      <c r="J150" s="11">
        <v>0.75044046567964862</v>
      </c>
      <c r="K150" s="11">
        <v>0.54009153475222127</v>
      </c>
      <c r="L150" s="11">
        <v>0.63789054521070088</v>
      </c>
      <c r="O150" s="4">
        <v>111001030821</v>
      </c>
      <c r="P150" s="11" t="s">
        <v>345</v>
      </c>
      <c r="Q150" s="11">
        <v>327</v>
      </c>
      <c r="R150" s="11">
        <v>0.95580493181678727</v>
      </c>
      <c r="S150" s="11">
        <v>0.81850590952503399</v>
      </c>
      <c r="T150" s="11">
        <v>0.474284147267376</v>
      </c>
      <c r="U150" s="11">
        <v>0.59195356101677865</v>
      </c>
      <c r="V150" s="11">
        <v>0.51951540717167843</v>
      </c>
      <c r="W150" s="11">
        <v>0.59174341100473238</v>
      </c>
      <c r="X150" s="11">
        <v>0.70242623181405361</v>
      </c>
      <c r="Y150" s="11">
        <v>0.42256402096951395</v>
      </c>
      <c r="Z150" s="11">
        <v>0.63459970257324427</v>
      </c>
    </row>
    <row r="151" spans="1:26">
      <c r="A151" s="4">
        <v>111001030864</v>
      </c>
      <c r="B151" s="11" t="s">
        <v>379</v>
      </c>
      <c r="C151" s="11">
        <v>142</v>
      </c>
      <c r="D151" s="11">
        <v>0.92217703396355477</v>
      </c>
      <c r="E151" s="11">
        <v>0.70519433024207168</v>
      </c>
      <c r="F151" s="11">
        <v>0.30010703443366576</v>
      </c>
      <c r="G151" s="11">
        <v>0.46406139255680917</v>
      </c>
      <c r="H151" s="11">
        <v>0.37041009991348267</v>
      </c>
      <c r="I151" s="11">
        <v>0.49154674586213765</v>
      </c>
      <c r="J151" s="11">
        <v>0.68465842208748373</v>
      </c>
      <c r="K151" s="11">
        <v>0.35469132477588949</v>
      </c>
      <c r="L151" s="11">
        <v>0.5366057979793869</v>
      </c>
      <c r="O151" s="4">
        <v>111001030830</v>
      </c>
      <c r="P151" s="11" t="s">
        <v>333</v>
      </c>
      <c r="Q151" s="11">
        <v>384</v>
      </c>
      <c r="R151" s="11">
        <v>0.95517543930067172</v>
      </c>
      <c r="S151" s="11">
        <v>0.74705132564189425</v>
      </c>
      <c r="T151" s="11">
        <v>0.51207495574595951</v>
      </c>
      <c r="U151" s="11">
        <v>0.60877271163580338</v>
      </c>
      <c r="V151" s="11">
        <v>0.5226710404065299</v>
      </c>
      <c r="W151" s="11">
        <v>0.58659834491209251</v>
      </c>
      <c r="X151" s="11">
        <v>0.68725103066655335</v>
      </c>
      <c r="Y151" s="11">
        <v>0.48233808083377294</v>
      </c>
      <c r="Z151" s="11">
        <v>0.6377416161429097</v>
      </c>
    </row>
    <row r="152" spans="1:26">
      <c r="A152" s="4">
        <v>111001030872</v>
      </c>
      <c r="B152" s="11" t="s">
        <v>306</v>
      </c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O152" s="4">
        <v>111001030848</v>
      </c>
      <c r="P152" s="11" t="s">
        <v>312</v>
      </c>
      <c r="Q152" s="11">
        <v>379</v>
      </c>
      <c r="R152" s="11">
        <v>0.96071767847712108</v>
      </c>
      <c r="S152" s="11">
        <v>0.79523528890546169</v>
      </c>
      <c r="T152" s="11">
        <v>0.43762630090612786</v>
      </c>
      <c r="U152" s="11">
        <v>0.51833249850009544</v>
      </c>
      <c r="V152" s="11">
        <v>0.4340723349872066</v>
      </c>
      <c r="W152" s="11">
        <v>0.55000191114645292</v>
      </c>
      <c r="X152" s="11">
        <v>0.72685635907778956</v>
      </c>
      <c r="Y152" s="11">
        <v>0.46167363605461231</v>
      </c>
      <c r="Z152" s="11">
        <v>0.61056450100685844</v>
      </c>
    </row>
    <row r="153" spans="1:26">
      <c r="A153" s="4">
        <v>111001032255</v>
      </c>
      <c r="B153" s="11" t="s">
        <v>155</v>
      </c>
      <c r="C153" s="11">
        <v>291</v>
      </c>
      <c r="D153" s="11">
        <v>0.94946625221572989</v>
      </c>
      <c r="E153" s="11">
        <v>0.80608481462232173</v>
      </c>
      <c r="F153" s="11">
        <v>0.44761407012432247</v>
      </c>
      <c r="G153" s="11">
        <v>0.53323905970375396</v>
      </c>
      <c r="H153" s="11">
        <v>0.46309640279090936</v>
      </c>
      <c r="I153" s="11">
        <v>0.52281720649095187</v>
      </c>
      <c r="J153" s="11">
        <v>0.71543205757021788</v>
      </c>
      <c r="K153" s="11">
        <v>0.42345281338888424</v>
      </c>
      <c r="L153" s="11">
        <v>0.60765033461338647</v>
      </c>
      <c r="O153" s="4">
        <v>111001030856</v>
      </c>
      <c r="P153" s="11" t="s">
        <v>304</v>
      </c>
      <c r="Q153" s="11">
        <v>117</v>
      </c>
      <c r="R153" s="11">
        <v>0.93979414196041755</v>
      </c>
      <c r="S153" s="11">
        <v>0.75382542586702228</v>
      </c>
      <c r="T153" s="11">
        <v>0.47187248691414579</v>
      </c>
      <c r="U153" s="11">
        <v>0.6190851533560906</v>
      </c>
      <c r="V153" s="11">
        <v>0.49146069713263107</v>
      </c>
      <c r="W153" s="11">
        <v>0.64501600658563218</v>
      </c>
      <c r="X153" s="11">
        <v>0.6923636252326415</v>
      </c>
      <c r="Y153" s="11">
        <v>0.37265616891699871</v>
      </c>
      <c r="Z153" s="11">
        <v>0.62325921324569755</v>
      </c>
    </row>
    <row r="154" spans="1:26">
      <c r="A154" s="4">
        <v>111001032280</v>
      </c>
      <c r="B154" s="11" t="s">
        <v>319</v>
      </c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O154" s="4">
        <v>111001030864</v>
      </c>
      <c r="P154" s="11" t="s">
        <v>379</v>
      </c>
      <c r="Q154" s="11">
        <v>202</v>
      </c>
      <c r="R154" s="11">
        <v>0.93827369328231902</v>
      </c>
      <c r="S154" s="11">
        <v>0.74494949924543297</v>
      </c>
      <c r="T154" s="11">
        <v>0.46103292694089337</v>
      </c>
      <c r="U154" s="11">
        <v>0.55354905613384919</v>
      </c>
      <c r="V154" s="11">
        <v>0.51824319103842809</v>
      </c>
      <c r="W154" s="11">
        <v>0.54356137470525256</v>
      </c>
      <c r="X154" s="11">
        <v>0.67673667220014033</v>
      </c>
      <c r="Y154" s="11">
        <v>0.41383653484583632</v>
      </c>
      <c r="Z154" s="11">
        <v>0.60627286854901896</v>
      </c>
    </row>
    <row r="155" spans="1:26">
      <c r="A155" s="4">
        <v>111001032395</v>
      </c>
      <c r="B155" s="11" t="s">
        <v>213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O155" s="4">
        <v>111001030872</v>
      </c>
      <c r="P155" s="11" t="s">
        <v>306</v>
      </c>
      <c r="Q155" s="11">
        <v>346</v>
      </c>
      <c r="R155" s="11">
        <v>0.94800295797813139</v>
      </c>
      <c r="S155" s="11">
        <v>0.72368683658208677</v>
      </c>
      <c r="T155" s="11">
        <v>0.51531621787742421</v>
      </c>
      <c r="U155" s="11">
        <v>0.57650111300142581</v>
      </c>
      <c r="V155" s="11">
        <v>0.4805041084457134</v>
      </c>
      <c r="W155" s="11">
        <v>0.57030482686831452</v>
      </c>
      <c r="X155" s="11">
        <v>0.68553793179698963</v>
      </c>
      <c r="Y155" s="11">
        <v>0.4517507865751223</v>
      </c>
      <c r="Z155" s="11">
        <v>0.61895059739065106</v>
      </c>
    </row>
    <row r="156" spans="1:26">
      <c r="A156" s="4">
        <v>111001032409</v>
      </c>
      <c r="B156" s="11" t="s">
        <v>389</v>
      </c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O156" s="4">
        <v>111001032255</v>
      </c>
      <c r="P156" s="11" t="s">
        <v>155</v>
      </c>
      <c r="Q156" s="11">
        <v>192</v>
      </c>
      <c r="R156" s="11">
        <v>0.95441695747290334</v>
      </c>
      <c r="S156" s="11">
        <v>0.78613444375111396</v>
      </c>
      <c r="T156" s="11">
        <v>0.4293326447235794</v>
      </c>
      <c r="U156" s="11">
        <v>0.54518765435193051</v>
      </c>
      <c r="V156" s="11">
        <v>0.46351274126228353</v>
      </c>
      <c r="W156" s="11">
        <v>0.58090478570834059</v>
      </c>
      <c r="X156" s="11">
        <v>0.70387329491611872</v>
      </c>
      <c r="Y156" s="11">
        <v>0.4676200850578604</v>
      </c>
      <c r="Z156" s="11">
        <v>0.61637282590551634</v>
      </c>
    </row>
    <row r="157" spans="1:26">
      <c r="A157" s="4">
        <v>111001032433</v>
      </c>
      <c r="B157" s="11" t="s">
        <v>272</v>
      </c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O157" s="4">
        <v>111001032280</v>
      </c>
      <c r="P157" s="11" t="s">
        <v>319</v>
      </c>
      <c r="Q157" s="11">
        <v>192</v>
      </c>
      <c r="R157" s="11">
        <v>0.96340051245617075</v>
      </c>
      <c r="S157" s="11">
        <v>0.74278299375727264</v>
      </c>
      <c r="T157" s="11">
        <v>0.44802239171423308</v>
      </c>
      <c r="U157" s="11">
        <v>0.54425230959058901</v>
      </c>
      <c r="V157" s="11">
        <v>0.39009324111577243</v>
      </c>
      <c r="W157" s="11">
        <v>0.55411270678274449</v>
      </c>
      <c r="X157" s="11">
        <v>0.67945286188248177</v>
      </c>
      <c r="Y157" s="11">
        <v>0.397142169149859</v>
      </c>
      <c r="Z157" s="11">
        <v>0.58990739830614047</v>
      </c>
    </row>
    <row r="158" spans="1:26">
      <c r="A158" s="4">
        <v>111001032450</v>
      </c>
      <c r="B158" s="11" t="s">
        <v>226</v>
      </c>
      <c r="C158" s="11">
        <v>245</v>
      </c>
      <c r="D158" s="11">
        <v>0.93893485679868893</v>
      </c>
      <c r="E158" s="11">
        <v>0.81073842730901369</v>
      </c>
      <c r="F158" s="11">
        <v>0.39113759864623676</v>
      </c>
      <c r="G158" s="11">
        <v>0.51594532683871475</v>
      </c>
      <c r="H158" s="11">
        <v>0.40206217611635969</v>
      </c>
      <c r="I158" s="11">
        <v>0.51736021361936779</v>
      </c>
      <c r="J158" s="11">
        <v>0.74611807444747014</v>
      </c>
      <c r="K158" s="11">
        <v>0.46697441151246233</v>
      </c>
      <c r="L158" s="11">
        <v>0.59865888566103931</v>
      </c>
      <c r="O158" s="4">
        <v>111001032395</v>
      </c>
      <c r="P158" s="11" t="s">
        <v>213</v>
      </c>
      <c r="Q158" s="11">
        <v>176</v>
      </c>
      <c r="R158" s="11">
        <v>0.95932137464430345</v>
      </c>
      <c r="S158" s="11">
        <v>0.82669936690714263</v>
      </c>
      <c r="T158" s="11">
        <v>0.46911500988814614</v>
      </c>
      <c r="U158" s="11">
        <v>0.54152055728072623</v>
      </c>
      <c r="V158" s="11">
        <v>0.46006288879053314</v>
      </c>
      <c r="W158" s="11">
        <v>0.58509037384346751</v>
      </c>
      <c r="X158" s="11">
        <v>0.75953361758534998</v>
      </c>
      <c r="Y158" s="11">
        <v>0.52823090157217567</v>
      </c>
      <c r="Z158" s="11">
        <v>0.64119676131398051</v>
      </c>
    </row>
    <row r="159" spans="1:26">
      <c r="A159" s="4">
        <v>111001033898</v>
      </c>
      <c r="B159" s="11" t="s">
        <v>627</v>
      </c>
      <c r="C159" s="11">
        <v>417</v>
      </c>
      <c r="D159" s="11">
        <v>0.95418805140820462</v>
      </c>
      <c r="E159" s="11">
        <v>0.8164995531181799</v>
      </c>
      <c r="F159" s="11">
        <v>0.37893296881388477</v>
      </c>
      <c r="G159" s="11">
        <v>0.48700479972983157</v>
      </c>
      <c r="H159" s="11">
        <v>0.38770754081002656</v>
      </c>
      <c r="I159" s="11">
        <v>0.49220518311504574</v>
      </c>
      <c r="J159" s="11">
        <v>0.7504029827755091</v>
      </c>
      <c r="K159" s="11">
        <v>0.41964944564013323</v>
      </c>
      <c r="L159" s="11">
        <v>0.58582381567635189</v>
      </c>
      <c r="O159" s="4">
        <v>111001032409</v>
      </c>
      <c r="P159" s="11" t="s">
        <v>389</v>
      </c>
      <c r="Q159" s="11">
        <v>139</v>
      </c>
      <c r="R159" s="11">
        <v>0.9520334554084362</v>
      </c>
      <c r="S159" s="11">
        <v>0.7961038363279862</v>
      </c>
      <c r="T159" s="11">
        <v>0.45684764918304471</v>
      </c>
      <c r="U159" s="11">
        <v>0.52254577162916038</v>
      </c>
      <c r="V159" s="11">
        <v>0.4210846738036424</v>
      </c>
      <c r="W159" s="11">
        <v>0.56001090170223333</v>
      </c>
      <c r="X159" s="11">
        <v>0.69517622133627122</v>
      </c>
      <c r="Y159" s="11">
        <v>0.40456335030773755</v>
      </c>
      <c r="Z159" s="11">
        <v>0.60104573246231408</v>
      </c>
    </row>
    <row r="160" spans="1:26">
      <c r="A160" s="4">
        <v>111001033979</v>
      </c>
      <c r="B160" s="11" t="s">
        <v>250</v>
      </c>
      <c r="C160" s="11">
        <v>22</v>
      </c>
      <c r="D160" s="11">
        <v>0.93975149313386519</v>
      </c>
      <c r="E160" s="11">
        <v>0.71996994226735678</v>
      </c>
      <c r="F160" s="11">
        <v>0.33126793289024459</v>
      </c>
      <c r="G160" s="11">
        <v>0.40774822397836186</v>
      </c>
      <c r="H160" s="11">
        <v>0.35894592631257333</v>
      </c>
      <c r="I160" s="11">
        <v>0.47556252171953378</v>
      </c>
      <c r="J160" s="11">
        <v>0.77057322007621221</v>
      </c>
      <c r="K160" s="11">
        <v>0.41769103535299279</v>
      </c>
      <c r="L160" s="11">
        <v>0.55268878696639256</v>
      </c>
      <c r="O160" s="4">
        <v>111001032433</v>
      </c>
      <c r="P160" s="11" t="s">
        <v>272</v>
      </c>
      <c r="Q160" s="11">
        <v>230</v>
      </c>
      <c r="R160" s="11">
        <v>0.94579638051567749</v>
      </c>
      <c r="S160" s="11">
        <v>0.82400791949139129</v>
      </c>
      <c r="T160" s="11">
        <v>0.45208222621671235</v>
      </c>
      <c r="U160" s="11">
        <v>0.5562173094642302</v>
      </c>
      <c r="V160" s="11">
        <v>0.4796731254969771</v>
      </c>
      <c r="W160" s="11">
        <v>0.55716915247662024</v>
      </c>
      <c r="X160" s="11">
        <v>0.73460681984182052</v>
      </c>
      <c r="Y160" s="11">
        <v>0.46248173267183251</v>
      </c>
      <c r="Z160" s="11">
        <v>0.62650433327190769</v>
      </c>
    </row>
    <row r="161" spans="1:26">
      <c r="A161" s="4">
        <v>111001034002</v>
      </c>
      <c r="B161" s="11" t="s">
        <v>230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O161" s="4">
        <v>111001032450</v>
      </c>
      <c r="P161" s="11" t="s">
        <v>226</v>
      </c>
      <c r="Q161" s="11">
        <v>320</v>
      </c>
      <c r="R161" s="11">
        <v>0.94554192653938729</v>
      </c>
      <c r="S161" s="11">
        <v>0.79846089105420903</v>
      </c>
      <c r="T161" s="11">
        <v>0.44141396347494327</v>
      </c>
      <c r="U161" s="11">
        <v>0.54517265880960042</v>
      </c>
      <c r="V161" s="11">
        <v>0.45261625051706106</v>
      </c>
      <c r="W161" s="11">
        <v>0.54406570473561755</v>
      </c>
      <c r="X161" s="11">
        <v>0.68656505921339306</v>
      </c>
      <c r="Y161" s="11">
        <v>0.42400274705888202</v>
      </c>
      <c r="Z161" s="11">
        <v>0.60472990017538664</v>
      </c>
    </row>
    <row r="162" spans="1:26">
      <c r="A162" s="4">
        <v>111001034011</v>
      </c>
      <c r="B162" s="11" t="s">
        <v>348</v>
      </c>
      <c r="C162" s="11">
        <v>89</v>
      </c>
      <c r="D162" s="11">
        <v>0.94737278263616598</v>
      </c>
      <c r="E162" s="11">
        <v>0.79802972258730154</v>
      </c>
      <c r="F162" s="11">
        <v>0.49583083902959196</v>
      </c>
      <c r="G162" s="11">
        <v>0.55194071246370879</v>
      </c>
      <c r="H162" s="11">
        <v>0.49901075554776991</v>
      </c>
      <c r="I162" s="11">
        <v>0.57319361218304787</v>
      </c>
      <c r="J162" s="11">
        <v>0.72359418382372875</v>
      </c>
      <c r="K162" s="11">
        <v>0.38870112165146453</v>
      </c>
      <c r="L162" s="11">
        <v>0.62220921624034742</v>
      </c>
      <c r="O162" s="4">
        <v>111001033898</v>
      </c>
      <c r="P162" s="11" t="s">
        <v>627</v>
      </c>
      <c r="Q162" s="11">
        <v>360</v>
      </c>
      <c r="R162" s="11">
        <v>0.9640601674822894</v>
      </c>
      <c r="S162" s="11">
        <v>0.81130283799603209</v>
      </c>
      <c r="T162" s="11">
        <v>0.48052631457682704</v>
      </c>
      <c r="U162" s="11">
        <v>0.55181333822259671</v>
      </c>
      <c r="V162" s="11">
        <v>0.46774700690022436</v>
      </c>
      <c r="W162" s="11">
        <v>0.57158467668476631</v>
      </c>
      <c r="X162" s="11">
        <v>0.76050749511908045</v>
      </c>
      <c r="Y162" s="11">
        <v>0.44537094787747417</v>
      </c>
      <c r="Z162" s="11">
        <v>0.63161409810741131</v>
      </c>
    </row>
    <row r="163" spans="1:26">
      <c r="A163" s="4">
        <v>111001034045</v>
      </c>
      <c r="B163" s="11" t="s">
        <v>200</v>
      </c>
      <c r="C163" s="11">
        <v>19</v>
      </c>
      <c r="D163" s="11">
        <v>0.95894002829241276</v>
      </c>
      <c r="E163" s="11">
        <v>0.91011527585576901</v>
      </c>
      <c r="F163" s="11">
        <v>0.34792228597192471</v>
      </c>
      <c r="G163" s="11">
        <v>0.41644302529555394</v>
      </c>
      <c r="H163" s="11">
        <v>0.39736817018025977</v>
      </c>
      <c r="I163" s="11">
        <v>0.51685759771430362</v>
      </c>
      <c r="J163" s="11">
        <v>0.75334216034075618</v>
      </c>
      <c r="K163" s="11">
        <v>0.49965124497714986</v>
      </c>
      <c r="L163" s="11">
        <v>0.60007997357851617</v>
      </c>
      <c r="O163" s="4">
        <v>111001033979</v>
      </c>
      <c r="P163" s="11" t="s">
        <v>250</v>
      </c>
      <c r="Q163" s="11">
        <v>377</v>
      </c>
      <c r="R163" s="11">
        <v>0.96322466105004689</v>
      </c>
      <c r="S163" s="11">
        <v>0.83085992407462694</v>
      </c>
      <c r="T163" s="11">
        <v>0.46785307252170866</v>
      </c>
      <c r="U163" s="11">
        <v>0.54141464120571769</v>
      </c>
      <c r="V163" s="11">
        <v>0.44059814320027352</v>
      </c>
      <c r="W163" s="11">
        <v>0.58360083569809662</v>
      </c>
      <c r="X163" s="11">
        <v>0.77219711327221285</v>
      </c>
      <c r="Y163" s="11">
        <v>0.48731717670418384</v>
      </c>
      <c r="Z163" s="11">
        <v>0.63588319596585841</v>
      </c>
    </row>
    <row r="164" spans="1:26">
      <c r="A164" s="4">
        <v>111001034134</v>
      </c>
      <c r="B164" s="11" t="s">
        <v>139</v>
      </c>
      <c r="C164" s="11">
        <v>82</v>
      </c>
      <c r="D164" s="11">
        <v>0.92640430447474686</v>
      </c>
      <c r="E164" s="11">
        <v>0.81341406730056975</v>
      </c>
      <c r="F164" s="11">
        <v>0.33913290503055232</v>
      </c>
      <c r="G164" s="11">
        <v>0.47771157691667365</v>
      </c>
      <c r="H164" s="11">
        <v>0.35108611509051979</v>
      </c>
      <c r="I164" s="11">
        <v>0.51035070312441322</v>
      </c>
      <c r="J164" s="11">
        <v>0.79665084111793705</v>
      </c>
      <c r="K164" s="11">
        <v>0.43717605007340166</v>
      </c>
      <c r="L164" s="11">
        <v>0.58149082039110178</v>
      </c>
      <c r="O164" s="4">
        <v>111001034002</v>
      </c>
      <c r="P164" s="11" t="s">
        <v>230</v>
      </c>
      <c r="Q164" s="11">
        <v>154</v>
      </c>
      <c r="R164" s="11">
        <v>0.94714504902633179</v>
      </c>
      <c r="S164" s="11">
        <v>0.82307700371201098</v>
      </c>
      <c r="T164" s="11">
        <v>0.38444712315579066</v>
      </c>
      <c r="U164" s="11">
        <v>0.50157227591996911</v>
      </c>
      <c r="V164" s="11">
        <v>0.41010828907860269</v>
      </c>
      <c r="W164" s="11">
        <v>0.52117801409977704</v>
      </c>
      <c r="X164" s="11">
        <v>0.69673092056859709</v>
      </c>
      <c r="Y164" s="11">
        <v>0.43346264896306458</v>
      </c>
      <c r="Z164" s="11">
        <v>0.58971516556551795</v>
      </c>
    </row>
    <row r="165" spans="1:26">
      <c r="A165" s="4">
        <v>111001034240</v>
      </c>
      <c r="B165" s="11" t="s">
        <v>944</v>
      </c>
      <c r="C165" s="11">
        <v>240</v>
      </c>
      <c r="D165" s="11">
        <v>0.94031930634082672</v>
      </c>
      <c r="E165" s="11">
        <v>0.7328449875728501</v>
      </c>
      <c r="F165" s="11">
        <v>0.36827790025205159</v>
      </c>
      <c r="G165" s="11">
        <v>0.46314384573331113</v>
      </c>
      <c r="H165" s="11">
        <v>0.37890103171719897</v>
      </c>
      <c r="I165" s="11">
        <v>0.48723503063670393</v>
      </c>
      <c r="J165" s="11">
        <v>0.65793215238426772</v>
      </c>
      <c r="K165" s="11">
        <v>0.33287543893341948</v>
      </c>
      <c r="L165" s="11">
        <v>0.54519121169632867</v>
      </c>
      <c r="O165" s="4">
        <v>111001034011</v>
      </c>
      <c r="P165" s="11" t="s">
        <v>348</v>
      </c>
      <c r="Q165" s="11">
        <v>127</v>
      </c>
      <c r="R165" s="11">
        <v>0.96338804760125674</v>
      </c>
      <c r="S165" s="11">
        <v>0.82476279040972911</v>
      </c>
      <c r="T165" s="11">
        <v>0.46336795998540847</v>
      </c>
      <c r="U165" s="11">
        <v>0.56574549708468758</v>
      </c>
      <c r="V165" s="11">
        <v>0.48206116276491573</v>
      </c>
      <c r="W165" s="11">
        <v>0.55907998383764157</v>
      </c>
      <c r="X165" s="11">
        <v>0.71036102021147784</v>
      </c>
      <c r="Y165" s="11">
        <v>0.40855550686334352</v>
      </c>
      <c r="Z165" s="11">
        <v>0.62216524609480761</v>
      </c>
    </row>
    <row r="166" spans="1:26">
      <c r="A166" s="4">
        <v>111001034665</v>
      </c>
      <c r="B166" s="11" t="s">
        <v>409</v>
      </c>
      <c r="C166" s="11">
        <v>41</v>
      </c>
      <c r="D166" s="11">
        <v>0.9061093422176778</v>
      </c>
      <c r="E166" s="11">
        <v>0.63554988297023085</v>
      </c>
      <c r="F166" s="11">
        <v>0.56393091232723735</v>
      </c>
      <c r="G166" s="11">
        <v>0.61090665705059621</v>
      </c>
      <c r="H166" s="11">
        <v>0.6020631696250951</v>
      </c>
      <c r="I166" s="11">
        <v>0.64549699512949099</v>
      </c>
      <c r="J166" s="11">
        <v>0.65928226433060777</v>
      </c>
      <c r="K166" s="11">
        <v>0.37285232037322802</v>
      </c>
      <c r="L166" s="11">
        <v>0.6245239430030205</v>
      </c>
      <c r="O166" s="4">
        <v>111001034045</v>
      </c>
      <c r="P166" s="11" t="s">
        <v>200</v>
      </c>
      <c r="Q166" s="11">
        <v>351</v>
      </c>
      <c r="R166" s="11">
        <v>0.95404938084062996</v>
      </c>
      <c r="S166" s="11">
        <v>0.82081128714262619</v>
      </c>
      <c r="T166" s="11">
        <v>0.4498742900549817</v>
      </c>
      <c r="U166" s="11">
        <v>0.52740383169409566</v>
      </c>
      <c r="V166" s="11">
        <v>0.46714261907573262</v>
      </c>
      <c r="W166" s="11">
        <v>0.55771745824577623</v>
      </c>
      <c r="X166" s="11">
        <v>0.7415648049698127</v>
      </c>
      <c r="Y166" s="11">
        <v>0.42580869732702015</v>
      </c>
      <c r="Z166" s="11">
        <v>0.61804654616883437</v>
      </c>
    </row>
    <row r="167" spans="1:26">
      <c r="A167" s="4">
        <v>111001035521</v>
      </c>
      <c r="B167" s="11" t="s">
        <v>63</v>
      </c>
      <c r="C167" s="11">
        <v>128</v>
      </c>
      <c r="D167" s="11">
        <v>0.96804545778782747</v>
      </c>
      <c r="E167" s="11">
        <v>0.86855472289793156</v>
      </c>
      <c r="F167" s="11">
        <v>0.46424127013152922</v>
      </c>
      <c r="G167" s="11">
        <v>0.53553984993119352</v>
      </c>
      <c r="H167" s="11">
        <v>0.46555145175126139</v>
      </c>
      <c r="I167" s="11">
        <v>0.53190771965007877</v>
      </c>
      <c r="J167" s="11">
        <v>0.77049655117378879</v>
      </c>
      <c r="K167" s="11">
        <v>0.43417753548700494</v>
      </c>
      <c r="L167" s="11">
        <v>0.62981431985132696</v>
      </c>
      <c r="O167" s="4">
        <v>111001034134</v>
      </c>
      <c r="P167" s="11" t="s">
        <v>139</v>
      </c>
      <c r="Q167" s="11">
        <v>107</v>
      </c>
      <c r="R167" s="11">
        <v>0.95871218334249286</v>
      </c>
      <c r="S167" s="11">
        <v>0.85774920928519993</v>
      </c>
      <c r="T167" s="11">
        <v>0.34220405604162579</v>
      </c>
      <c r="U167" s="11">
        <v>0.48505769538851889</v>
      </c>
      <c r="V167" s="11">
        <v>0.3666953724405847</v>
      </c>
      <c r="W167" s="11">
        <v>0.52415369673624845</v>
      </c>
      <c r="X167" s="11">
        <v>0.75300765601467223</v>
      </c>
      <c r="Y167" s="11">
        <v>0.4994562411018646</v>
      </c>
      <c r="Z167" s="11">
        <v>0.59837951379390097</v>
      </c>
    </row>
    <row r="168" spans="1:26">
      <c r="A168" s="4">
        <v>111001035530</v>
      </c>
      <c r="B168" s="11" t="s">
        <v>322</v>
      </c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O168" s="4">
        <v>111001034240</v>
      </c>
      <c r="P168" s="11" t="s">
        <v>944</v>
      </c>
      <c r="Q168" s="11">
        <v>345</v>
      </c>
      <c r="R168" s="11">
        <v>0.95548353029316802</v>
      </c>
      <c r="S168" s="11">
        <v>0.82673191024916448</v>
      </c>
      <c r="T168" s="11">
        <v>0.47910487243403382</v>
      </c>
      <c r="U168" s="11">
        <v>0.57834109990139015</v>
      </c>
      <c r="V168" s="11">
        <v>0.51027335324833256</v>
      </c>
      <c r="W168" s="11">
        <v>0.57405787246020912</v>
      </c>
      <c r="X168" s="11">
        <v>0.74596870641865254</v>
      </c>
      <c r="Y168" s="11">
        <v>0.45483769106426702</v>
      </c>
      <c r="Z168" s="11">
        <v>0.64059987950865227</v>
      </c>
    </row>
    <row r="169" spans="1:26">
      <c r="A169" s="4">
        <v>111001035572</v>
      </c>
      <c r="B169" s="11" t="s">
        <v>323</v>
      </c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O169" s="4">
        <v>111001034665</v>
      </c>
      <c r="P169" s="11" t="s">
        <v>409</v>
      </c>
      <c r="Q169" s="11">
        <v>108</v>
      </c>
      <c r="R169" s="11">
        <v>0.91833972162161592</v>
      </c>
      <c r="S169" s="11">
        <v>0.75730589149198912</v>
      </c>
      <c r="T169" s="11">
        <v>0.51144369017373148</v>
      </c>
      <c r="U169" s="11">
        <v>0.60305090622562973</v>
      </c>
      <c r="V169" s="11">
        <v>0.57790081959942907</v>
      </c>
      <c r="W169" s="11">
        <v>0.58805382316747024</v>
      </c>
      <c r="X169" s="11">
        <v>0.68918463704606325</v>
      </c>
      <c r="Y169" s="11">
        <v>0.38676592254265585</v>
      </c>
      <c r="Z169" s="11">
        <v>0.62900567648357308</v>
      </c>
    </row>
    <row r="170" spans="1:26">
      <c r="A170" s="4">
        <v>111001035602</v>
      </c>
      <c r="B170" s="11" t="s">
        <v>339</v>
      </c>
      <c r="C170" s="11">
        <v>57</v>
      </c>
      <c r="D170" s="11">
        <v>0.94818637683154139</v>
      </c>
      <c r="E170" s="11">
        <v>0.76802103665390187</v>
      </c>
      <c r="F170" s="11">
        <v>0.47589182714821682</v>
      </c>
      <c r="G170" s="11">
        <v>0.58448747723605576</v>
      </c>
      <c r="H170" s="11">
        <v>0.48851234800394405</v>
      </c>
      <c r="I170" s="11">
        <v>0.54709930794184969</v>
      </c>
      <c r="J170" s="11">
        <v>0.71834425034614047</v>
      </c>
      <c r="K170" s="11">
        <v>0.56439674734352296</v>
      </c>
      <c r="L170" s="11">
        <v>0.63686742143814667</v>
      </c>
      <c r="O170" s="4">
        <v>111001035521</v>
      </c>
      <c r="P170" s="11" t="s">
        <v>63</v>
      </c>
      <c r="Q170" s="11">
        <v>343</v>
      </c>
      <c r="R170" s="11">
        <v>0.94974598577865121</v>
      </c>
      <c r="S170" s="11">
        <v>0.84022073370177552</v>
      </c>
      <c r="T170" s="11">
        <v>0.53323873753046724</v>
      </c>
      <c r="U170" s="11">
        <v>0.52920117104834363</v>
      </c>
      <c r="V170" s="11">
        <v>0.48955420132421079</v>
      </c>
      <c r="W170" s="11">
        <v>0.56793930319840147</v>
      </c>
      <c r="X170" s="11">
        <v>0.79187120746130046</v>
      </c>
      <c r="Y170" s="11">
        <v>0.5314157684105203</v>
      </c>
      <c r="Z170" s="11">
        <v>0.65414838855670887</v>
      </c>
    </row>
    <row r="171" spans="1:26">
      <c r="A171" s="4">
        <v>111001036544</v>
      </c>
      <c r="B171" s="11" t="s">
        <v>387</v>
      </c>
      <c r="C171" s="11">
        <v>58</v>
      </c>
      <c r="D171" s="11">
        <v>0.94423825184222077</v>
      </c>
      <c r="E171" s="11">
        <v>0.72077644777317607</v>
      </c>
      <c r="F171" s="11">
        <v>0.33834753496105036</v>
      </c>
      <c r="G171" s="11">
        <v>0.44376337945282451</v>
      </c>
      <c r="H171" s="11">
        <v>0.35789232032829255</v>
      </c>
      <c r="I171" s="11">
        <v>0.49971858567885091</v>
      </c>
      <c r="J171" s="11">
        <v>0.72845500553773623</v>
      </c>
      <c r="K171" s="11">
        <v>0.39374971085353738</v>
      </c>
      <c r="L171" s="11">
        <v>0.55336765455346104</v>
      </c>
      <c r="O171" s="4">
        <v>111001035530</v>
      </c>
      <c r="P171" s="11" t="s">
        <v>322</v>
      </c>
      <c r="Q171" s="11">
        <v>321</v>
      </c>
      <c r="R171" s="11">
        <v>0.95781330781705809</v>
      </c>
      <c r="S171" s="11">
        <v>0.8001909944287815</v>
      </c>
      <c r="T171" s="11">
        <v>0.47526623198354861</v>
      </c>
      <c r="U171" s="11">
        <v>0.51463279315920885</v>
      </c>
      <c r="V171" s="11">
        <v>0.44078766270290826</v>
      </c>
      <c r="W171" s="11">
        <v>0.52235174724957434</v>
      </c>
      <c r="X171" s="11">
        <v>0.74226235239047522</v>
      </c>
      <c r="Y171" s="11">
        <v>0.44123617843358981</v>
      </c>
      <c r="Z171" s="11">
        <v>0.61181765852064307</v>
      </c>
    </row>
    <row r="172" spans="1:26">
      <c r="A172" s="4">
        <v>111001036561</v>
      </c>
      <c r="B172" s="11" t="s">
        <v>380</v>
      </c>
      <c r="C172" s="11">
        <v>116</v>
      </c>
      <c r="D172" s="11">
        <v>0.959275646976254</v>
      </c>
      <c r="E172" s="11">
        <v>0.7912159427914085</v>
      </c>
      <c r="F172" s="11">
        <v>0.51551458451032173</v>
      </c>
      <c r="G172" s="11">
        <v>0.58117751258327721</v>
      </c>
      <c r="H172" s="11">
        <v>0.51025201760883898</v>
      </c>
      <c r="I172" s="11">
        <v>0.60433001574521217</v>
      </c>
      <c r="J172" s="11">
        <v>0.65419388719779203</v>
      </c>
      <c r="K172" s="11">
        <v>0.3730510892800224</v>
      </c>
      <c r="L172" s="11">
        <v>0.62362633708664095</v>
      </c>
      <c r="O172" s="4">
        <v>111001035572</v>
      </c>
      <c r="P172" s="11" t="s">
        <v>323</v>
      </c>
      <c r="Q172" s="11">
        <v>381</v>
      </c>
      <c r="R172" s="11">
        <v>0.96152335461494154</v>
      </c>
      <c r="S172" s="11">
        <v>0.80637325042495756</v>
      </c>
      <c r="T172" s="11">
        <v>0.4816583751846979</v>
      </c>
      <c r="U172" s="11">
        <v>0.58733202845766708</v>
      </c>
      <c r="V172" s="11">
        <v>0.51410282516210004</v>
      </c>
      <c r="W172" s="11">
        <v>0.58753768883777602</v>
      </c>
      <c r="X172" s="11">
        <v>0.74406419874415242</v>
      </c>
      <c r="Y172" s="11">
        <v>0.51111017522528979</v>
      </c>
      <c r="Z172" s="11">
        <v>0.64921273708144778</v>
      </c>
    </row>
    <row r="173" spans="1:26">
      <c r="A173" s="4">
        <v>111001036625</v>
      </c>
      <c r="B173" s="11" t="s">
        <v>114</v>
      </c>
      <c r="C173" s="11">
        <v>143</v>
      </c>
      <c r="D173" s="11">
        <v>0.93255759582386732</v>
      </c>
      <c r="E173" s="11">
        <v>0.81362248755996636</v>
      </c>
      <c r="F173" s="11">
        <v>0.42341257701732304</v>
      </c>
      <c r="G173" s="11">
        <v>0.53851858386026508</v>
      </c>
      <c r="H173" s="11">
        <v>0.42452580427269643</v>
      </c>
      <c r="I173" s="11">
        <v>0.5341847297991813</v>
      </c>
      <c r="J173" s="11">
        <v>0.69664696831437689</v>
      </c>
      <c r="K173" s="11">
        <v>0.4575285214611971</v>
      </c>
      <c r="L173" s="11">
        <v>0.60262465851360925</v>
      </c>
      <c r="O173" s="4">
        <v>111001035602</v>
      </c>
      <c r="P173" s="11" t="s">
        <v>339</v>
      </c>
      <c r="Q173" s="11">
        <v>317</v>
      </c>
      <c r="R173" s="11">
        <v>0.95782598856804935</v>
      </c>
      <c r="S173" s="11">
        <v>0.81905419781847899</v>
      </c>
      <c r="T173" s="11">
        <v>0.48713325003907909</v>
      </c>
      <c r="U173" s="11">
        <v>0.56653290434375758</v>
      </c>
      <c r="V173" s="11">
        <v>0.4528931279570082</v>
      </c>
      <c r="W173" s="11">
        <v>0.55068073003215146</v>
      </c>
      <c r="X173" s="11">
        <v>0.73926504131239501</v>
      </c>
      <c r="Y173" s="11">
        <v>0.44084808987766477</v>
      </c>
      <c r="Z173" s="11">
        <v>0.6267791662435731</v>
      </c>
    </row>
    <row r="174" spans="1:26">
      <c r="A174" s="4">
        <v>111001036765</v>
      </c>
      <c r="B174" s="11" t="s">
        <v>374</v>
      </c>
      <c r="C174" s="11">
        <v>184</v>
      </c>
      <c r="D174" s="11">
        <v>0.94529299931982769</v>
      </c>
      <c r="E174" s="11">
        <v>0.71517322842187236</v>
      </c>
      <c r="F174" s="11">
        <v>0.55396867894887081</v>
      </c>
      <c r="G174" s="11">
        <v>0.61609675351538651</v>
      </c>
      <c r="H174" s="11">
        <v>0.55627985947377045</v>
      </c>
      <c r="I174" s="11">
        <v>0.58335312585487664</v>
      </c>
      <c r="J174" s="11">
        <v>0.65067690796206712</v>
      </c>
      <c r="K174" s="11">
        <v>0.39753841609628521</v>
      </c>
      <c r="L174" s="11">
        <v>0.62729749619911956</v>
      </c>
      <c r="O174" s="4">
        <v>111001036544</v>
      </c>
      <c r="P174" s="11" t="s">
        <v>387</v>
      </c>
      <c r="Q174" s="11">
        <v>185</v>
      </c>
      <c r="R174" s="11">
        <v>0.93929720830892505</v>
      </c>
      <c r="S174" s="11">
        <v>0.76672153746057192</v>
      </c>
      <c r="T174" s="11">
        <v>0.38164960333486458</v>
      </c>
      <c r="U174" s="11">
        <v>0.5978820716334492</v>
      </c>
      <c r="V174" s="11">
        <v>0.45859929656562137</v>
      </c>
      <c r="W174" s="11">
        <v>0.55695235857263192</v>
      </c>
      <c r="X174" s="11">
        <v>0.6777495692490122</v>
      </c>
      <c r="Y174" s="11">
        <v>0.40385312469214057</v>
      </c>
      <c r="Z174" s="11">
        <v>0.59783809622715212</v>
      </c>
    </row>
    <row r="175" spans="1:26">
      <c r="A175" s="4">
        <v>111001041459</v>
      </c>
      <c r="B175" s="11" t="s">
        <v>236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O175" s="4">
        <v>111001036561</v>
      </c>
      <c r="P175" s="11" t="s">
        <v>380</v>
      </c>
      <c r="Q175" s="11">
        <v>186</v>
      </c>
      <c r="R175" s="11">
        <v>0.95235988209221512</v>
      </c>
      <c r="S175" s="11">
        <v>0.76975676082669964</v>
      </c>
      <c r="T175" s="11">
        <v>0.45634097902214638</v>
      </c>
      <c r="U175" s="11">
        <v>0.57988919685326157</v>
      </c>
      <c r="V175" s="11">
        <v>0.47900989248709913</v>
      </c>
      <c r="W175" s="11">
        <v>0.56504691970328602</v>
      </c>
      <c r="X175" s="11">
        <v>0.74031952771642306</v>
      </c>
      <c r="Y175" s="11">
        <v>0.45417440956798005</v>
      </c>
      <c r="Z175" s="11">
        <v>0.62461219603363893</v>
      </c>
    </row>
    <row r="176" spans="1:26">
      <c r="A176" s="4">
        <v>111001041556</v>
      </c>
      <c r="B176" s="11" t="s">
        <v>267</v>
      </c>
      <c r="C176" s="11">
        <v>47</v>
      </c>
      <c r="D176" s="11">
        <v>0.93663866283138653</v>
      </c>
      <c r="E176" s="11">
        <v>0.64997213118225416</v>
      </c>
      <c r="F176" s="11">
        <v>0.37451117472724033</v>
      </c>
      <c r="G176" s="11">
        <v>0.39193834188099913</v>
      </c>
      <c r="H176" s="11">
        <v>0.31509578354248347</v>
      </c>
      <c r="I176" s="11">
        <v>0.5225310961602293</v>
      </c>
      <c r="J176" s="11">
        <v>0.72360915258450242</v>
      </c>
      <c r="K176" s="11">
        <v>0.32682489537332593</v>
      </c>
      <c r="L176" s="11">
        <v>0.53014015478530263</v>
      </c>
      <c r="O176" s="4">
        <v>111001036625</v>
      </c>
      <c r="P176" s="11" t="s">
        <v>114</v>
      </c>
      <c r="Q176" s="11">
        <v>163</v>
      </c>
      <c r="R176" s="11">
        <v>0.95252403381183726</v>
      </c>
      <c r="S176" s="11">
        <v>0.7161288177002707</v>
      </c>
      <c r="T176" s="11">
        <v>0.43862894727708979</v>
      </c>
      <c r="U176" s="11">
        <v>0.50561683137968605</v>
      </c>
      <c r="V176" s="11">
        <v>0.43893800397002203</v>
      </c>
      <c r="W176" s="11">
        <v>0.55031185281895645</v>
      </c>
      <c r="X176" s="11">
        <v>0.69208410231252759</v>
      </c>
      <c r="Y176" s="11">
        <v>0.4797750580342704</v>
      </c>
      <c r="Z176" s="11">
        <v>0.59675095591308258</v>
      </c>
    </row>
    <row r="177" spans="1:26">
      <c r="A177" s="4">
        <v>111001041611</v>
      </c>
      <c r="B177" s="11" t="s">
        <v>624</v>
      </c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O177" s="4">
        <v>111001036765</v>
      </c>
      <c r="P177" s="11" t="s">
        <v>374</v>
      </c>
      <c r="Q177" s="11">
        <v>192</v>
      </c>
      <c r="R177" s="11">
        <v>0.95080727846802315</v>
      </c>
      <c r="S177" s="11">
        <v>0.80157606821589511</v>
      </c>
      <c r="T177" s="11">
        <v>0.49940525549409559</v>
      </c>
      <c r="U177" s="11">
        <v>0.57368988084034656</v>
      </c>
      <c r="V177" s="11">
        <v>0.53190555229416236</v>
      </c>
      <c r="W177" s="11">
        <v>0.58973736472051019</v>
      </c>
      <c r="X177" s="11">
        <v>0.73872625389801572</v>
      </c>
      <c r="Y177" s="11">
        <v>0.42115837345236801</v>
      </c>
      <c r="Z177" s="11">
        <v>0.63837575342292707</v>
      </c>
    </row>
    <row r="178" spans="1:26">
      <c r="A178" s="4">
        <v>111001044270</v>
      </c>
      <c r="B178" s="11" t="s">
        <v>315</v>
      </c>
      <c r="C178" s="11">
        <v>125</v>
      </c>
      <c r="D178" s="11">
        <v>0.95556518249674283</v>
      </c>
      <c r="E178" s="11">
        <v>0.7735133571307008</v>
      </c>
      <c r="F178" s="11">
        <v>0.47796701569221134</v>
      </c>
      <c r="G178" s="11">
        <v>0.56852151826464403</v>
      </c>
      <c r="H178" s="11">
        <v>0.47506367799250943</v>
      </c>
      <c r="I178" s="11">
        <v>0.57355115657089273</v>
      </c>
      <c r="J178" s="11">
        <v>0.73453325331836283</v>
      </c>
      <c r="K178" s="11">
        <v>0.38921930124947335</v>
      </c>
      <c r="L178" s="11">
        <v>0.61849180783944224</v>
      </c>
      <c r="O178" s="4">
        <v>111001036781</v>
      </c>
      <c r="P178" s="11" t="s">
        <v>104</v>
      </c>
      <c r="Q178" s="11">
        <v>222</v>
      </c>
      <c r="R178" s="11">
        <v>0.96186447859095425</v>
      </c>
      <c r="S178" s="11">
        <v>0.83518100492509517</v>
      </c>
      <c r="T178" s="11">
        <v>0.52080320429613258</v>
      </c>
      <c r="U178" s="11">
        <v>0.63955017471249731</v>
      </c>
      <c r="V178" s="11">
        <v>0.52361932105277476</v>
      </c>
      <c r="W178" s="11">
        <v>0.60673132555980858</v>
      </c>
      <c r="X178" s="11">
        <v>0.78126278211672751</v>
      </c>
      <c r="Y178" s="11">
        <v>0.57121981064665606</v>
      </c>
      <c r="Z178" s="11">
        <v>0.68002901273758076</v>
      </c>
    </row>
    <row r="179" spans="1:26">
      <c r="A179" s="4">
        <v>111001044385</v>
      </c>
      <c r="B179" s="11" t="s">
        <v>222</v>
      </c>
      <c r="C179" s="11">
        <v>412</v>
      </c>
      <c r="D179" s="11">
        <v>0.9437134346307503</v>
      </c>
      <c r="E179" s="11">
        <v>0.81080124588268343</v>
      </c>
      <c r="F179" s="11">
        <v>0.44243718317810649</v>
      </c>
      <c r="G179" s="11">
        <v>0.54114024926163762</v>
      </c>
      <c r="H179" s="11">
        <v>0.46433605789017585</v>
      </c>
      <c r="I179" s="11">
        <v>0.53989168976741575</v>
      </c>
      <c r="J179" s="11">
        <v>0.71397829295105786</v>
      </c>
      <c r="K179" s="11">
        <v>0.39986028956174602</v>
      </c>
      <c r="L179" s="11">
        <v>0.60701980539044664</v>
      </c>
      <c r="O179" s="4">
        <v>111001041459</v>
      </c>
      <c r="P179" s="11" t="s">
        <v>236</v>
      </c>
      <c r="Q179" s="11">
        <v>225</v>
      </c>
      <c r="R179" s="11">
        <v>0.94197177215379579</v>
      </c>
      <c r="S179" s="11">
        <v>0.7613429226408841</v>
      </c>
      <c r="T179" s="11">
        <v>0.39942104794560751</v>
      </c>
      <c r="U179" s="11">
        <v>0.5077358414815738</v>
      </c>
      <c r="V179" s="11">
        <v>0.41818641498933617</v>
      </c>
      <c r="W179" s="11">
        <v>0.53662541335573044</v>
      </c>
      <c r="X179" s="11">
        <v>0.69886324659413934</v>
      </c>
      <c r="Y179" s="11">
        <v>0.39556698536180568</v>
      </c>
      <c r="Z179" s="11">
        <v>0.58246420556535905</v>
      </c>
    </row>
    <row r="180" spans="1:26">
      <c r="A180" s="4">
        <v>111001044806</v>
      </c>
      <c r="B180" s="11" t="s">
        <v>196</v>
      </c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O180" s="4">
        <v>111001041556</v>
      </c>
      <c r="P180" s="11" t="s">
        <v>267</v>
      </c>
      <c r="Q180" s="11">
        <v>294</v>
      </c>
      <c r="R180" s="11">
        <v>0.94955575563873429</v>
      </c>
      <c r="S180" s="11">
        <v>0.81438052317727394</v>
      </c>
      <c r="T180" s="11">
        <v>0.46884675301458895</v>
      </c>
      <c r="U180" s="11">
        <v>0.53802982135607591</v>
      </c>
      <c r="V180" s="11">
        <v>0.45803796861065976</v>
      </c>
      <c r="W180" s="11">
        <v>0.55976372709675937</v>
      </c>
      <c r="X180" s="11">
        <v>0.69241696864669278</v>
      </c>
      <c r="Y180" s="11">
        <v>0.39491587157717406</v>
      </c>
      <c r="Z180" s="11">
        <v>0.60949342363974479</v>
      </c>
    </row>
    <row r="181" spans="1:26">
      <c r="A181" s="4">
        <v>111001045225</v>
      </c>
      <c r="B181" s="11" t="s">
        <v>314</v>
      </c>
      <c r="C181" s="11">
        <v>54</v>
      </c>
      <c r="D181" s="11">
        <v>0.95188806528314895</v>
      </c>
      <c r="E181" s="11">
        <v>0.81814171657086632</v>
      </c>
      <c r="F181" s="11">
        <v>0.34900465402027436</v>
      </c>
      <c r="G181" s="11">
        <v>0.47685866790882558</v>
      </c>
      <c r="H181" s="11">
        <v>0.44967681889454586</v>
      </c>
      <c r="I181" s="11">
        <v>0.5633821285454812</v>
      </c>
      <c r="J181" s="11">
        <v>0.73978349792829046</v>
      </c>
      <c r="K181" s="11">
        <v>0.49155065251130126</v>
      </c>
      <c r="L181" s="11">
        <v>0.6050357752078418</v>
      </c>
      <c r="O181" s="4">
        <v>111001041611</v>
      </c>
      <c r="P181" s="11" t="s">
        <v>624</v>
      </c>
      <c r="Q181" s="11">
        <v>298</v>
      </c>
      <c r="R181" s="11">
        <v>0.94143945591791334</v>
      </c>
      <c r="S181" s="11">
        <v>0.84616080526618398</v>
      </c>
      <c r="T181" s="11">
        <v>0.42294943338114488</v>
      </c>
      <c r="U181" s="11">
        <v>0.54706113686550584</v>
      </c>
      <c r="V181" s="11">
        <v>0.44893494385490251</v>
      </c>
      <c r="W181" s="11">
        <v>0.53602836591743797</v>
      </c>
      <c r="X181" s="11">
        <v>0.69699869668542846</v>
      </c>
      <c r="Y181" s="11">
        <v>0.45931439306957011</v>
      </c>
      <c r="Z181" s="11">
        <v>0.61236090386976094</v>
      </c>
    </row>
    <row r="182" spans="1:26">
      <c r="A182" s="4">
        <v>111001045535</v>
      </c>
      <c r="B182" s="11" t="s">
        <v>159</v>
      </c>
      <c r="C182" s="11">
        <v>22</v>
      </c>
      <c r="D182" s="11">
        <v>0.95086121816369096</v>
      </c>
      <c r="E182" s="11">
        <v>0.79237110582355119</v>
      </c>
      <c r="F182" s="11">
        <v>0.52700462161422401</v>
      </c>
      <c r="G182" s="11">
        <v>0.60554575867119709</v>
      </c>
      <c r="H182" s="11">
        <v>0.49385157010965236</v>
      </c>
      <c r="I182" s="11">
        <v>0.58135803484797244</v>
      </c>
      <c r="J182" s="11">
        <v>0.68563626685435741</v>
      </c>
      <c r="K182" s="11">
        <v>0.35564616711904401</v>
      </c>
      <c r="L182" s="11">
        <v>0.62403434290046111</v>
      </c>
      <c r="O182" s="4">
        <v>111001044270</v>
      </c>
      <c r="P182" s="11" t="s">
        <v>315</v>
      </c>
      <c r="Q182" s="11">
        <v>288</v>
      </c>
      <c r="R182" s="11">
        <v>0.94650747649959899</v>
      </c>
      <c r="S182" s="11">
        <v>0.75246762860596428</v>
      </c>
      <c r="T182" s="11">
        <v>0.43286098252545135</v>
      </c>
      <c r="U182" s="11">
        <v>0.53039088235529852</v>
      </c>
      <c r="V182" s="11">
        <v>0.4538304419642033</v>
      </c>
      <c r="W182" s="11">
        <v>0.55351900039376234</v>
      </c>
      <c r="X182" s="11">
        <v>0.71099025948211381</v>
      </c>
      <c r="Y182" s="11">
        <v>0.37767268990511954</v>
      </c>
      <c r="Z182" s="11">
        <v>0.594779920216439</v>
      </c>
    </row>
    <row r="183" spans="1:26">
      <c r="A183" s="4">
        <v>111001045705</v>
      </c>
      <c r="B183" s="11" t="s">
        <v>321</v>
      </c>
      <c r="C183" s="11">
        <v>169</v>
      </c>
      <c r="D183" s="11">
        <v>0.93509667935163565</v>
      </c>
      <c r="E183" s="11">
        <v>0.71778324164456153</v>
      </c>
      <c r="F183" s="11">
        <v>0.35527659451816784</v>
      </c>
      <c r="G183" s="11">
        <v>0.44298855401042564</v>
      </c>
      <c r="H183" s="11">
        <v>0.38422818624829819</v>
      </c>
      <c r="I183" s="11">
        <v>0.47064460930707164</v>
      </c>
      <c r="J183" s="11">
        <v>0.66257327562859114</v>
      </c>
      <c r="K183" s="11">
        <v>0.28705297243559724</v>
      </c>
      <c r="L183" s="11">
        <v>0.53195551414304365</v>
      </c>
      <c r="O183" s="4">
        <v>111001044385</v>
      </c>
      <c r="P183" s="11" t="s">
        <v>222</v>
      </c>
      <c r="Q183" s="11">
        <v>340</v>
      </c>
      <c r="R183" s="11">
        <v>0.9482414902249332</v>
      </c>
      <c r="S183" s="11">
        <v>0.78958941087837375</v>
      </c>
      <c r="T183" s="11">
        <v>0.48244503180107984</v>
      </c>
      <c r="U183" s="11">
        <v>0.58058583889228188</v>
      </c>
      <c r="V183" s="11">
        <v>0.50371534774997972</v>
      </c>
      <c r="W183" s="11">
        <v>0.58720428470758623</v>
      </c>
      <c r="X183" s="11">
        <v>0.69594845740333677</v>
      </c>
      <c r="Y183" s="11">
        <v>0.41387694366981326</v>
      </c>
      <c r="Z183" s="11">
        <v>0.62520085066592301</v>
      </c>
    </row>
    <row r="184" spans="1:26">
      <c r="A184" s="4">
        <v>111001045730</v>
      </c>
      <c r="B184" s="11" t="s">
        <v>294</v>
      </c>
      <c r="C184" s="11">
        <v>82</v>
      </c>
      <c r="D184" s="11">
        <v>0.95826471641366684</v>
      </c>
      <c r="E184" s="11">
        <v>0.80492565853161635</v>
      </c>
      <c r="F184" s="11">
        <v>0.46247563467472841</v>
      </c>
      <c r="G184" s="11">
        <v>0.64674298871225977</v>
      </c>
      <c r="H184" s="11">
        <v>0.56846816454879545</v>
      </c>
      <c r="I184" s="11">
        <v>0.57321109108077184</v>
      </c>
      <c r="J184" s="11">
        <v>0.70232964407887766</v>
      </c>
      <c r="K184" s="11">
        <v>0.50181474544324123</v>
      </c>
      <c r="L184" s="11">
        <v>0.65227908043549476</v>
      </c>
      <c r="O184" s="4">
        <v>111001044806</v>
      </c>
      <c r="P184" s="11" t="s">
        <v>196</v>
      </c>
      <c r="Q184" s="11">
        <v>185</v>
      </c>
      <c r="R184" s="11">
        <v>0.94607986973869718</v>
      </c>
      <c r="S184" s="11">
        <v>0.78621386365565638</v>
      </c>
      <c r="T184" s="11">
        <v>0.43460196462095135</v>
      </c>
      <c r="U184" s="11">
        <v>0.5215706911857988</v>
      </c>
      <c r="V184" s="11">
        <v>0.42205519314351919</v>
      </c>
      <c r="W184" s="11">
        <v>0.52140953591512573</v>
      </c>
      <c r="X184" s="11">
        <v>0.73355442331288256</v>
      </c>
      <c r="Y184" s="11">
        <v>0.47982082788967229</v>
      </c>
      <c r="Z184" s="11">
        <v>0.60566329618278791</v>
      </c>
    </row>
    <row r="185" spans="1:26">
      <c r="A185" s="4">
        <v>111001046299</v>
      </c>
      <c r="B185" s="11" t="s">
        <v>77</v>
      </c>
      <c r="C185" s="11">
        <v>168</v>
      </c>
      <c r="D185" s="11">
        <v>0.93852901311060033</v>
      </c>
      <c r="E185" s="11">
        <v>0.68031877065968471</v>
      </c>
      <c r="F185" s="11">
        <v>0.36470904641875895</v>
      </c>
      <c r="G185" s="11">
        <v>0.47390084823632028</v>
      </c>
      <c r="H185" s="11">
        <v>0.37643943657446277</v>
      </c>
      <c r="I185" s="11">
        <v>0.50256930892939078</v>
      </c>
      <c r="J185" s="11">
        <v>0.70013320684633384</v>
      </c>
      <c r="K185" s="11">
        <v>0.34211528782831407</v>
      </c>
      <c r="L185" s="11">
        <v>0.54733936482548329</v>
      </c>
      <c r="O185" s="4">
        <v>111001045225</v>
      </c>
      <c r="P185" s="11" t="s">
        <v>314</v>
      </c>
      <c r="Q185" s="11">
        <v>299</v>
      </c>
      <c r="R185" s="11">
        <v>0.95500388273422698</v>
      </c>
      <c r="S185" s="11">
        <v>0.75990467867342293</v>
      </c>
      <c r="T185" s="11">
        <v>0.44242921701879584</v>
      </c>
      <c r="U185" s="11">
        <v>0.52530946509085552</v>
      </c>
      <c r="V185" s="11">
        <v>0.46804727307228178</v>
      </c>
      <c r="W185" s="11">
        <v>0.54402712829072886</v>
      </c>
      <c r="X185" s="11">
        <v>0.67797433010131269</v>
      </c>
      <c r="Y185" s="11">
        <v>0.42078290815209035</v>
      </c>
      <c r="Z185" s="11">
        <v>0.59918486039171437</v>
      </c>
    </row>
    <row r="186" spans="1:26">
      <c r="A186" s="4">
        <v>111001046477</v>
      </c>
      <c r="B186" s="11" t="s">
        <v>660</v>
      </c>
      <c r="C186" s="11">
        <v>226</v>
      </c>
      <c r="D186" s="11">
        <v>0.95220540311128765</v>
      </c>
      <c r="E186" s="11">
        <v>0.75465211780990904</v>
      </c>
      <c r="F186" s="11">
        <v>0.53038613983713856</v>
      </c>
      <c r="G186" s="11">
        <v>0.59718702328652085</v>
      </c>
      <c r="H186" s="11">
        <v>0.51849754142702431</v>
      </c>
      <c r="I186" s="11">
        <v>0.60936226832923535</v>
      </c>
      <c r="J186" s="11">
        <v>0.68085377601138719</v>
      </c>
      <c r="K186" s="11">
        <v>0.3971509291401194</v>
      </c>
      <c r="L186" s="11">
        <v>0.63003689986907785</v>
      </c>
      <c r="O186" s="4">
        <v>111001045535</v>
      </c>
      <c r="P186" s="11" t="s">
        <v>159</v>
      </c>
      <c r="Q186" s="11">
        <v>137</v>
      </c>
      <c r="R186" s="11">
        <v>0.96991419712705496</v>
      </c>
      <c r="S186" s="11">
        <v>0.88363590224504174</v>
      </c>
      <c r="T186" s="11">
        <v>0.45084088547081008</v>
      </c>
      <c r="U186" s="11">
        <v>0.51954127654407334</v>
      </c>
      <c r="V186" s="11">
        <v>0.44558488592028878</v>
      </c>
      <c r="W186" s="11">
        <v>0.59003416022971611</v>
      </c>
      <c r="X186" s="11">
        <v>0.738903379070876</v>
      </c>
      <c r="Y186" s="11">
        <v>0.49253154412827604</v>
      </c>
      <c r="Z186" s="11">
        <v>0.63637327884201711</v>
      </c>
    </row>
    <row r="187" spans="1:26">
      <c r="A187" s="4">
        <v>111001046485</v>
      </c>
      <c r="B187" s="11" t="s">
        <v>286</v>
      </c>
      <c r="C187" s="11">
        <v>214</v>
      </c>
      <c r="D187" s="11">
        <v>0.93865403063588837</v>
      </c>
      <c r="E187" s="11">
        <v>0.83121336419876191</v>
      </c>
      <c r="F187" s="11">
        <v>0.35792677444721976</v>
      </c>
      <c r="G187" s="11">
        <v>0.48773881826509652</v>
      </c>
      <c r="H187" s="11">
        <v>0.41526257890621532</v>
      </c>
      <c r="I187" s="11">
        <v>0.48588249763947988</v>
      </c>
      <c r="J187" s="11">
        <v>0.7132646642697521</v>
      </c>
      <c r="K187" s="11">
        <v>0.44164835209662651</v>
      </c>
      <c r="L187" s="11">
        <v>0.58394888505738007</v>
      </c>
      <c r="O187" s="4">
        <v>111001045705</v>
      </c>
      <c r="P187" s="11" t="s">
        <v>321</v>
      </c>
      <c r="Q187" s="11">
        <v>312</v>
      </c>
      <c r="R187" s="11">
        <v>0.95205488170719976</v>
      </c>
      <c r="S187" s="11">
        <v>0.74987835745582021</v>
      </c>
      <c r="T187" s="11">
        <v>0.41115018547010235</v>
      </c>
      <c r="U187" s="11">
        <v>0.51483212141590096</v>
      </c>
      <c r="V187" s="11">
        <v>0.42392957513347895</v>
      </c>
      <c r="W187" s="11">
        <v>0.52987320704991325</v>
      </c>
      <c r="X187" s="11">
        <v>0.69008359443362954</v>
      </c>
      <c r="Y187" s="11">
        <v>0.41522657891886477</v>
      </c>
      <c r="Z187" s="11">
        <v>0.58587856269811367</v>
      </c>
    </row>
    <row r="188" spans="1:26">
      <c r="A188" s="4">
        <v>111001046591</v>
      </c>
      <c r="B188" s="11" t="s">
        <v>318</v>
      </c>
      <c r="C188" s="11">
        <v>38</v>
      </c>
      <c r="D188" s="11">
        <v>0.94157137951077052</v>
      </c>
      <c r="E188" s="11">
        <v>0.57253836259460822</v>
      </c>
      <c r="F188" s="11">
        <v>0.38948037461724067</v>
      </c>
      <c r="G188" s="11">
        <v>0.48497500425087448</v>
      </c>
      <c r="H188" s="11">
        <v>0.40454268717173841</v>
      </c>
      <c r="I188" s="11">
        <v>0.54262960172832475</v>
      </c>
      <c r="J188" s="11">
        <v>0.61966102453813887</v>
      </c>
      <c r="K188" s="11">
        <v>0.31417610897114351</v>
      </c>
      <c r="L188" s="11">
        <v>0.53369681792285495</v>
      </c>
      <c r="O188" s="4">
        <v>111001045730</v>
      </c>
      <c r="P188" s="11" t="s">
        <v>294</v>
      </c>
      <c r="Q188" s="11">
        <v>257</v>
      </c>
      <c r="R188" s="11">
        <v>0.95451978960740813</v>
      </c>
      <c r="S188" s="11">
        <v>0.79803559115310707</v>
      </c>
      <c r="T188" s="11">
        <v>0.52231790636377895</v>
      </c>
      <c r="U188" s="11">
        <v>0.55556131781129237</v>
      </c>
      <c r="V188" s="11">
        <v>0.51826719098705543</v>
      </c>
      <c r="W188" s="11">
        <v>0.58023068752611284</v>
      </c>
      <c r="X188" s="11">
        <v>0.71102765389289879</v>
      </c>
      <c r="Y188" s="11">
        <v>0.49080107695326208</v>
      </c>
      <c r="Z188" s="11">
        <v>0.64134515178686446</v>
      </c>
    </row>
    <row r="189" spans="1:26">
      <c r="A189" s="4">
        <v>111001046621</v>
      </c>
      <c r="B189" s="11" t="s">
        <v>364</v>
      </c>
      <c r="C189" s="11">
        <v>106</v>
      </c>
      <c r="D189" s="11">
        <v>0.93622456836288726</v>
      </c>
      <c r="E189" s="11">
        <v>0.72343444630843701</v>
      </c>
      <c r="F189" s="11">
        <v>0.43537141171839655</v>
      </c>
      <c r="G189" s="11">
        <v>0.53112325820917683</v>
      </c>
      <c r="H189" s="11">
        <v>0.47152169994448201</v>
      </c>
      <c r="I189" s="11">
        <v>0.54717298143996673</v>
      </c>
      <c r="J189" s="11">
        <v>0.67802510073843836</v>
      </c>
      <c r="K189" s="11">
        <v>0.44341410588121938</v>
      </c>
      <c r="L189" s="11">
        <v>0.59578594657537554</v>
      </c>
      <c r="O189" s="4">
        <v>111001046299</v>
      </c>
      <c r="P189" s="11" t="s">
        <v>77</v>
      </c>
      <c r="Q189" s="11">
        <v>378</v>
      </c>
      <c r="R189" s="11">
        <v>0.95396964388506678</v>
      </c>
      <c r="S189" s="11">
        <v>0.77590584283736475</v>
      </c>
      <c r="T189" s="11">
        <v>0.39039003109288034</v>
      </c>
      <c r="U189" s="11">
        <v>0.4722940419475693</v>
      </c>
      <c r="V189" s="11">
        <v>0.39377015378769559</v>
      </c>
      <c r="W189" s="11">
        <v>0.51732303682461012</v>
      </c>
      <c r="X189" s="11">
        <v>0.72122766970380592</v>
      </c>
      <c r="Y189" s="11">
        <v>0.41722859810317664</v>
      </c>
      <c r="Z189" s="11">
        <v>0.58026362727277114</v>
      </c>
    </row>
    <row r="190" spans="1:26">
      <c r="A190" s="4">
        <v>111001046931</v>
      </c>
      <c r="B190" s="11" t="s">
        <v>283</v>
      </c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O190" s="4">
        <v>111001046477</v>
      </c>
      <c r="P190" s="11" t="s">
        <v>660</v>
      </c>
      <c r="Q190" s="11">
        <v>192</v>
      </c>
      <c r="R190" s="11">
        <v>0.9579128755099412</v>
      </c>
      <c r="S190" s="11">
        <v>0.85845135697325081</v>
      </c>
      <c r="T190" s="11">
        <v>0.4904943319487356</v>
      </c>
      <c r="U190" s="11">
        <v>0.53141409592433353</v>
      </c>
      <c r="V190" s="11">
        <v>0.44422986372745205</v>
      </c>
      <c r="W190" s="11">
        <v>0.56111626454192509</v>
      </c>
      <c r="X190" s="11">
        <v>0.75300724064428737</v>
      </c>
      <c r="Y190" s="11">
        <v>0.50247282561983631</v>
      </c>
      <c r="Z190" s="11">
        <v>0.63738735686122028</v>
      </c>
    </row>
    <row r="191" spans="1:26">
      <c r="A191" s="4">
        <v>111001046957</v>
      </c>
      <c r="B191" s="11" t="s">
        <v>191</v>
      </c>
      <c r="C191" s="11">
        <v>227</v>
      </c>
      <c r="D191" s="11">
        <v>0.95012721326128657</v>
      </c>
      <c r="E191" s="11">
        <v>0.73769627445058539</v>
      </c>
      <c r="F191" s="11">
        <v>0.33805279660203352</v>
      </c>
      <c r="G191" s="11">
        <v>0.46458820113281496</v>
      </c>
      <c r="H191" s="11">
        <v>0.36968277136715205</v>
      </c>
      <c r="I191" s="11">
        <v>0.50541526299597006</v>
      </c>
      <c r="J191" s="11">
        <v>0.71991745155763665</v>
      </c>
      <c r="K191" s="11">
        <v>0.41996578782669741</v>
      </c>
      <c r="L191" s="11">
        <v>0.5631807198992721</v>
      </c>
      <c r="O191" s="4">
        <v>111001046485</v>
      </c>
      <c r="P191" s="11" t="s">
        <v>286</v>
      </c>
      <c r="Q191" s="11">
        <v>362</v>
      </c>
      <c r="R191" s="11">
        <v>0.94639285184076827</v>
      </c>
      <c r="S191" s="11">
        <v>0.81931644467128817</v>
      </c>
      <c r="T191" s="11">
        <v>0.42811461079159929</v>
      </c>
      <c r="U191" s="11">
        <v>0.57105705753056113</v>
      </c>
      <c r="V191" s="11">
        <v>0.47053545849859435</v>
      </c>
      <c r="W191" s="11">
        <v>0.56869550734235563</v>
      </c>
      <c r="X191" s="11">
        <v>0.72039510837209775</v>
      </c>
      <c r="Y191" s="11">
        <v>0.43466786475128094</v>
      </c>
      <c r="Z191" s="11">
        <v>0.61989686297481816</v>
      </c>
    </row>
    <row r="192" spans="1:26">
      <c r="A192" s="4">
        <v>111001047457</v>
      </c>
      <c r="B192" s="11" t="s">
        <v>369</v>
      </c>
      <c r="C192" s="11">
        <v>29</v>
      </c>
      <c r="D192" s="11">
        <v>0.84978014078990194</v>
      </c>
      <c r="E192" s="11">
        <v>0.7728902036707086</v>
      </c>
      <c r="F192" s="11">
        <v>0.5937087036754648</v>
      </c>
      <c r="G192" s="11">
        <v>0.59368210938135102</v>
      </c>
      <c r="H192" s="11">
        <v>0.42278268197923086</v>
      </c>
      <c r="I192" s="11">
        <v>0.65014176207676988</v>
      </c>
      <c r="J192" s="11">
        <v>0.54648155185415082</v>
      </c>
      <c r="K192" s="11">
        <v>0.39377564169616397</v>
      </c>
      <c r="L192" s="11">
        <v>0.60290534939046769</v>
      </c>
      <c r="O192" s="4">
        <v>111001046591</v>
      </c>
      <c r="P192" s="11" t="s">
        <v>318</v>
      </c>
      <c r="Q192" s="11">
        <v>377</v>
      </c>
      <c r="R192" s="11">
        <v>0.94443031482438478</v>
      </c>
      <c r="S192" s="11">
        <v>0.72153178497748605</v>
      </c>
      <c r="T192" s="11">
        <v>0.44697723019312807</v>
      </c>
      <c r="U192" s="11">
        <v>0.51631263644043723</v>
      </c>
      <c r="V192" s="11">
        <v>0.44118620403623454</v>
      </c>
      <c r="W192" s="11">
        <v>0.51848241437212583</v>
      </c>
      <c r="X192" s="11">
        <v>0.68345873987608929</v>
      </c>
      <c r="Y192" s="11">
        <v>0.38733465783560767</v>
      </c>
      <c r="Z192" s="11">
        <v>0.58246424781943673</v>
      </c>
    </row>
    <row r="193" spans="1:26">
      <c r="A193" s="4">
        <v>111001047571</v>
      </c>
      <c r="B193" s="11" t="s">
        <v>329</v>
      </c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O193" s="4">
        <v>111001046621</v>
      </c>
      <c r="P193" s="11" t="s">
        <v>364</v>
      </c>
      <c r="Q193" s="11">
        <v>350</v>
      </c>
      <c r="R193" s="11">
        <v>0.95380868623866766</v>
      </c>
      <c r="S193" s="11">
        <v>0.73725423707077165</v>
      </c>
      <c r="T193" s="11">
        <v>0.44663268442710058</v>
      </c>
      <c r="U193" s="11">
        <v>0.52077637925706388</v>
      </c>
      <c r="V193" s="11">
        <v>0.45186741167610972</v>
      </c>
      <c r="W193" s="11">
        <v>0.53078231946082888</v>
      </c>
      <c r="X193" s="11">
        <v>0.72686427468394055</v>
      </c>
      <c r="Y193" s="11">
        <v>0.44079141006318701</v>
      </c>
      <c r="Z193" s="11">
        <v>0.60109717535970875</v>
      </c>
    </row>
    <row r="194" spans="1:26">
      <c r="A194" s="4">
        <v>111001047678</v>
      </c>
      <c r="B194" s="11" t="s">
        <v>363</v>
      </c>
      <c r="C194" s="11">
        <v>103</v>
      </c>
      <c r="D194" s="11">
        <v>0.96661854425942295</v>
      </c>
      <c r="E194" s="11">
        <v>0.82015624037700774</v>
      </c>
      <c r="F194" s="11">
        <v>0.44487661805971862</v>
      </c>
      <c r="G194" s="11">
        <v>0.52332355669375219</v>
      </c>
      <c r="H194" s="11">
        <v>0.41467616160436332</v>
      </c>
      <c r="I194" s="11">
        <v>0.52036163722256434</v>
      </c>
      <c r="J194" s="11">
        <v>0.75013737176639483</v>
      </c>
      <c r="K194" s="11">
        <v>0.40698629655197749</v>
      </c>
      <c r="L194" s="11">
        <v>0.60589205331690021</v>
      </c>
      <c r="O194" s="4">
        <v>111001046931</v>
      </c>
      <c r="P194" s="11" t="s">
        <v>283</v>
      </c>
      <c r="Q194" s="11">
        <v>381</v>
      </c>
      <c r="R194" s="11">
        <v>0.96187008792418149</v>
      </c>
      <c r="S194" s="11">
        <v>0.79962399643269466</v>
      </c>
      <c r="T194" s="11">
        <v>0.44961624062463623</v>
      </c>
      <c r="U194" s="11">
        <v>0.53924920254203224</v>
      </c>
      <c r="V194" s="11">
        <v>0.47980131727790282</v>
      </c>
      <c r="W194" s="11">
        <v>0.54491921044037084</v>
      </c>
      <c r="X194" s="11">
        <v>0.69082177541536227</v>
      </c>
      <c r="Y194" s="11">
        <v>0.43847443797274349</v>
      </c>
      <c r="Z194" s="11">
        <v>0.61304703357874046</v>
      </c>
    </row>
    <row r="195" spans="1:26">
      <c r="A195" s="4">
        <v>111001065056</v>
      </c>
      <c r="B195" s="11" t="s">
        <v>28</v>
      </c>
      <c r="C195" s="11">
        <v>163</v>
      </c>
      <c r="D195" s="11">
        <v>0.96138674442050864</v>
      </c>
      <c r="E195" s="11">
        <v>0.86556978011815455</v>
      </c>
      <c r="F195" s="11">
        <v>0.51037977737319951</v>
      </c>
      <c r="G195" s="11">
        <v>0.50137240325294952</v>
      </c>
      <c r="H195" s="11">
        <v>0.44428585209733679</v>
      </c>
      <c r="I195" s="11">
        <v>0.60036129591513288</v>
      </c>
      <c r="J195" s="11">
        <v>0.82519987451173316</v>
      </c>
      <c r="K195" s="11">
        <v>0.5509071514166699</v>
      </c>
      <c r="L195" s="11">
        <v>0.65743285988821065</v>
      </c>
      <c r="O195" s="4">
        <v>111001046957</v>
      </c>
      <c r="P195" s="11" t="s">
        <v>191</v>
      </c>
      <c r="Q195" s="11">
        <v>181</v>
      </c>
      <c r="R195" s="11">
        <v>0.92220517770084631</v>
      </c>
      <c r="S195" s="11">
        <v>0.69299739891670553</v>
      </c>
      <c r="T195" s="11">
        <v>0.3789649327651442</v>
      </c>
      <c r="U195" s="11">
        <v>0.49655013355565258</v>
      </c>
      <c r="V195" s="11">
        <v>0.45811422958910053</v>
      </c>
      <c r="W195" s="11">
        <v>0.57828331338444139</v>
      </c>
      <c r="X195" s="11">
        <v>0.67481195401742256</v>
      </c>
      <c r="Y195" s="11">
        <v>0.43886646559650727</v>
      </c>
      <c r="Z195" s="11">
        <v>0.58009920069072751</v>
      </c>
    </row>
    <row r="196" spans="1:26">
      <c r="A196" s="4">
        <v>111001065234</v>
      </c>
      <c r="B196" s="11" t="s">
        <v>310</v>
      </c>
      <c r="C196" s="11">
        <v>114</v>
      </c>
      <c r="D196" s="11">
        <v>0.96364565071522512</v>
      </c>
      <c r="E196" s="11">
        <v>0.86879422160854058</v>
      </c>
      <c r="F196" s="11">
        <v>0.55234420489173741</v>
      </c>
      <c r="G196" s="11">
        <v>0.63953254688165873</v>
      </c>
      <c r="H196" s="11">
        <v>0.59934619674046974</v>
      </c>
      <c r="I196" s="11">
        <v>0.62101653545679714</v>
      </c>
      <c r="J196" s="11">
        <v>0.79063623051424348</v>
      </c>
      <c r="K196" s="11">
        <v>0.49864195276785844</v>
      </c>
      <c r="L196" s="11">
        <v>0.69174469244706638</v>
      </c>
      <c r="O196" s="4">
        <v>111001047457</v>
      </c>
      <c r="P196" s="11" t="s">
        <v>369</v>
      </c>
      <c r="Q196" s="11">
        <v>112</v>
      </c>
      <c r="R196" s="11">
        <v>0.94692283363063312</v>
      </c>
      <c r="S196" s="11">
        <v>0.82275226685853031</v>
      </c>
      <c r="T196" s="11">
        <v>0.54996356224208598</v>
      </c>
      <c r="U196" s="11">
        <v>0.61974373755482715</v>
      </c>
      <c r="V196" s="11">
        <v>0.56071867061079139</v>
      </c>
      <c r="W196" s="11">
        <v>0.57351646453096006</v>
      </c>
      <c r="X196" s="11">
        <v>0.71698210038447596</v>
      </c>
      <c r="Y196" s="11">
        <v>0.49311563542672066</v>
      </c>
      <c r="Z196" s="11">
        <v>0.66046440890487812</v>
      </c>
    </row>
    <row r="197" spans="1:26">
      <c r="A197" s="4">
        <v>111001075272</v>
      </c>
      <c r="B197" s="11" t="s">
        <v>180</v>
      </c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O197" s="4">
        <v>111001047571</v>
      </c>
      <c r="P197" s="11" t="s">
        <v>329</v>
      </c>
      <c r="Q197" s="11">
        <v>384</v>
      </c>
      <c r="R197" s="11">
        <v>0.9388823674954544</v>
      </c>
      <c r="S197" s="11">
        <v>0.8015163438797358</v>
      </c>
      <c r="T197" s="11">
        <v>0.45478615379427018</v>
      </c>
      <c r="U197" s="11">
        <v>0.50937719170405316</v>
      </c>
      <c r="V197" s="11">
        <v>0.41979577266627172</v>
      </c>
      <c r="W197" s="11">
        <v>0.52491364576299016</v>
      </c>
      <c r="X197" s="11">
        <v>0.74061558509338454</v>
      </c>
      <c r="Y197" s="11">
        <v>0.42463266296336921</v>
      </c>
      <c r="Z197" s="11">
        <v>0.60181496541994117</v>
      </c>
    </row>
    <row r="198" spans="1:26">
      <c r="A198" s="4">
        <v>111001075329</v>
      </c>
      <c r="B198" s="11" t="s">
        <v>599</v>
      </c>
      <c r="C198" s="11">
        <v>144</v>
      </c>
      <c r="D198" s="11">
        <v>0.94940461777006113</v>
      </c>
      <c r="E198" s="11">
        <v>0.77741635140398913</v>
      </c>
      <c r="F198" s="11">
        <v>0.42042089940363297</v>
      </c>
      <c r="G198" s="11">
        <v>0.52542501345013115</v>
      </c>
      <c r="H198" s="11">
        <v>0.46901487572656436</v>
      </c>
      <c r="I198" s="11">
        <v>0.53323218766934277</v>
      </c>
      <c r="J198" s="11">
        <v>0.68132191012468157</v>
      </c>
      <c r="K198" s="11">
        <v>0.412100192121376</v>
      </c>
      <c r="L198" s="11">
        <v>0.59604200595872237</v>
      </c>
      <c r="O198" s="4">
        <v>111001047678</v>
      </c>
      <c r="P198" s="11" t="s">
        <v>363</v>
      </c>
      <c r="Q198" s="11">
        <v>287</v>
      </c>
      <c r="R198" s="11">
        <v>0.95633582379433701</v>
      </c>
      <c r="S198" s="11">
        <v>0.79401625367419559</v>
      </c>
      <c r="T198" s="11">
        <v>0.48355254212093868</v>
      </c>
      <c r="U198" s="11">
        <v>0.54867031734584748</v>
      </c>
      <c r="V198" s="11">
        <v>0.47876270739902632</v>
      </c>
      <c r="W198" s="11">
        <v>0.57932637250342689</v>
      </c>
      <c r="X198" s="11">
        <v>0.68035925100206074</v>
      </c>
      <c r="Y198" s="11">
        <v>0.40798513921797758</v>
      </c>
      <c r="Z198" s="11">
        <v>0.61612605088222627</v>
      </c>
    </row>
    <row r="199" spans="1:26">
      <c r="A199" s="4">
        <v>111001075515</v>
      </c>
      <c r="B199" s="11" t="s">
        <v>175</v>
      </c>
      <c r="C199" s="11">
        <v>58</v>
      </c>
      <c r="D199" s="11">
        <v>0.93283083818079238</v>
      </c>
      <c r="E199" s="11">
        <v>0.77553884197983092</v>
      </c>
      <c r="F199" s="11">
        <v>0.36099676992843532</v>
      </c>
      <c r="G199" s="11">
        <v>0.50475546145184214</v>
      </c>
      <c r="H199" s="11">
        <v>0.4000198739830077</v>
      </c>
      <c r="I199" s="11">
        <v>0.55113302589371782</v>
      </c>
      <c r="J199" s="11">
        <v>0.69392806367039805</v>
      </c>
      <c r="K199" s="11">
        <v>0.43795977510038142</v>
      </c>
      <c r="L199" s="11">
        <v>0.58214533127355061</v>
      </c>
      <c r="O199" s="4">
        <v>111001065056</v>
      </c>
      <c r="P199" s="11" t="s">
        <v>28</v>
      </c>
      <c r="Q199" s="11">
        <v>384</v>
      </c>
      <c r="R199" s="11">
        <v>0.96545908909587497</v>
      </c>
      <c r="S199" s="11">
        <v>0.84364316209241641</v>
      </c>
      <c r="T199" s="11">
        <v>0.50516437286716287</v>
      </c>
      <c r="U199" s="11">
        <v>0.54273301972619126</v>
      </c>
      <c r="V199" s="11">
        <v>0.46363067359121962</v>
      </c>
      <c r="W199" s="11">
        <v>0.58270005774837219</v>
      </c>
      <c r="X199" s="11">
        <v>0.76759968001330514</v>
      </c>
      <c r="Y199" s="11">
        <v>0.53342692000111114</v>
      </c>
      <c r="Z199" s="11">
        <v>0.65054462189195672</v>
      </c>
    </row>
    <row r="200" spans="1:26">
      <c r="A200" s="4">
        <v>111001075663</v>
      </c>
      <c r="B200" s="11" t="s">
        <v>347</v>
      </c>
      <c r="C200" s="11">
        <v>341</v>
      </c>
      <c r="D200" s="11">
        <v>0.93283076003099996</v>
      </c>
      <c r="E200" s="11">
        <v>0.7848694245833735</v>
      </c>
      <c r="F200" s="11">
        <v>0.49465180078061055</v>
      </c>
      <c r="G200" s="11">
        <v>0.58944535629245209</v>
      </c>
      <c r="H200" s="11">
        <v>0.50304260717550076</v>
      </c>
      <c r="I200" s="11">
        <v>0.56791499354213704</v>
      </c>
      <c r="J200" s="11">
        <v>0.68278552514932489</v>
      </c>
      <c r="K200" s="11">
        <v>0.38743412024565299</v>
      </c>
      <c r="L200" s="11">
        <v>0.61787182347500647</v>
      </c>
      <c r="O200" s="4">
        <v>111001065234</v>
      </c>
      <c r="P200" s="11" t="s">
        <v>310</v>
      </c>
      <c r="Q200" s="11">
        <v>190</v>
      </c>
      <c r="R200" s="11">
        <v>0.96228857837329429</v>
      </c>
      <c r="S200" s="11">
        <v>0.82070816926226975</v>
      </c>
      <c r="T200" s="11">
        <v>0.49378604022731226</v>
      </c>
      <c r="U200" s="11">
        <v>0.60094012651334794</v>
      </c>
      <c r="V200" s="11">
        <v>0.51774051841095126</v>
      </c>
      <c r="W200" s="11">
        <v>0.57896890117818067</v>
      </c>
      <c r="X200" s="11">
        <v>0.76628730423159308</v>
      </c>
      <c r="Y200" s="11">
        <v>0.48024403949200817</v>
      </c>
      <c r="Z200" s="11">
        <v>0.6526204597111197</v>
      </c>
    </row>
    <row r="201" spans="1:26">
      <c r="A201" s="4">
        <v>111001075736</v>
      </c>
      <c r="B201" s="11" t="s">
        <v>275</v>
      </c>
      <c r="C201" s="11">
        <v>219</v>
      </c>
      <c r="D201" s="11">
        <v>0.94525191096846028</v>
      </c>
      <c r="E201" s="11">
        <v>0.81688430933387246</v>
      </c>
      <c r="F201" s="11">
        <v>0.43464681821172713</v>
      </c>
      <c r="G201" s="11">
        <v>0.47777575069358857</v>
      </c>
      <c r="H201" s="11">
        <v>0.42695409067285806</v>
      </c>
      <c r="I201" s="11">
        <v>0.50439131326148623</v>
      </c>
      <c r="J201" s="11">
        <v>0.68435212185092109</v>
      </c>
      <c r="K201" s="11">
        <v>0.39140799156012068</v>
      </c>
      <c r="L201" s="11">
        <v>0.58520803831912926</v>
      </c>
      <c r="O201" s="4">
        <v>111001075272</v>
      </c>
      <c r="P201" s="11" t="s">
        <v>180</v>
      </c>
      <c r="Q201" s="11">
        <v>169</v>
      </c>
      <c r="R201" s="11">
        <v>0.96683311997071164</v>
      </c>
      <c r="S201" s="11">
        <v>0.85610889867728934</v>
      </c>
      <c r="T201" s="11">
        <v>0.45130342389468309</v>
      </c>
      <c r="U201" s="11">
        <v>0.53850414880571973</v>
      </c>
      <c r="V201" s="11">
        <v>0.42990341245580321</v>
      </c>
      <c r="W201" s="11">
        <v>0.5622301162567136</v>
      </c>
      <c r="X201" s="11">
        <v>0.75009884476467992</v>
      </c>
      <c r="Y201" s="11">
        <v>0.51451795271645029</v>
      </c>
      <c r="Z201" s="11">
        <v>0.63368748969275634</v>
      </c>
    </row>
    <row r="202" spans="1:26">
      <c r="A202" s="4">
        <v>111001075752</v>
      </c>
      <c r="B202" s="11" t="s">
        <v>101</v>
      </c>
      <c r="C202" s="11">
        <v>114</v>
      </c>
      <c r="D202" s="11">
        <v>0.96271312960688249</v>
      </c>
      <c r="E202" s="11">
        <v>0.89362965173978237</v>
      </c>
      <c r="F202" s="11">
        <v>0.47995517404131105</v>
      </c>
      <c r="G202" s="11">
        <v>0.56005392246964736</v>
      </c>
      <c r="H202" s="11">
        <v>0.47897593292468382</v>
      </c>
      <c r="I202" s="11">
        <v>0.567607568034318</v>
      </c>
      <c r="J202" s="11">
        <v>0.79864894011868071</v>
      </c>
      <c r="K202" s="11">
        <v>0.48859608403611771</v>
      </c>
      <c r="L202" s="11">
        <v>0.65377255037142801</v>
      </c>
      <c r="O202" s="4">
        <v>111001075329</v>
      </c>
      <c r="P202" s="11" t="s">
        <v>599</v>
      </c>
      <c r="Q202" s="11">
        <v>365</v>
      </c>
      <c r="R202" s="11">
        <v>0.95654189728017025</v>
      </c>
      <c r="S202" s="11">
        <v>0.7879853040140431</v>
      </c>
      <c r="T202" s="11">
        <v>0.46562473239481084</v>
      </c>
      <c r="U202" s="11">
        <v>0.52807701500804582</v>
      </c>
      <c r="V202" s="11">
        <v>0.45523233322509016</v>
      </c>
      <c r="W202" s="11">
        <v>0.56249595071949288</v>
      </c>
      <c r="X202" s="11">
        <v>0.76091166681904665</v>
      </c>
      <c r="Y202" s="11">
        <v>0.40526183634822388</v>
      </c>
      <c r="Z202" s="11">
        <v>0.61526634197611541</v>
      </c>
    </row>
    <row r="203" spans="1:26">
      <c r="A203" s="4">
        <v>111001075957</v>
      </c>
      <c r="B203" s="11" t="s">
        <v>332</v>
      </c>
      <c r="C203" s="11">
        <v>265</v>
      </c>
      <c r="D203" s="11">
        <v>0.95648606052184915</v>
      </c>
      <c r="E203" s="11">
        <v>0.78974789547333224</v>
      </c>
      <c r="F203" s="11">
        <v>0.45532417938913283</v>
      </c>
      <c r="G203" s="11">
        <v>0.55857200456948897</v>
      </c>
      <c r="H203" s="11">
        <v>0.47226991613852881</v>
      </c>
      <c r="I203" s="11">
        <v>0.55917755640068056</v>
      </c>
      <c r="J203" s="11">
        <v>0.66610889501797421</v>
      </c>
      <c r="K203" s="11">
        <v>0.39161380701292309</v>
      </c>
      <c r="L203" s="11">
        <v>0.60616253931548869</v>
      </c>
      <c r="O203" s="4">
        <v>111001075515</v>
      </c>
      <c r="P203" s="11" t="s">
        <v>175</v>
      </c>
      <c r="Q203" s="11">
        <v>293</v>
      </c>
      <c r="R203" s="11">
        <v>0.93978466548352479</v>
      </c>
      <c r="S203" s="11">
        <v>0.75795092257084851</v>
      </c>
      <c r="T203" s="11">
        <v>0.45832152046340102</v>
      </c>
      <c r="U203" s="11">
        <v>0.55715735939048638</v>
      </c>
      <c r="V203" s="11">
        <v>0.46674184961860937</v>
      </c>
      <c r="W203" s="11">
        <v>0.56311799701059606</v>
      </c>
      <c r="X203" s="11">
        <v>0.7318794860533413</v>
      </c>
      <c r="Y203" s="11">
        <v>0.45909300763888844</v>
      </c>
      <c r="Z203" s="11">
        <v>0.616755851028712</v>
      </c>
    </row>
    <row r="204" spans="1:26">
      <c r="A204" s="4">
        <v>111001076201</v>
      </c>
      <c r="B204" s="11" t="s">
        <v>945</v>
      </c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O204" s="4">
        <v>111001075663</v>
      </c>
      <c r="P204" s="11" t="s">
        <v>347</v>
      </c>
      <c r="Q204" s="11">
        <v>325</v>
      </c>
      <c r="R204" s="11">
        <v>0.9514344399775817</v>
      </c>
      <c r="S204" s="11">
        <v>0.78224619946680451</v>
      </c>
      <c r="T204" s="11">
        <v>0.55727172290706006</v>
      </c>
      <c r="U204" s="11">
        <v>0.62596878766303155</v>
      </c>
      <c r="V204" s="11">
        <v>0.59406680481573348</v>
      </c>
      <c r="W204" s="11">
        <v>0.63947772054217311</v>
      </c>
      <c r="X204" s="11">
        <v>0.72828621109772496</v>
      </c>
      <c r="Y204" s="11">
        <v>0.42111301221437858</v>
      </c>
      <c r="Z204" s="11">
        <v>0.66248311233556101</v>
      </c>
    </row>
    <row r="205" spans="1:26">
      <c r="A205" s="4">
        <v>111001076376</v>
      </c>
      <c r="B205" s="11" t="s">
        <v>128</v>
      </c>
      <c r="C205" s="11">
        <v>395</v>
      </c>
      <c r="D205" s="11">
        <v>0.94545602567634812</v>
      </c>
      <c r="E205" s="11">
        <v>0.81371207293515702</v>
      </c>
      <c r="F205" s="11">
        <v>0.40971008166801243</v>
      </c>
      <c r="G205" s="11">
        <v>0.47413278024457739</v>
      </c>
      <c r="H205" s="11">
        <v>0.40002649550039576</v>
      </c>
      <c r="I205" s="11">
        <v>0.50521216021280013</v>
      </c>
      <c r="J205" s="11">
        <v>0.73614538141246477</v>
      </c>
      <c r="K205" s="11">
        <v>0.38409729932654962</v>
      </c>
      <c r="L205" s="11">
        <v>0.58356153712203818</v>
      </c>
      <c r="O205" s="4">
        <v>111001075736</v>
      </c>
      <c r="P205" s="11" t="s">
        <v>275</v>
      </c>
      <c r="Q205" s="11">
        <v>302</v>
      </c>
      <c r="R205" s="11">
        <v>0.95030145905606567</v>
      </c>
      <c r="S205" s="11">
        <v>0.75455951902374907</v>
      </c>
      <c r="T205" s="11">
        <v>0.49530452709061024</v>
      </c>
      <c r="U205" s="11">
        <v>0.54830361512478798</v>
      </c>
      <c r="V205" s="11">
        <v>0.48621095762663497</v>
      </c>
      <c r="W205" s="11">
        <v>0.56222489847840718</v>
      </c>
      <c r="X205" s="11">
        <v>0.71448499122014686</v>
      </c>
      <c r="Y205" s="11">
        <v>0.45839758061406383</v>
      </c>
      <c r="Z205" s="11">
        <v>0.62122344352930814</v>
      </c>
    </row>
    <row r="206" spans="1:26">
      <c r="A206" s="4">
        <v>111001076767</v>
      </c>
      <c r="B206" s="11" t="s">
        <v>78</v>
      </c>
      <c r="C206" s="11">
        <v>305</v>
      </c>
      <c r="D206" s="11">
        <v>0.94630519408950409</v>
      </c>
      <c r="E206" s="11">
        <v>0.76195717430974919</v>
      </c>
      <c r="F206" s="11">
        <v>0.30866134861862987</v>
      </c>
      <c r="G206" s="11">
        <v>0.44567725234269423</v>
      </c>
      <c r="H206" s="11">
        <v>0.30094392152907762</v>
      </c>
      <c r="I206" s="11">
        <v>0.4521913671240666</v>
      </c>
      <c r="J206" s="11">
        <v>0.70349861370993927</v>
      </c>
      <c r="K206" s="11">
        <v>0.40395215139396407</v>
      </c>
      <c r="L206" s="11">
        <v>0.54039837788970313</v>
      </c>
      <c r="O206" s="4">
        <v>111001075752</v>
      </c>
      <c r="P206" s="11" t="s">
        <v>101</v>
      </c>
      <c r="Q206" s="11">
        <v>190</v>
      </c>
      <c r="R206" s="11">
        <v>0.9567090664394059</v>
      </c>
      <c r="S206" s="11">
        <v>0.85273017654159455</v>
      </c>
      <c r="T206" s="11">
        <v>0.4984717922853053</v>
      </c>
      <c r="U206" s="11">
        <v>0.60999416005732809</v>
      </c>
      <c r="V206" s="11">
        <v>0.53750152515035321</v>
      </c>
      <c r="W206" s="11">
        <v>0.60832869904979525</v>
      </c>
      <c r="X206" s="11">
        <v>0.78847969587897149</v>
      </c>
      <c r="Y206" s="11">
        <v>0.5044304788446885</v>
      </c>
      <c r="Z206" s="11">
        <v>0.66958069928093022</v>
      </c>
    </row>
    <row r="207" spans="1:26">
      <c r="A207" s="4">
        <v>111001076937</v>
      </c>
      <c r="B207" s="11" t="s">
        <v>353</v>
      </c>
      <c r="C207" s="11">
        <v>210</v>
      </c>
      <c r="D207" s="11">
        <v>0.93988466980277585</v>
      </c>
      <c r="E207" s="11">
        <v>0.7167071063963103</v>
      </c>
      <c r="F207" s="11">
        <v>0.47775355847800777</v>
      </c>
      <c r="G207" s="11">
        <v>0.56925361502948368</v>
      </c>
      <c r="H207" s="11">
        <v>0.47073103175263248</v>
      </c>
      <c r="I207" s="11">
        <v>0.58948736105531552</v>
      </c>
      <c r="J207" s="11">
        <v>0.67400335491420416</v>
      </c>
      <c r="K207" s="11">
        <v>0.34956060819019391</v>
      </c>
      <c r="L207" s="11">
        <v>0.59842266320236548</v>
      </c>
      <c r="O207" s="4">
        <v>111001075957</v>
      </c>
      <c r="P207" s="11" t="s">
        <v>332</v>
      </c>
      <c r="Q207" s="11">
        <v>320</v>
      </c>
      <c r="R207" s="11">
        <v>0.93593662526885224</v>
      </c>
      <c r="S207" s="11">
        <v>0.80527831360769475</v>
      </c>
      <c r="T207" s="11">
        <v>0.48661966379919902</v>
      </c>
      <c r="U207" s="11">
        <v>0.57828011973289706</v>
      </c>
      <c r="V207" s="11">
        <v>0.49379996227699119</v>
      </c>
      <c r="W207" s="11">
        <v>0.57144012230586338</v>
      </c>
      <c r="X207" s="11">
        <v>0.69780136000768167</v>
      </c>
      <c r="Y207" s="11">
        <v>0.46336312878576741</v>
      </c>
      <c r="Z207" s="11">
        <v>0.62906491197311831</v>
      </c>
    </row>
    <row r="208" spans="1:26">
      <c r="A208" s="4">
        <v>111001077895</v>
      </c>
      <c r="B208" s="11" t="s">
        <v>311</v>
      </c>
      <c r="C208" s="11">
        <v>381</v>
      </c>
      <c r="D208" s="11">
        <v>0.95590368533670556</v>
      </c>
      <c r="E208" s="11">
        <v>0.81527871776167649</v>
      </c>
      <c r="F208" s="11">
        <v>0.44083990290973557</v>
      </c>
      <c r="G208" s="11">
        <v>0.53141339227728202</v>
      </c>
      <c r="H208" s="11">
        <v>0.41520667650318172</v>
      </c>
      <c r="I208" s="11">
        <v>0.53571035503421593</v>
      </c>
      <c r="J208" s="11">
        <v>0.71271493945639641</v>
      </c>
      <c r="K208" s="11">
        <v>0.43134261377261757</v>
      </c>
      <c r="L208" s="11">
        <v>0.60480128538147637</v>
      </c>
      <c r="O208" s="4">
        <v>111001076201</v>
      </c>
      <c r="P208" s="11" t="s">
        <v>945</v>
      </c>
      <c r="Q208" s="11">
        <v>346</v>
      </c>
      <c r="R208" s="11">
        <v>0.95149346302533067</v>
      </c>
      <c r="S208" s="11">
        <v>0.7974406300865251</v>
      </c>
      <c r="T208" s="11">
        <v>0.45157874804416359</v>
      </c>
      <c r="U208" s="11">
        <v>0.54227714749182521</v>
      </c>
      <c r="V208" s="11">
        <v>0.45711974795129567</v>
      </c>
      <c r="W208" s="11">
        <v>0.55889463773245007</v>
      </c>
      <c r="X208" s="11">
        <v>0.70393669017140514</v>
      </c>
      <c r="Y208" s="11">
        <v>0.49760008548616896</v>
      </c>
      <c r="Z208" s="11">
        <v>0.62004264374864548</v>
      </c>
    </row>
    <row r="209" spans="1:26">
      <c r="A209" s="4">
        <v>111001077917</v>
      </c>
      <c r="B209" s="11" t="s">
        <v>270</v>
      </c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O209" s="4">
        <v>111001076376</v>
      </c>
      <c r="P209" s="11" t="s">
        <v>128</v>
      </c>
      <c r="Q209" s="11">
        <v>383</v>
      </c>
      <c r="R209" s="11">
        <v>0.95160393711970348</v>
      </c>
      <c r="S209" s="11">
        <v>0.81796612490209175</v>
      </c>
      <c r="T209" s="11">
        <v>0.51220510869248614</v>
      </c>
      <c r="U209" s="11">
        <v>0.55556007311358035</v>
      </c>
      <c r="V209" s="11">
        <v>0.50537623481754468</v>
      </c>
      <c r="W209" s="11">
        <v>0.56394805324314401</v>
      </c>
      <c r="X209" s="11">
        <v>0.75388306760058987</v>
      </c>
      <c r="Y209" s="11">
        <v>0.51243941225928424</v>
      </c>
      <c r="Z209" s="11">
        <v>0.64662275146855308</v>
      </c>
    </row>
    <row r="210" spans="1:26">
      <c r="A210" s="4">
        <v>111001078638</v>
      </c>
      <c r="B210" s="11" t="s">
        <v>278</v>
      </c>
      <c r="C210" s="11">
        <v>157</v>
      </c>
      <c r="D210" s="11">
        <v>0.95417370907787613</v>
      </c>
      <c r="E210" s="11">
        <v>0.80372302774909832</v>
      </c>
      <c r="F210" s="11">
        <v>0.44584273995050261</v>
      </c>
      <c r="G210" s="11">
        <v>0.49423777587988932</v>
      </c>
      <c r="H210" s="11">
        <v>0.44979491234279145</v>
      </c>
      <c r="I210" s="11">
        <v>0.51802001226374772</v>
      </c>
      <c r="J210" s="11">
        <v>0.72364092973408678</v>
      </c>
      <c r="K210" s="11">
        <v>0.42983509042803558</v>
      </c>
      <c r="L210" s="11">
        <v>0.60240852467825357</v>
      </c>
      <c r="O210" s="4">
        <v>111001076767</v>
      </c>
      <c r="P210" s="11" t="s">
        <v>78</v>
      </c>
      <c r="Q210" s="11">
        <v>351</v>
      </c>
      <c r="R210" s="11">
        <v>0.94516890802902953</v>
      </c>
      <c r="S210" s="11">
        <v>0.76985590593049069</v>
      </c>
      <c r="T210" s="11">
        <v>0.37402895094798344</v>
      </c>
      <c r="U210" s="11">
        <v>0.48248503403891779</v>
      </c>
      <c r="V210" s="11">
        <v>0.34614153451668433</v>
      </c>
      <c r="W210" s="11">
        <v>0.5234513615857882</v>
      </c>
      <c r="X210" s="11">
        <v>0.72278959355774441</v>
      </c>
      <c r="Y210" s="11">
        <v>0.45546324345948008</v>
      </c>
      <c r="Z210" s="11">
        <v>0.5774230665082648</v>
      </c>
    </row>
    <row r="211" spans="1:26">
      <c r="A211" s="4">
        <v>111001079154</v>
      </c>
      <c r="B211" s="11" t="s">
        <v>208</v>
      </c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O211" s="4">
        <v>111001076937</v>
      </c>
      <c r="P211" s="11" t="s">
        <v>353</v>
      </c>
      <c r="Q211" s="11">
        <v>343</v>
      </c>
      <c r="R211" s="11">
        <v>0.94151133246535257</v>
      </c>
      <c r="S211" s="11">
        <v>0.74559090665399941</v>
      </c>
      <c r="T211" s="11">
        <v>0.50071989594520516</v>
      </c>
      <c r="U211" s="11">
        <v>0.56975035460533885</v>
      </c>
      <c r="V211" s="11">
        <v>0.51708061277504114</v>
      </c>
      <c r="W211" s="11">
        <v>0.61410927274644278</v>
      </c>
      <c r="X211" s="11">
        <v>0.67014493115080453</v>
      </c>
      <c r="Y211" s="11">
        <v>0.38118958816107479</v>
      </c>
      <c r="Z211" s="11">
        <v>0.61751211181290744</v>
      </c>
    </row>
    <row r="212" spans="1:26">
      <c r="A212" s="4">
        <v>111001083011</v>
      </c>
      <c r="B212" s="11" t="s">
        <v>268</v>
      </c>
      <c r="C212" s="11">
        <v>86</v>
      </c>
      <c r="D212" s="11">
        <v>0.93826177576203595</v>
      </c>
      <c r="E212" s="11">
        <v>0.75901706262328006</v>
      </c>
      <c r="F212" s="11">
        <v>0.29741753385028202</v>
      </c>
      <c r="G212" s="11">
        <v>0.40797416107159262</v>
      </c>
      <c r="H212" s="11">
        <v>0.31133988379159017</v>
      </c>
      <c r="I212" s="11">
        <v>0.40729787464717115</v>
      </c>
      <c r="J212" s="11">
        <v>0.74366655117531211</v>
      </c>
      <c r="K212" s="11">
        <v>0.40808886689791685</v>
      </c>
      <c r="L212" s="11">
        <v>0.5341329637273976</v>
      </c>
      <c r="O212" s="4">
        <v>111001077895</v>
      </c>
      <c r="P212" s="11" t="s">
        <v>311</v>
      </c>
      <c r="Q212" s="11">
        <v>366</v>
      </c>
      <c r="R212" s="11">
        <v>0.94135039642155172</v>
      </c>
      <c r="S212" s="11">
        <v>0.76487946891655523</v>
      </c>
      <c r="T212" s="11">
        <v>0.48585772146376555</v>
      </c>
      <c r="U212" s="11">
        <v>0.5606180108582477</v>
      </c>
      <c r="V212" s="11">
        <v>0.47590555336711293</v>
      </c>
      <c r="W212" s="11">
        <v>0.57552083744826232</v>
      </c>
      <c r="X212" s="11">
        <v>0.69699827280033411</v>
      </c>
      <c r="Y212" s="11">
        <v>0.45059129072242876</v>
      </c>
      <c r="Z212" s="11">
        <v>0.61896519399978223</v>
      </c>
    </row>
    <row r="213" spans="1:26">
      <c r="A213" s="4">
        <v>111001086606</v>
      </c>
      <c r="B213" s="11" t="s">
        <v>199</v>
      </c>
      <c r="C213" s="11">
        <v>142</v>
      </c>
      <c r="D213" s="11">
        <v>0.93249919968998796</v>
      </c>
      <c r="E213" s="11">
        <v>0.77556877960773529</v>
      </c>
      <c r="F213" s="11">
        <v>0.43551215976596552</v>
      </c>
      <c r="G213" s="11">
        <v>0.50683512292324151</v>
      </c>
      <c r="H213" s="11">
        <v>0.40954221550714742</v>
      </c>
      <c r="I213" s="11">
        <v>0.51884282384937819</v>
      </c>
      <c r="J213" s="11">
        <v>0.68143674824457323</v>
      </c>
      <c r="K213" s="11">
        <v>0.40000334955218686</v>
      </c>
      <c r="L213" s="11">
        <v>0.58253004989252699</v>
      </c>
      <c r="O213" s="4">
        <v>111001077917</v>
      </c>
      <c r="P213" s="11" t="s">
        <v>270</v>
      </c>
      <c r="Q213" s="11">
        <v>297</v>
      </c>
      <c r="R213" s="11">
        <v>0.95580725021315971</v>
      </c>
      <c r="S213" s="11">
        <v>0.8118391942954174</v>
      </c>
      <c r="T213" s="11">
        <v>0.46769498079415361</v>
      </c>
      <c r="U213" s="11">
        <v>0.55586712995370535</v>
      </c>
      <c r="V213" s="11">
        <v>0.48059270418614342</v>
      </c>
      <c r="W213" s="11">
        <v>0.55736659253180521</v>
      </c>
      <c r="X213" s="11">
        <v>0.74635184681593969</v>
      </c>
      <c r="Y213" s="11">
        <v>0.45091547353618611</v>
      </c>
      <c r="Z213" s="11">
        <v>0.62830439654081383</v>
      </c>
    </row>
    <row r="214" spans="1:26">
      <c r="A214" s="4">
        <v>111001086631</v>
      </c>
      <c r="B214" s="11" t="s">
        <v>375</v>
      </c>
      <c r="C214" s="11">
        <v>101</v>
      </c>
      <c r="D214" s="11">
        <v>0.93929111587410274</v>
      </c>
      <c r="E214" s="11">
        <v>0.77190104293964212</v>
      </c>
      <c r="F214" s="11">
        <v>0.51960223821996554</v>
      </c>
      <c r="G214" s="11">
        <v>0.58723309315414463</v>
      </c>
      <c r="H214" s="11">
        <v>0.48862749033297248</v>
      </c>
      <c r="I214" s="11">
        <v>0.56453021504601608</v>
      </c>
      <c r="J214" s="11">
        <v>0.6989549965202132</v>
      </c>
      <c r="K214" s="11">
        <v>0.40280335786771709</v>
      </c>
      <c r="L214" s="11">
        <v>0.62161794374434676</v>
      </c>
      <c r="O214" s="4">
        <v>111001078638</v>
      </c>
      <c r="P214" s="11" t="s">
        <v>278</v>
      </c>
      <c r="Q214" s="11">
        <v>259</v>
      </c>
      <c r="R214" s="11">
        <v>0.95368286629402299</v>
      </c>
      <c r="S214" s="11">
        <v>0.8169181876674495</v>
      </c>
      <c r="T214" s="11">
        <v>0.50450066893975765</v>
      </c>
      <c r="U214" s="11">
        <v>0.55444622138732358</v>
      </c>
      <c r="V214" s="11">
        <v>0.48568274579034587</v>
      </c>
      <c r="W214" s="11">
        <v>0.55408154034097168</v>
      </c>
      <c r="X214" s="11">
        <v>0.75767744366618195</v>
      </c>
      <c r="Y214" s="11">
        <v>0.47670523167477658</v>
      </c>
      <c r="Z214" s="11">
        <v>0.63796186322010373</v>
      </c>
    </row>
    <row r="215" spans="1:26">
      <c r="A215" s="4">
        <v>111001086649</v>
      </c>
      <c r="B215" s="11" t="s">
        <v>116</v>
      </c>
      <c r="C215" s="11">
        <v>21</v>
      </c>
      <c r="D215" s="11">
        <v>0.94509698167710099</v>
      </c>
      <c r="E215" s="11">
        <v>0.79747394351384382</v>
      </c>
      <c r="F215" s="11">
        <v>0.33332868970496121</v>
      </c>
      <c r="G215" s="11">
        <v>0.58607468251093142</v>
      </c>
      <c r="H215" s="11">
        <v>0.40070711135162557</v>
      </c>
      <c r="I215" s="11">
        <v>0.48783722222115394</v>
      </c>
      <c r="J215" s="11">
        <v>0.56272220782823634</v>
      </c>
      <c r="K215" s="11">
        <v>0.47092068863976355</v>
      </c>
      <c r="L215" s="11">
        <v>0.57302019093095213</v>
      </c>
      <c r="O215" s="4">
        <v>111001079154</v>
      </c>
      <c r="P215" s="11" t="s">
        <v>208</v>
      </c>
      <c r="Q215" s="11">
        <v>300</v>
      </c>
      <c r="R215" s="11">
        <v>0.95752749333618936</v>
      </c>
      <c r="S215" s="11">
        <v>0.85138300741434403</v>
      </c>
      <c r="T215" s="11">
        <v>0.49340769977013887</v>
      </c>
      <c r="U215" s="11">
        <v>0.56207254622472658</v>
      </c>
      <c r="V215" s="11">
        <v>0.47325346776172955</v>
      </c>
      <c r="W215" s="11">
        <v>0.58167799933763309</v>
      </c>
      <c r="X215" s="11">
        <v>0.76042005664824408</v>
      </c>
      <c r="Y215" s="11">
        <v>0.49317708781379915</v>
      </c>
      <c r="Z215" s="11">
        <v>0.64661491978835062</v>
      </c>
    </row>
    <row r="216" spans="1:26">
      <c r="A216" s="4">
        <v>111001086665</v>
      </c>
      <c r="B216" s="11" t="s">
        <v>371</v>
      </c>
      <c r="C216" s="11">
        <v>66</v>
      </c>
      <c r="D216" s="11">
        <v>0.9169493135785548</v>
      </c>
      <c r="E216" s="11">
        <v>0.7032766987600868</v>
      </c>
      <c r="F216" s="11">
        <v>0.38378064869212358</v>
      </c>
      <c r="G216" s="11">
        <v>0.46753732359172956</v>
      </c>
      <c r="H216" s="11">
        <v>0.35318607347535008</v>
      </c>
      <c r="I216" s="11">
        <v>0.53217233548893172</v>
      </c>
      <c r="J216" s="11">
        <v>0.69395849492017203</v>
      </c>
      <c r="K216" s="11">
        <v>0.28831505292823079</v>
      </c>
      <c r="L216" s="11">
        <v>0.54239699267939745</v>
      </c>
      <c r="O216" s="4">
        <v>111001083011</v>
      </c>
      <c r="P216" s="11" t="s">
        <v>268</v>
      </c>
      <c r="Q216" s="11">
        <v>207</v>
      </c>
      <c r="R216" s="11">
        <v>0.95342536710669601</v>
      </c>
      <c r="S216" s="11">
        <v>0.80764913429869623</v>
      </c>
      <c r="T216" s="11">
        <v>0.46309325852981525</v>
      </c>
      <c r="U216" s="11">
        <v>0.54001538521841097</v>
      </c>
      <c r="V216" s="11">
        <v>0.48719306318881139</v>
      </c>
      <c r="W216" s="11">
        <v>0.5453388205802735</v>
      </c>
      <c r="X216" s="11">
        <v>0.70825938693182133</v>
      </c>
      <c r="Y216" s="11">
        <v>0.43009565483237944</v>
      </c>
      <c r="Z216" s="11">
        <v>0.61688375883586299</v>
      </c>
    </row>
    <row r="217" spans="1:26">
      <c r="A217" s="4">
        <v>111001086681</v>
      </c>
      <c r="B217" s="11" t="s">
        <v>378</v>
      </c>
      <c r="C217" s="11">
        <v>47</v>
      </c>
      <c r="D217" s="11">
        <v>0.92028131752170539</v>
      </c>
      <c r="E217" s="11">
        <v>0.72524113376654664</v>
      </c>
      <c r="F217" s="11">
        <v>0.43333331736833947</v>
      </c>
      <c r="G217" s="11">
        <v>0.51627647661995879</v>
      </c>
      <c r="H217" s="11">
        <v>0.43782054070219167</v>
      </c>
      <c r="I217" s="11">
        <v>0.55778483958584002</v>
      </c>
      <c r="J217" s="11">
        <v>0.67427094524720022</v>
      </c>
      <c r="K217" s="11">
        <v>0.42203716740955249</v>
      </c>
      <c r="L217" s="11">
        <v>0.58588071727766677</v>
      </c>
      <c r="O217" s="4">
        <v>111001086606</v>
      </c>
      <c r="P217" s="11" t="s">
        <v>199</v>
      </c>
      <c r="Q217" s="11">
        <v>130</v>
      </c>
      <c r="R217" s="11">
        <v>0.94064944178128962</v>
      </c>
      <c r="S217" s="11">
        <v>0.80575539071933289</v>
      </c>
      <c r="T217" s="11">
        <v>0.50672165606149189</v>
      </c>
      <c r="U217" s="11">
        <v>0.58139795903063418</v>
      </c>
      <c r="V217" s="11">
        <v>0.52717555817974593</v>
      </c>
      <c r="W217" s="11">
        <v>0.61917984228099621</v>
      </c>
      <c r="X217" s="11">
        <v>0.71827522365926233</v>
      </c>
      <c r="Y217" s="11">
        <v>0.43780758895207256</v>
      </c>
      <c r="Z217" s="11">
        <v>0.64212033258310319</v>
      </c>
    </row>
    <row r="218" spans="1:26">
      <c r="A218" s="4">
        <v>111001086720</v>
      </c>
      <c r="B218" s="11" t="s">
        <v>946</v>
      </c>
      <c r="C218" s="11">
        <v>125</v>
      </c>
      <c r="D218" s="11">
        <v>0.95942442828942809</v>
      </c>
      <c r="E218" s="11">
        <v>0.79897624651778099</v>
      </c>
      <c r="F218" s="11">
        <v>0.48028302145188978</v>
      </c>
      <c r="G218" s="11">
        <v>0.56067736678086977</v>
      </c>
      <c r="H218" s="11">
        <v>0.46931524825527188</v>
      </c>
      <c r="I218" s="11">
        <v>0.59566239060703741</v>
      </c>
      <c r="J218" s="11">
        <v>0.67332376854366238</v>
      </c>
      <c r="K218" s="11">
        <v>0.35868819161739396</v>
      </c>
      <c r="L218" s="11">
        <v>0.61204383275791674</v>
      </c>
      <c r="O218" s="4">
        <v>111001086614</v>
      </c>
      <c r="P218" s="11" t="s">
        <v>211</v>
      </c>
      <c r="Q218" s="11">
        <v>95</v>
      </c>
      <c r="R218" s="11">
        <v>0.93492648836352299</v>
      </c>
      <c r="S218" s="11">
        <v>0.77835609323754495</v>
      </c>
      <c r="T218" s="11">
        <v>0.43381455372689542</v>
      </c>
      <c r="U218" s="11">
        <v>0.51032689752488813</v>
      </c>
      <c r="V218" s="11">
        <v>0.3846821755077981</v>
      </c>
      <c r="W218" s="11">
        <v>0.52196184246542476</v>
      </c>
      <c r="X218" s="11">
        <v>0.70981493967834908</v>
      </c>
      <c r="Y218" s="11">
        <v>0.42688118045514656</v>
      </c>
      <c r="Z218" s="11">
        <v>0.58759552136994619</v>
      </c>
    </row>
    <row r="219" spans="1:26">
      <c r="A219" s="4">
        <v>111001086754</v>
      </c>
      <c r="B219" s="11" t="s">
        <v>610</v>
      </c>
      <c r="C219" s="11">
        <v>123</v>
      </c>
      <c r="D219" s="11">
        <v>0.93954155423930796</v>
      </c>
      <c r="E219" s="11">
        <v>0.78759258004961141</v>
      </c>
      <c r="F219" s="11">
        <v>0.51678126855949691</v>
      </c>
      <c r="G219" s="11">
        <v>0.59709752633791002</v>
      </c>
      <c r="H219" s="11">
        <v>0.4789379054850445</v>
      </c>
      <c r="I219" s="11">
        <v>0.55945794069193555</v>
      </c>
      <c r="J219" s="11">
        <v>0.66129549283352762</v>
      </c>
      <c r="K219" s="11">
        <v>0.40634442613911415</v>
      </c>
      <c r="L219" s="11">
        <v>0.61838108679199355</v>
      </c>
      <c r="O219" s="4">
        <v>111001086631</v>
      </c>
      <c r="P219" s="11" t="s">
        <v>375</v>
      </c>
      <c r="Q219" s="11">
        <v>171</v>
      </c>
      <c r="R219" s="11">
        <v>0.96491133884707592</v>
      </c>
      <c r="S219" s="11">
        <v>0.80198079980848147</v>
      </c>
      <c r="T219" s="11">
        <v>0.47585580211246015</v>
      </c>
      <c r="U219" s="11">
        <v>0.57867667632962205</v>
      </c>
      <c r="V219" s="11">
        <v>0.52234560713314515</v>
      </c>
      <c r="W219" s="11">
        <v>0.54757756406807367</v>
      </c>
      <c r="X219" s="11">
        <v>0.76824143912438858</v>
      </c>
      <c r="Y219" s="11">
        <v>0.498229124357979</v>
      </c>
      <c r="Z219" s="11">
        <v>0.64472729397265327</v>
      </c>
    </row>
    <row r="220" spans="1:26">
      <c r="A220" s="4">
        <v>111001086771</v>
      </c>
      <c r="B220" s="11" t="s">
        <v>157</v>
      </c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O220" s="4">
        <v>111001086649</v>
      </c>
      <c r="P220" s="11" t="s">
        <v>116</v>
      </c>
      <c r="Q220" s="11">
        <v>384</v>
      </c>
      <c r="R220" s="11">
        <v>0.94344435962328987</v>
      </c>
      <c r="S220" s="11">
        <v>0.78774137309770897</v>
      </c>
      <c r="T220" s="11">
        <v>0.43943593521643604</v>
      </c>
      <c r="U220" s="11">
        <v>0.53148404268831639</v>
      </c>
      <c r="V220" s="11">
        <v>0.44642631202796118</v>
      </c>
      <c r="W220" s="11">
        <v>0.54780610695846987</v>
      </c>
      <c r="X220" s="11">
        <v>0.7151353698299544</v>
      </c>
      <c r="Y220" s="11">
        <v>0.46157144879544137</v>
      </c>
      <c r="Z220" s="11">
        <v>0.60913061852969719</v>
      </c>
    </row>
    <row r="221" spans="1:26">
      <c r="A221" s="4">
        <v>111001086789</v>
      </c>
      <c r="B221" s="11" t="s">
        <v>947</v>
      </c>
      <c r="C221" s="11">
        <v>60</v>
      </c>
      <c r="D221" s="11">
        <v>0.95463103880994593</v>
      </c>
      <c r="E221" s="11">
        <v>0.78581680800925102</v>
      </c>
      <c r="F221" s="11">
        <v>0.24709774771835452</v>
      </c>
      <c r="G221" s="11">
        <v>0.33727901701578322</v>
      </c>
      <c r="H221" s="11">
        <v>0.24491063824697631</v>
      </c>
      <c r="I221" s="11">
        <v>0.5145968361331712</v>
      </c>
      <c r="J221" s="11">
        <v>0.77156329469965124</v>
      </c>
      <c r="K221" s="11">
        <v>0.49597504477044618</v>
      </c>
      <c r="L221" s="11">
        <v>0.54398380317544737</v>
      </c>
      <c r="O221" s="4">
        <v>111001086665</v>
      </c>
      <c r="P221" s="11" t="s">
        <v>371</v>
      </c>
      <c r="Q221" s="11">
        <v>238</v>
      </c>
      <c r="R221" s="11">
        <v>0.95359557016037633</v>
      </c>
      <c r="S221" s="11">
        <v>0.79419967971462013</v>
      </c>
      <c r="T221" s="11">
        <v>0.52771345177322493</v>
      </c>
      <c r="U221" s="11">
        <v>0.60053522076934518</v>
      </c>
      <c r="V221" s="11">
        <v>0.50423155957008292</v>
      </c>
      <c r="W221" s="11">
        <v>0.57629882732884208</v>
      </c>
      <c r="X221" s="11">
        <v>0.73300758608057992</v>
      </c>
      <c r="Y221" s="11">
        <v>0.47846890910007478</v>
      </c>
      <c r="Z221" s="11">
        <v>0.64600635056214328</v>
      </c>
    </row>
    <row r="222" spans="1:26">
      <c r="A222" s="4">
        <v>111001086801</v>
      </c>
      <c r="B222" s="11" t="s">
        <v>328</v>
      </c>
      <c r="C222" s="11">
        <v>193</v>
      </c>
      <c r="D222" s="11">
        <v>0.95183951072774409</v>
      </c>
      <c r="E222" s="11">
        <v>0.75590215873984756</v>
      </c>
      <c r="F222" s="11">
        <v>0.41385670786853984</v>
      </c>
      <c r="G222" s="11">
        <v>0.52395277496100923</v>
      </c>
      <c r="H222" s="11">
        <v>0.43177803839214968</v>
      </c>
      <c r="I222" s="11">
        <v>0.54441762929415805</v>
      </c>
      <c r="J222" s="11">
        <v>0.73013694760396042</v>
      </c>
      <c r="K222" s="11">
        <v>0.41165219335590014</v>
      </c>
      <c r="L222" s="11">
        <v>0.59544199511791363</v>
      </c>
      <c r="O222" s="4">
        <v>111001086681</v>
      </c>
      <c r="P222" s="11" t="s">
        <v>378</v>
      </c>
      <c r="Q222" s="11">
        <v>332</v>
      </c>
      <c r="R222" s="11">
        <v>0.94610419877984231</v>
      </c>
      <c r="S222" s="11">
        <v>0.75381480494651765</v>
      </c>
      <c r="T222" s="11">
        <v>0.44730041920460534</v>
      </c>
      <c r="U222" s="11">
        <v>0.53880530516472902</v>
      </c>
      <c r="V222" s="11">
        <v>0.46922050960536266</v>
      </c>
      <c r="W222" s="11">
        <v>0.55949618135151669</v>
      </c>
      <c r="X222" s="11">
        <v>0.68181812318852364</v>
      </c>
      <c r="Y222" s="11">
        <v>0.39010536546351271</v>
      </c>
      <c r="Z222" s="11">
        <v>0.59833311346307627</v>
      </c>
    </row>
    <row r="223" spans="1:26">
      <c r="A223" s="4">
        <v>111001086835</v>
      </c>
      <c r="B223" s="11" t="s">
        <v>354</v>
      </c>
      <c r="C223" s="11">
        <v>28</v>
      </c>
      <c r="D223" s="11">
        <v>0.96893665219528535</v>
      </c>
      <c r="E223" s="11">
        <v>0.80320200739971903</v>
      </c>
      <c r="F223" s="11">
        <v>0.65553342359436118</v>
      </c>
      <c r="G223" s="11">
        <v>0.68922862818067365</v>
      </c>
      <c r="H223" s="11">
        <v>0.61793995612554797</v>
      </c>
      <c r="I223" s="11">
        <v>0.57963592695488464</v>
      </c>
      <c r="J223" s="11">
        <v>0.64334710421474528</v>
      </c>
      <c r="K223" s="11">
        <v>0.48808050914163265</v>
      </c>
      <c r="L223" s="11">
        <v>0.6807380259758562</v>
      </c>
      <c r="O223" s="4">
        <v>111001086720</v>
      </c>
      <c r="P223" s="11" t="s">
        <v>946</v>
      </c>
      <c r="Q223" s="11">
        <v>178</v>
      </c>
      <c r="R223" s="11">
        <v>0.96301193782670036</v>
      </c>
      <c r="S223" s="11">
        <v>0.83760624601496925</v>
      </c>
      <c r="T223" s="11">
        <v>0.44930738612478649</v>
      </c>
      <c r="U223" s="11">
        <v>0.57446938647082646</v>
      </c>
      <c r="V223" s="11">
        <v>0.43330732854104836</v>
      </c>
      <c r="W223" s="11">
        <v>0.56936793572678612</v>
      </c>
      <c r="X223" s="11">
        <v>0.74166230353780493</v>
      </c>
      <c r="Y223" s="11">
        <v>0.49112509354544931</v>
      </c>
      <c r="Z223" s="11">
        <v>0.63248220222354645</v>
      </c>
    </row>
    <row r="224" spans="1:26">
      <c r="A224" s="4">
        <v>111001092410</v>
      </c>
      <c r="B224" s="11" t="s">
        <v>317</v>
      </c>
      <c r="C224" s="11">
        <v>94</v>
      </c>
      <c r="D224" s="11">
        <v>0.94336246357203268</v>
      </c>
      <c r="E224" s="11">
        <v>0.82477534839311395</v>
      </c>
      <c r="F224" s="11">
        <v>0.50599645758529677</v>
      </c>
      <c r="G224" s="11">
        <v>0.60174834271227795</v>
      </c>
      <c r="H224" s="11">
        <v>0.5113555648903193</v>
      </c>
      <c r="I224" s="11">
        <v>0.57887158172380715</v>
      </c>
      <c r="J224" s="11">
        <v>0.72283747814323307</v>
      </c>
      <c r="K224" s="11">
        <v>0.40537225769666108</v>
      </c>
      <c r="L224" s="11">
        <v>0.63678993683959273</v>
      </c>
      <c r="O224" s="4">
        <v>111001086754</v>
      </c>
      <c r="P224" s="11" t="s">
        <v>610</v>
      </c>
      <c r="Q224" s="11">
        <v>373</v>
      </c>
      <c r="R224" s="11">
        <v>0.95565481118419338</v>
      </c>
      <c r="S224" s="11">
        <v>0.82934785626808394</v>
      </c>
      <c r="T224" s="11">
        <v>0.47030848132793707</v>
      </c>
      <c r="U224" s="11">
        <v>0.55212589150967872</v>
      </c>
      <c r="V224" s="11">
        <v>0.46172292187163039</v>
      </c>
      <c r="W224" s="11">
        <v>0.55085214389045201</v>
      </c>
      <c r="X224" s="11">
        <v>0.73608995269816824</v>
      </c>
      <c r="Y224" s="11">
        <v>0.42780528380477151</v>
      </c>
      <c r="Z224" s="11">
        <v>0.62298841781936443</v>
      </c>
    </row>
    <row r="225" spans="1:26">
      <c r="A225" s="4">
        <v>111001093084</v>
      </c>
      <c r="B225" s="11" t="s">
        <v>254</v>
      </c>
      <c r="C225" s="11">
        <v>509</v>
      </c>
      <c r="D225" s="11">
        <v>0.94233175016381854</v>
      </c>
      <c r="E225" s="11">
        <v>0.77550652115546015</v>
      </c>
      <c r="F225" s="11">
        <v>0.41762700468833602</v>
      </c>
      <c r="G225" s="11">
        <v>0.53156020313587371</v>
      </c>
      <c r="H225" s="11">
        <v>0.41173751946615722</v>
      </c>
      <c r="I225" s="11">
        <v>0.54980934535864223</v>
      </c>
      <c r="J225" s="11">
        <v>0.69373261469476888</v>
      </c>
      <c r="K225" s="11">
        <v>0.41056184861696804</v>
      </c>
      <c r="L225" s="11">
        <v>0.59160835091000319</v>
      </c>
      <c r="O225" s="4">
        <v>111001086771</v>
      </c>
      <c r="P225" s="11" t="s">
        <v>157</v>
      </c>
      <c r="Q225" s="11">
        <v>384</v>
      </c>
      <c r="R225" s="11">
        <v>0.9545410331331986</v>
      </c>
      <c r="S225" s="11">
        <v>0.80415311819245938</v>
      </c>
      <c r="T225" s="11">
        <v>0.46525763460907765</v>
      </c>
      <c r="U225" s="11">
        <v>0.54520324447391866</v>
      </c>
      <c r="V225" s="11">
        <v>0.4625210733937023</v>
      </c>
      <c r="W225" s="11">
        <v>0.56154935863307343</v>
      </c>
      <c r="X225" s="11">
        <v>0.73354971088778254</v>
      </c>
      <c r="Y225" s="11">
        <v>0.47423281842042786</v>
      </c>
      <c r="Z225" s="11">
        <v>0.62512599896795507</v>
      </c>
    </row>
    <row r="226" spans="1:26">
      <c r="A226" s="4">
        <v>111001094439</v>
      </c>
      <c r="B226" s="11" t="s">
        <v>300</v>
      </c>
      <c r="C226" s="11">
        <v>317</v>
      </c>
      <c r="D226" s="11">
        <v>0.95095915268120412</v>
      </c>
      <c r="E226" s="11">
        <v>0.8284874358179003</v>
      </c>
      <c r="F226" s="11">
        <v>0.43578141878656618</v>
      </c>
      <c r="G226" s="11">
        <v>0.50335981194309032</v>
      </c>
      <c r="H226" s="11">
        <v>0.43895707795006944</v>
      </c>
      <c r="I226" s="11">
        <v>0.51443445520967046</v>
      </c>
      <c r="J226" s="11">
        <v>0.75220824961595978</v>
      </c>
      <c r="K226" s="11">
        <v>0.43137384692357089</v>
      </c>
      <c r="L226" s="11">
        <v>0.60694518111600393</v>
      </c>
      <c r="O226" s="4">
        <v>111001086789</v>
      </c>
      <c r="P226" s="11" t="s">
        <v>947</v>
      </c>
      <c r="Q226" s="11">
        <v>191</v>
      </c>
      <c r="R226" s="11">
        <v>0.92737185995801275</v>
      </c>
      <c r="S226" s="11">
        <v>0.73462084480249656</v>
      </c>
      <c r="T226" s="11">
        <v>0.47579558776941083</v>
      </c>
      <c r="U226" s="11">
        <v>0.53363571232942242</v>
      </c>
      <c r="V226" s="11">
        <v>0.42301711122872093</v>
      </c>
      <c r="W226" s="11">
        <v>0.55078614408617688</v>
      </c>
      <c r="X226" s="11">
        <v>0.69762772202462164</v>
      </c>
      <c r="Y226" s="11">
        <v>0.36490944306354539</v>
      </c>
      <c r="Z226" s="11">
        <v>0.58847055315780095</v>
      </c>
    </row>
    <row r="227" spans="1:26">
      <c r="A227" s="4">
        <v>111001094889</v>
      </c>
      <c r="B227" s="11" t="s">
        <v>183</v>
      </c>
      <c r="C227" s="11">
        <v>238</v>
      </c>
      <c r="D227" s="11">
        <v>0.96334043285645687</v>
      </c>
      <c r="E227" s="11">
        <v>0.75623548782523864</v>
      </c>
      <c r="F227" s="11">
        <v>0.42945767360827913</v>
      </c>
      <c r="G227" s="11">
        <v>0.51876487190350684</v>
      </c>
      <c r="H227" s="11">
        <v>0.42268644132625638</v>
      </c>
      <c r="I227" s="11">
        <v>0.54784379994234034</v>
      </c>
      <c r="J227" s="11">
        <v>0.72231566041909545</v>
      </c>
      <c r="K227" s="11">
        <v>0.41833267291482273</v>
      </c>
      <c r="L227" s="11">
        <v>0.59737213009949952</v>
      </c>
      <c r="O227" s="4">
        <v>111001086801</v>
      </c>
      <c r="P227" s="11" t="s">
        <v>328</v>
      </c>
      <c r="Q227" s="11">
        <v>109</v>
      </c>
      <c r="R227" s="11">
        <v>0.94786509418367082</v>
      </c>
      <c r="S227" s="11">
        <v>0.81172786506281447</v>
      </c>
      <c r="T227" s="11">
        <v>0.3845996024047324</v>
      </c>
      <c r="U227" s="11">
        <v>0.46721840311791257</v>
      </c>
      <c r="V227" s="11">
        <v>0.40413039939370654</v>
      </c>
      <c r="W227" s="11">
        <v>0.49926736829706719</v>
      </c>
      <c r="X227" s="11">
        <v>0.75399783150239097</v>
      </c>
      <c r="Y227" s="11">
        <v>0.50170715737089189</v>
      </c>
      <c r="Z227" s="11">
        <v>0.5963142151666484</v>
      </c>
    </row>
    <row r="228" spans="1:26">
      <c r="A228" s="4">
        <v>111001094897</v>
      </c>
      <c r="B228" s="11" t="s">
        <v>590</v>
      </c>
      <c r="C228" s="11">
        <v>120</v>
      </c>
      <c r="D228" s="11">
        <v>0.95731358068322714</v>
      </c>
      <c r="E228" s="11">
        <v>0.82658802441262724</v>
      </c>
      <c r="F228" s="11">
        <v>0.35112542843670713</v>
      </c>
      <c r="G228" s="11">
        <v>0.47705493490466716</v>
      </c>
      <c r="H228" s="11">
        <v>0.34636322112329376</v>
      </c>
      <c r="I228" s="11">
        <v>0.47219168812102474</v>
      </c>
      <c r="J228" s="11">
        <v>0.72439997687252045</v>
      </c>
      <c r="K228" s="11">
        <v>0.44241014889163921</v>
      </c>
      <c r="L228" s="11">
        <v>0.57468087543071333</v>
      </c>
      <c r="O228" s="4">
        <v>111001086835</v>
      </c>
      <c r="P228" s="11" t="s">
        <v>354</v>
      </c>
      <c r="Q228" s="11">
        <v>354</v>
      </c>
      <c r="R228" s="11">
        <v>0.95761063091910903</v>
      </c>
      <c r="S228" s="11">
        <v>0.79478010259478893</v>
      </c>
      <c r="T228" s="11">
        <v>0.48270484104745015</v>
      </c>
      <c r="U228" s="11">
        <v>0.52492635064377169</v>
      </c>
      <c r="V228" s="11">
        <v>0.46910546500293376</v>
      </c>
      <c r="W228" s="11">
        <v>0.55433980448003517</v>
      </c>
      <c r="X228" s="11">
        <v>0.70102104129702769</v>
      </c>
      <c r="Y228" s="11">
        <v>0.39143259367976757</v>
      </c>
      <c r="Z228" s="11">
        <v>0.60949010370811052</v>
      </c>
    </row>
    <row r="229" spans="1:26">
      <c r="A229" s="4">
        <v>111001094901</v>
      </c>
      <c r="B229" s="11" t="s">
        <v>359</v>
      </c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O229" s="4">
        <v>111001092410</v>
      </c>
      <c r="P229" s="11" t="s">
        <v>317</v>
      </c>
      <c r="Q229" s="11">
        <v>384</v>
      </c>
      <c r="R229" s="11">
        <v>0.96082828479446158</v>
      </c>
      <c r="S229" s="11">
        <v>0.83253866613053484</v>
      </c>
      <c r="T229" s="11">
        <v>0.45085761585934309</v>
      </c>
      <c r="U229" s="11">
        <v>0.52163425059242297</v>
      </c>
      <c r="V229" s="11">
        <v>0.4489626826985379</v>
      </c>
      <c r="W229" s="11">
        <v>0.53039877636721611</v>
      </c>
      <c r="X229" s="11">
        <v>0.76129501047649617</v>
      </c>
      <c r="Y229" s="11">
        <v>0.48688294466979026</v>
      </c>
      <c r="Z229" s="11">
        <v>0.62417477894860041</v>
      </c>
    </row>
    <row r="230" spans="1:26">
      <c r="A230" s="4">
        <v>111001096555</v>
      </c>
      <c r="B230" s="11" t="s">
        <v>285</v>
      </c>
      <c r="C230" s="11">
        <v>146</v>
      </c>
      <c r="D230" s="11">
        <v>0.950453100518587</v>
      </c>
      <c r="E230" s="11">
        <v>0.7119379250278991</v>
      </c>
      <c r="F230" s="11">
        <v>0.48802048984086882</v>
      </c>
      <c r="G230" s="11">
        <v>0.5547783364451111</v>
      </c>
      <c r="H230" s="11">
        <v>0.49924685401204166</v>
      </c>
      <c r="I230" s="11">
        <v>0.57160162412264048</v>
      </c>
      <c r="J230" s="11">
        <v>0.63084407826824107</v>
      </c>
      <c r="K230" s="11">
        <v>0.34284138167010658</v>
      </c>
      <c r="L230" s="11">
        <v>0.59371547373818701</v>
      </c>
      <c r="O230" s="4">
        <v>111001093084</v>
      </c>
      <c r="P230" s="11" t="s">
        <v>254</v>
      </c>
      <c r="Q230" s="11">
        <v>357</v>
      </c>
      <c r="R230" s="11">
        <v>0.95098597490976133</v>
      </c>
      <c r="S230" s="11">
        <v>0.79650388122571314</v>
      </c>
      <c r="T230" s="11">
        <v>0.49978404377844465</v>
      </c>
      <c r="U230" s="11">
        <v>0.56799865858441412</v>
      </c>
      <c r="V230" s="11">
        <v>0.46382590985080163</v>
      </c>
      <c r="W230" s="11">
        <v>0.56006596667704989</v>
      </c>
      <c r="X230" s="11">
        <v>0.70695774707985226</v>
      </c>
      <c r="Y230" s="11">
        <v>0.43645367197068069</v>
      </c>
      <c r="Z230" s="11">
        <v>0.6228219817595898</v>
      </c>
    </row>
    <row r="231" spans="1:26">
      <c r="A231" s="4">
        <v>111001098612</v>
      </c>
      <c r="B231" s="11" t="s">
        <v>738</v>
      </c>
      <c r="C231" s="11">
        <v>156</v>
      </c>
      <c r="D231" s="11">
        <v>0.96742254862543431</v>
      </c>
      <c r="E231" s="11">
        <v>0.81725160772105898</v>
      </c>
      <c r="F231" s="11">
        <v>0.4331879872729883</v>
      </c>
      <c r="G231" s="11">
        <v>0.54599080927932853</v>
      </c>
      <c r="H231" s="11">
        <v>0.41824479231611872</v>
      </c>
      <c r="I231" s="11">
        <v>0.56055942748245635</v>
      </c>
      <c r="J231" s="11">
        <v>0.70175074956744887</v>
      </c>
      <c r="K231" s="11">
        <v>0.35807028661345064</v>
      </c>
      <c r="L231" s="11">
        <v>0.60030977610978564</v>
      </c>
      <c r="O231" s="4">
        <v>111001094439</v>
      </c>
      <c r="P231" s="11" t="s">
        <v>300</v>
      </c>
      <c r="Q231" s="11">
        <v>320</v>
      </c>
      <c r="R231" s="11">
        <v>0.95116698952847101</v>
      </c>
      <c r="S231" s="11">
        <v>0.8308381749019359</v>
      </c>
      <c r="T231" s="11">
        <v>0.51987019689539793</v>
      </c>
      <c r="U231" s="11">
        <v>0.56219605796350469</v>
      </c>
      <c r="V231" s="11">
        <v>0.51101818267286969</v>
      </c>
      <c r="W231" s="11">
        <v>0.57694782187830773</v>
      </c>
      <c r="X231" s="11">
        <v>0.75605407122397361</v>
      </c>
      <c r="Y231" s="11">
        <v>0.55139945800811696</v>
      </c>
      <c r="Z231" s="11">
        <v>0.65743636913407211</v>
      </c>
    </row>
    <row r="232" spans="1:26">
      <c r="A232" s="4">
        <v>111001098817</v>
      </c>
      <c r="B232" s="11" t="s">
        <v>730</v>
      </c>
      <c r="C232" s="11">
        <v>451</v>
      </c>
      <c r="D232" s="11">
        <v>0.96528472503796281</v>
      </c>
      <c r="E232" s="11">
        <v>0.74638183921365486</v>
      </c>
      <c r="F232" s="11">
        <v>0.46987877062001049</v>
      </c>
      <c r="G232" s="11">
        <v>0.52693849790966862</v>
      </c>
      <c r="H232" s="11">
        <v>0.41583583205826746</v>
      </c>
      <c r="I232" s="11">
        <v>0.56922031841484899</v>
      </c>
      <c r="J232" s="11">
        <v>0.74181954379977633</v>
      </c>
      <c r="K232" s="11">
        <v>0.44974439273170969</v>
      </c>
      <c r="L232" s="11">
        <v>0.61063798997323737</v>
      </c>
      <c r="O232" s="4">
        <v>111001094889</v>
      </c>
      <c r="P232" s="11" t="s">
        <v>183</v>
      </c>
      <c r="Q232" s="11">
        <v>375</v>
      </c>
      <c r="R232" s="11">
        <v>0.9637053500370889</v>
      </c>
      <c r="S232" s="11">
        <v>0.81782396160670445</v>
      </c>
      <c r="T232" s="11">
        <v>0.49354003132103291</v>
      </c>
      <c r="U232" s="11">
        <v>0.551027696517982</v>
      </c>
      <c r="V232" s="11">
        <v>0.47968858167299644</v>
      </c>
      <c r="W232" s="11">
        <v>0.56547921173747095</v>
      </c>
      <c r="X232" s="11">
        <v>0.75264556180736586</v>
      </c>
      <c r="Y232" s="11">
        <v>0.45554209592364875</v>
      </c>
      <c r="Z232" s="11">
        <v>0.6349315613280363</v>
      </c>
    </row>
    <row r="233" spans="1:26">
      <c r="A233" s="4">
        <v>111001098825</v>
      </c>
      <c r="B233" s="11" t="s">
        <v>739</v>
      </c>
      <c r="C233" s="11">
        <v>378</v>
      </c>
      <c r="D233" s="11">
        <v>0.9458823777911195</v>
      </c>
      <c r="E233" s="11">
        <v>0.75974738075062442</v>
      </c>
      <c r="F233" s="11">
        <v>0.56840900407786643</v>
      </c>
      <c r="G233" s="11">
        <v>0.61919678312043891</v>
      </c>
      <c r="H233" s="11">
        <v>0.53905761900709748</v>
      </c>
      <c r="I233" s="11">
        <v>0.65980607670078606</v>
      </c>
      <c r="J233" s="11">
        <v>0.68092564243992071</v>
      </c>
      <c r="K233" s="11">
        <v>0.38655928425363156</v>
      </c>
      <c r="L233" s="11">
        <v>0.64494802101768567</v>
      </c>
      <c r="O233" s="4">
        <v>111001094897</v>
      </c>
      <c r="P233" s="11" t="s">
        <v>590</v>
      </c>
      <c r="Q233" s="11">
        <v>192</v>
      </c>
      <c r="R233" s="11">
        <v>0.94737280065249752</v>
      </c>
      <c r="S233" s="11">
        <v>0.77317153275164485</v>
      </c>
      <c r="T233" s="11">
        <v>0.35553811350170306</v>
      </c>
      <c r="U233" s="11">
        <v>0.47009928780341176</v>
      </c>
      <c r="V233" s="11">
        <v>0.35633213424674542</v>
      </c>
      <c r="W233" s="11">
        <v>0.53155359174691541</v>
      </c>
      <c r="X233" s="11">
        <v>0.73839317659896131</v>
      </c>
      <c r="Y233" s="11">
        <v>0.46104785231152928</v>
      </c>
      <c r="Z233" s="11">
        <v>0.57918856120167606</v>
      </c>
    </row>
    <row r="234" spans="1:26">
      <c r="A234" s="4">
        <v>111001098833</v>
      </c>
      <c r="B234" s="11" t="s">
        <v>209</v>
      </c>
      <c r="C234" s="11">
        <v>94</v>
      </c>
      <c r="D234" s="11">
        <v>0.92096189437538722</v>
      </c>
      <c r="E234" s="11">
        <v>0.73504715938242526</v>
      </c>
      <c r="F234" s="11">
        <v>0.42771816069405072</v>
      </c>
      <c r="G234" s="11">
        <v>0.4940327990357683</v>
      </c>
      <c r="H234" s="11">
        <v>0.38236119827136794</v>
      </c>
      <c r="I234" s="11">
        <v>0.52752007531089484</v>
      </c>
      <c r="J234" s="11">
        <v>0.62556052265536322</v>
      </c>
      <c r="K234" s="11">
        <v>0.37777616808885611</v>
      </c>
      <c r="L234" s="11">
        <v>0.56137224722676426</v>
      </c>
      <c r="O234" s="4">
        <v>111001094901</v>
      </c>
      <c r="P234" s="11" t="s">
        <v>359</v>
      </c>
      <c r="Q234" s="11">
        <v>86</v>
      </c>
      <c r="R234" s="11">
        <v>0.91855966705512504</v>
      </c>
      <c r="S234" s="11">
        <v>0.77053602677786504</v>
      </c>
      <c r="T234" s="11">
        <v>0.38586888022270716</v>
      </c>
      <c r="U234" s="11">
        <v>0.48012105978253927</v>
      </c>
      <c r="V234" s="11">
        <v>0.42015231136552872</v>
      </c>
      <c r="W234" s="11">
        <v>0.54754419462122372</v>
      </c>
      <c r="X234" s="11">
        <v>0.6563470090343011</v>
      </c>
      <c r="Y234" s="11">
        <v>0.40626395435450352</v>
      </c>
      <c r="Z234" s="11">
        <v>0.57317413790172422</v>
      </c>
    </row>
    <row r="235" spans="1:26">
      <c r="A235" s="4">
        <v>111001098841</v>
      </c>
      <c r="B235" s="11" t="s">
        <v>736</v>
      </c>
      <c r="C235" s="11">
        <v>273</v>
      </c>
      <c r="D235" s="11">
        <v>0.94746826791703731</v>
      </c>
      <c r="E235" s="11">
        <v>0.74219342262426691</v>
      </c>
      <c r="F235" s="11">
        <v>0.51411836095949481</v>
      </c>
      <c r="G235" s="11">
        <v>0.58071021096597719</v>
      </c>
      <c r="H235" s="11">
        <v>0.4911556699742306</v>
      </c>
      <c r="I235" s="11">
        <v>0.55905762447025564</v>
      </c>
      <c r="J235" s="11">
        <v>0.68133683405594447</v>
      </c>
      <c r="K235" s="11">
        <v>0.37707389984545969</v>
      </c>
      <c r="L235" s="11">
        <v>0.61163928635158338</v>
      </c>
      <c r="O235" s="4">
        <v>111001096555</v>
      </c>
      <c r="P235" s="11" t="s">
        <v>285</v>
      </c>
      <c r="Q235" s="11">
        <v>383</v>
      </c>
      <c r="R235" s="11">
        <v>0.95940743884962665</v>
      </c>
      <c r="S235" s="11">
        <v>0.746827127822285</v>
      </c>
      <c r="T235" s="11">
        <v>0.42683800949709788</v>
      </c>
      <c r="U235" s="11">
        <v>0.51527216512165375</v>
      </c>
      <c r="V235" s="11">
        <v>0.45383154036227952</v>
      </c>
      <c r="W235" s="11">
        <v>0.56161892235349475</v>
      </c>
      <c r="X235" s="11">
        <v>0.75889224310043979</v>
      </c>
      <c r="Y235" s="11">
        <v>0.45223193396129607</v>
      </c>
      <c r="Z235" s="11">
        <v>0.60936492263352171</v>
      </c>
    </row>
    <row r="236" spans="1:26">
      <c r="A236" s="4">
        <v>111001098850</v>
      </c>
      <c r="B236" s="11" t="s">
        <v>740</v>
      </c>
      <c r="C236" s="11">
        <v>89</v>
      </c>
      <c r="D236" s="11">
        <v>0.95426784608114423</v>
      </c>
      <c r="E236" s="11">
        <v>0.69538714827773662</v>
      </c>
      <c r="F236" s="11">
        <v>0.5413208417480837</v>
      </c>
      <c r="G236" s="11">
        <v>0.61863001479764157</v>
      </c>
      <c r="H236" s="11">
        <v>0.50255963354721889</v>
      </c>
      <c r="I236" s="11">
        <v>0.65508019134232587</v>
      </c>
      <c r="J236" s="11">
        <v>0.67144937390909076</v>
      </c>
      <c r="K236" s="11">
        <v>0.43169451713364021</v>
      </c>
      <c r="L236" s="11">
        <v>0.63379869585461024</v>
      </c>
      <c r="O236" s="4">
        <v>111001098612</v>
      </c>
      <c r="P236" s="11" t="s">
        <v>738</v>
      </c>
      <c r="Q236" s="11">
        <v>322</v>
      </c>
      <c r="R236" s="11">
        <v>0.95182677652875691</v>
      </c>
      <c r="S236" s="11">
        <v>0.78188236826558632</v>
      </c>
      <c r="T236" s="11">
        <v>0.4466923800716191</v>
      </c>
      <c r="U236" s="11">
        <v>0.55596549060262279</v>
      </c>
      <c r="V236" s="11">
        <v>0.43252016834032414</v>
      </c>
      <c r="W236" s="11">
        <v>0.56069441196073933</v>
      </c>
      <c r="X236" s="11">
        <v>0.71259644475823591</v>
      </c>
      <c r="Y236" s="11">
        <v>0.46360711698321722</v>
      </c>
      <c r="Z236" s="11">
        <v>0.61322314468888772</v>
      </c>
    </row>
    <row r="237" spans="1:26">
      <c r="A237" s="4">
        <v>111001098868</v>
      </c>
      <c r="B237" s="11" t="s">
        <v>467</v>
      </c>
      <c r="C237" s="11">
        <v>80</v>
      </c>
      <c r="D237" s="11">
        <v>0.96611310176261078</v>
      </c>
      <c r="E237" s="11">
        <v>0.67943843092705503</v>
      </c>
      <c r="F237" s="11">
        <v>0.351357749550541</v>
      </c>
      <c r="G237" s="11">
        <v>0.4643148066906887</v>
      </c>
      <c r="H237" s="11">
        <v>0.41732379292034266</v>
      </c>
      <c r="I237" s="11">
        <v>0.52068773461937412</v>
      </c>
      <c r="J237" s="11">
        <v>0.62630867735294316</v>
      </c>
      <c r="K237" s="11">
        <v>0.32783537584564348</v>
      </c>
      <c r="L237" s="11">
        <v>0.54417245870864994</v>
      </c>
      <c r="O237" s="4">
        <v>111001098817</v>
      </c>
      <c r="P237" s="11" t="s">
        <v>730</v>
      </c>
      <c r="Q237" s="11">
        <v>391</v>
      </c>
      <c r="R237" s="11">
        <v>0.95486456031218281</v>
      </c>
      <c r="S237" s="11">
        <v>0.84749025190168237</v>
      </c>
      <c r="T237" s="11">
        <v>0.50731355306290127</v>
      </c>
      <c r="U237" s="11">
        <v>0.58519274771810847</v>
      </c>
      <c r="V237" s="11">
        <v>0.48838065956600241</v>
      </c>
      <c r="W237" s="11">
        <v>0.59321428927087205</v>
      </c>
      <c r="X237" s="11">
        <v>0.76429272391877678</v>
      </c>
      <c r="Y237" s="11">
        <v>0.55652638301017476</v>
      </c>
      <c r="Z237" s="11">
        <v>0.66215939609508767</v>
      </c>
    </row>
    <row r="238" spans="1:26">
      <c r="A238" s="4">
        <v>111001098876</v>
      </c>
      <c r="B238" s="11" t="s">
        <v>732</v>
      </c>
      <c r="C238" s="11">
        <v>471</v>
      </c>
      <c r="D238" s="11">
        <v>0.96163420682780443</v>
      </c>
      <c r="E238" s="11">
        <v>0.78750732489619646</v>
      </c>
      <c r="F238" s="11">
        <v>0.47548423023592645</v>
      </c>
      <c r="G238" s="11">
        <v>0.54427181574523598</v>
      </c>
      <c r="H238" s="11">
        <v>0.46061813662128109</v>
      </c>
      <c r="I238" s="11">
        <v>0.57172436678253657</v>
      </c>
      <c r="J238" s="11">
        <v>0.77131190871914967</v>
      </c>
      <c r="K238" s="11">
        <v>0.46567402833661325</v>
      </c>
      <c r="L238" s="11">
        <v>0.62977825227059292</v>
      </c>
      <c r="O238" s="4">
        <v>111001098825</v>
      </c>
      <c r="P238" s="11" t="s">
        <v>739</v>
      </c>
      <c r="Q238" s="11">
        <v>258</v>
      </c>
      <c r="R238" s="11">
        <v>0.96651841835742913</v>
      </c>
      <c r="S238" s="11">
        <v>0.83953069541865855</v>
      </c>
      <c r="T238" s="11">
        <v>0.39143092957986736</v>
      </c>
      <c r="U238" s="11">
        <v>0.51021061147384872</v>
      </c>
      <c r="V238" s="11">
        <v>0.39493899996235149</v>
      </c>
      <c r="W238" s="11">
        <v>0.56426406601588663</v>
      </c>
      <c r="X238" s="11">
        <v>0.78046252221837686</v>
      </c>
      <c r="Y238" s="11">
        <v>0.46332151662506521</v>
      </c>
      <c r="Z238" s="11">
        <v>0.61383471995643546</v>
      </c>
    </row>
    <row r="239" spans="1:26">
      <c r="A239" s="4">
        <v>111001098884</v>
      </c>
      <c r="B239" s="11" t="s">
        <v>733</v>
      </c>
      <c r="C239" s="11">
        <v>323</v>
      </c>
      <c r="D239" s="11">
        <v>0.94570664552748196</v>
      </c>
      <c r="E239" s="11">
        <v>0.86697197747756649</v>
      </c>
      <c r="F239" s="11">
        <v>0.53239801911260309</v>
      </c>
      <c r="G239" s="11">
        <v>0.6038808063605805</v>
      </c>
      <c r="H239" s="11">
        <v>0.53006395638690929</v>
      </c>
      <c r="I239" s="11">
        <v>0.61699153874263335</v>
      </c>
      <c r="J239" s="11">
        <v>0.77611873631219319</v>
      </c>
      <c r="K239" s="11">
        <v>0.49011410692870738</v>
      </c>
      <c r="L239" s="11">
        <v>0.67028072335608435</v>
      </c>
      <c r="O239" s="4">
        <v>111001098833</v>
      </c>
      <c r="P239" s="11" t="s">
        <v>209</v>
      </c>
      <c r="Q239" s="11">
        <v>162</v>
      </c>
      <c r="R239" s="11">
        <v>0.94902534631994351</v>
      </c>
      <c r="S239" s="11">
        <v>0.80493033258792157</v>
      </c>
      <c r="T239" s="11">
        <v>0.45250928826799547</v>
      </c>
      <c r="U239" s="11">
        <v>0.58192472949562601</v>
      </c>
      <c r="V239" s="11">
        <v>0.4487422093210493</v>
      </c>
      <c r="W239" s="11">
        <v>0.57547437733309315</v>
      </c>
      <c r="X239" s="11">
        <v>0.72505429282305822</v>
      </c>
      <c r="Y239" s="11">
        <v>0.42263044045237558</v>
      </c>
      <c r="Z239" s="11">
        <v>0.62003637707513282</v>
      </c>
    </row>
    <row r="240" spans="1:26">
      <c r="A240" s="4">
        <v>111001098892</v>
      </c>
      <c r="B240" s="11" t="s">
        <v>731</v>
      </c>
      <c r="C240" s="11">
        <v>357</v>
      </c>
      <c r="D240" s="11">
        <v>0.93133387935533218</v>
      </c>
      <c r="E240" s="11">
        <v>0.77128675953055137</v>
      </c>
      <c r="F240" s="11">
        <v>0.45898182701301138</v>
      </c>
      <c r="G240" s="11">
        <v>0.58488106537396045</v>
      </c>
      <c r="H240" s="11">
        <v>0.49288973964869165</v>
      </c>
      <c r="I240" s="11">
        <v>0.55356016226933746</v>
      </c>
      <c r="J240" s="11">
        <v>0.64378613157238052</v>
      </c>
      <c r="K240" s="11">
        <v>0.42049011462987074</v>
      </c>
      <c r="L240" s="11">
        <v>0.60715120992414195</v>
      </c>
      <c r="O240" s="4">
        <v>111001098841</v>
      </c>
      <c r="P240" s="11" t="s">
        <v>736</v>
      </c>
      <c r="Q240" s="11">
        <v>368</v>
      </c>
      <c r="R240" s="11">
        <v>0.96478920533958201</v>
      </c>
      <c r="S240" s="11">
        <v>0.81870380081340355</v>
      </c>
      <c r="T240" s="11">
        <v>0.48151412171636304</v>
      </c>
      <c r="U240" s="11">
        <v>0.55647178541768638</v>
      </c>
      <c r="V240" s="11">
        <v>0.48970610708072637</v>
      </c>
      <c r="W240" s="11">
        <v>0.56071280131716073</v>
      </c>
      <c r="X240" s="11">
        <v>0.75162327185712818</v>
      </c>
      <c r="Y240" s="11">
        <v>0.45131276277410548</v>
      </c>
      <c r="Z240" s="11">
        <v>0.63435423203951946</v>
      </c>
    </row>
    <row r="241" spans="1:26">
      <c r="A241" s="4">
        <v>111001098906</v>
      </c>
      <c r="B241" s="11" t="s">
        <v>948</v>
      </c>
      <c r="C241" s="11">
        <v>330</v>
      </c>
      <c r="D241" s="11">
        <v>0.95185986910719056</v>
      </c>
      <c r="E241" s="11">
        <v>0.82347572383122591</v>
      </c>
      <c r="F241" s="11">
        <v>0.40277828040813135</v>
      </c>
      <c r="G241" s="11">
        <v>0.50006497696958907</v>
      </c>
      <c r="H241" s="11">
        <v>0.40806282345492362</v>
      </c>
      <c r="I241" s="11">
        <v>0.52824487125576292</v>
      </c>
      <c r="J241" s="11">
        <v>0.7269429169496322</v>
      </c>
      <c r="K241" s="11">
        <v>0.3893358887620601</v>
      </c>
      <c r="L241" s="11">
        <v>0.59134566884231454</v>
      </c>
      <c r="O241" s="4">
        <v>111001098850</v>
      </c>
      <c r="P241" s="11" t="s">
        <v>740</v>
      </c>
      <c r="Q241" s="11">
        <v>397</v>
      </c>
      <c r="R241" s="11">
        <v>0.94603234662732505</v>
      </c>
      <c r="S241" s="11">
        <v>0.80751414556945633</v>
      </c>
      <c r="T241" s="11">
        <v>0.43943075247920921</v>
      </c>
      <c r="U241" s="11">
        <v>0.54341813085182855</v>
      </c>
      <c r="V241" s="11">
        <v>0.4236886821020987</v>
      </c>
      <c r="W241" s="11">
        <v>0.55310400553111994</v>
      </c>
      <c r="X241" s="11">
        <v>0.68320775233704778</v>
      </c>
      <c r="Y241" s="11">
        <v>0.40676697423141073</v>
      </c>
      <c r="Z241" s="11">
        <v>0.60039534871618705</v>
      </c>
    </row>
    <row r="242" spans="1:26">
      <c r="A242" s="4">
        <v>111001098922</v>
      </c>
      <c r="B242" s="11" t="s">
        <v>741</v>
      </c>
      <c r="C242" s="11">
        <v>166</v>
      </c>
      <c r="D242" s="11">
        <v>0.9666054156840681</v>
      </c>
      <c r="E242" s="11">
        <v>0.7907082519462284</v>
      </c>
      <c r="F242" s="11">
        <v>0.33866114880915038</v>
      </c>
      <c r="G242" s="11">
        <v>0.47877751474155023</v>
      </c>
      <c r="H242" s="11">
        <v>0.34942868193135435</v>
      </c>
      <c r="I242" s="11">
        <v>0.53104951174623838</v>
      </c>
      <c r="J242" s="11">
        <v>0.7421518718060538</v>
      </c>
      <c r="K242" s="11">
        <v>0.39392748133909722</v>
      </c>
      <c r="L242" s="11">
        <v>0.57391373475046759</v>
      </c>
      <c r="O242" s="4">
        <v>111001098868</v>
      </c>
      <c r="P242" s="11" t="s">
        <v>467</v>
      </c>
      <c r="Q242" s="11">
        <v>152</v>
      </c>
      <c r="R242" s="11">
        <v>0.94757022825678117</v>
      </c>
      <c r="S242" s="11">
        <v>0.78966006478533612</v>
      </c>
      <c r="T242" s="11">
        <v>0.40704879665474514</v>
      </c>
      <c r="U242" s="11">
        <v>0.53425971999632549</v>
      </c>
      <c r="V242" s="11">
        <v>0.44756893645835399</v>
      </c>
      <c r="W242" s="11">
        <v>0.53436987363598665</v>
      </c>
      <c r="X242" s="11">
        <v>0.73033876824523614</v>
      </c>
      <c r="Y242" s="11">
        <v>0.43998288654481588</v>
      </c>
      <c r="Z242" s="11">
        <v>0.60384990932219751</v>
      </c>
    </row>
    <row r="243" spans="1:26">
      <c r="A243" s="4">
        <v>111001098931</v>
      </c>
      <c r="B243" s="11" t="s">
        <v>734</v>
      </c>
      <c r="C243" s="11">
        <v>260</v>
      </c>
      <c r="D243" s="11">
        <v>0.95869825372802231</v>
      </c>
      <c r="E243" s="11">
        <v>0.74957506984535682</v>
      </c>
      <c r="F243" s="11">
        <v>0.3925926373724703</v>
      </c>
      <c r="G243" s="11">
        <v>0.51962306403856162</v>
      </c>
      <c r="H243" s="11">
        <v>0.42596147235368037</v>
      </c>
      <c r="I243" s="11">
        <v>0.54616348238918988</v>
      </c>
      <c r="J243" s="11">
        <v>0.6787367603760901</v>
      </c>
      <c r="K243" s="11">
        <v>0.34556525354097301</v>
      </c>
      <c r="L243" s="11">
        <v>0.57711449920554303</v>
      </c>
      <c r="O243" s="4">
        <v>111001098876</v>
      </c>
      <c r="P243" s="11" t="s">
        <v>732</v>
      </c>
      <c r="Q243" s="11">
        <v>387</v>
      </c>
      <c r="R243" s="11">
        <v>0.95181261091245295</v>
      </c>
      <c r="S243" s="11">
        <v>0.84983668018895886</v>
      </c>
      <c r="T243" s="11">
        <v>0.4177702901065527</v>
      </c>
      <c r="U243" s="11">
        <v>0.5264537478978133</v>
      </c>
      <c r="V243" s="11">
        <v>0.40675714080858349</v>
      </c>
      <c r="W243" s="11">
        <v>0.55394888348976967</v>
      </c>
      <c r="X243" s="11">
        <v>0.74569607001075255</v>
      </c>
      <c r="Y243" s="11">
        <v>0.50220711298822063</v>
      </c>
      <c r="Z243" s="11">
        <v>0.61931031705038797</v>
      </c>
    </row>
    <row r="244" spans="1:26">
      <c r="A244" s="4">
        <v>111001098949</v>
      </c>
      <c r="B244" s="11" t="s">
        <v>728</v>
      </c>
      <c r="C244" s="11">
        <v>215</v>
      </c>
      <c r="D244" s="11">
        <v>0.96531876345559919</v>
      </c>
      <c r="E244" s="11">
        <v>0.82815154129646451</v>
      </c>
      <c r="F244" s="11">
        <v>0.39403847849003593</v>
      </c>
      <c r="G244" s="11">
        <v>0.52520654811383904</v>
      </c>
      <c r="H244" s="11">
        <v>0.37080232953516801</v>
      </c>
      <c r="I244" s="11">
        <v>0.5279437345108402</v>
      </c>
      <c r="J244" s="11">
        <v>0.75342860573344672</v>
      </c>
      <c r="K244" s="11">
        <v>0.41525790046996203</v>
      </c>
      <c r="L244" s="11">
        <v>0.5975184877006694</v>
      </c>
      <c r="O244" s="4">
        <v>111001098884</v>
      </c>
      <c r="P244" s="11" t="s">
        <v>733</v>
      </c>
      <c r="Q244" s="11">
        <v>390</v>
      </c>
      <c r="R244" s="11">
        <v>0.95528741514211246</v>
      </c>
      <c r="S244" s="11">
        <v>0.85765385304589803</v>
      </c>
      <c r="T244" s="11">
        <v>0.48331820468981912</v>
      </c>
      <c r="U244" s="11">
        <v>0.5577211676099818</v>
      </c>
      <c r="V244" s="11">
        <v>0.46302592867180248</v>
      </c>
      <c r="W244" s="11">
        <v>0.57403888007789117</v>
      </c>
      <c r="X244" s="11">
        <v>0.76172175610074699</v>
      </c>
      <c r="Y244" s="11">
        <v>0.4936886323819088</v>
      </c>
      <c r="Z244" s="11">
        <v>0.64330697971502016</v>
      </c>
    </row>
    <row r="245" spans="1:26">
      <c r="A245" s="4">
        <v>111001098965</v>
      </c>
      <c r="B245" s="11" t="s">
        <v>742</v>
      </c>
      <c r="C245" s="11">
        <v>403</v>
      </c>
      <c r="D245" s="11">
        <v>0.96205872784494451</v>
      </c>
      <c r="E245" s="11">
        <v>0.8386491309668026</v>
      </c>
      <c r="F245" s="11">
        <v>0.59942739269109724</v>
      </c>
      <c r="G245" s="11">
        <v>0.63022776327351449</v>
      </c>
      <c r="H245" s="11">
        <v>0.56871670898585513</v>
      </c>
      <c r="I245" s="11">
        <v>0.65082861287133564</v>
      </c>
      <c r="J245" s="11">
        <v>0.75742308297241778</v>
      </c>
      <c r="K245" s="11">
        <v>0.48578407459876227</v>
      </c>
      <c r="L245" s="11">
        <v>0.68663943677559125</v>
      </c>
      <c r="O245" s="4">
        <v>111001098892</v>
      </c>
      <c r="P245" s="11" t="s">
        <v>731</v>
      </c>
      <c r="Q245" s="11">
        <v>389</v>
      </c>
      <c r="R245" s="11">
        <v>0.95897192192829017</v>
      </c>
      <c r="S245" s="11">
        <v>0.87518114719773166</v>
      </c>
      <c r="T245" s="11">
        <v>0.52501692977872783</v>
      </c>
      <c r="U245" s="11">
        <v>0.61253743611826095</v>
      </c>
      <c r="V245" s="11">
        <v>0.54220412124481299</v>
      </c>
      <c r="W245" s="11">
        <v>0.60609625561118785</v>
      </c>
      <c r="X245" s="11">
        <v>0.82119609225070667</v>
      </c>
      <c r="Y245" s="11">
        <v>0.57283185648218815</v>
      </c>
      <c r="Z245" s="11">
        <v>0.68925447007648832</v>
      </c>
    </row>
    <row r="246" spans="1:26">
      <c r="A246" s="4">
        <v>111001098973</v>
      </c>
      <c r="B246" s="11" t="s">
        <v>631</v>
      </c>
      <c r="C246" s="11">
        <v>92</v>
      </c>
      <c r="D246" s="11">
        <v>0.96113865993937053</v>
      </c>
      <c r="E246" s="11">
        <v>0.84874429944108487</v>
      </c>
      <c r="F246" s="11">
        <v>0.47004649871222781</v>
      </c>
      <c r="G246" s="11">
        <v>0.57849666290025281</v>
      </c>
      <c r="H246" s="11">
        <v>0.44650639768781647</v>
      </c>
      <c r="I246" s="11">
        <v>0.53995575438927579</v>
      </c>
      <c r="J246" s="11">
        <v>0.74840621197766144</v>
      </c>
      <c r="K246" s="11">
        <v>0.47351506617703143</v>
      </c>
      <c r="L246" s="11">
        <v>0.63335119390309014</v>
      </c>
      <c r="O246" s="4">
        <v>111001098906</v>
      </c>
      <c r="P246" s="11" t="s">
        <v>948</v>
      </c>
      <c r="Q246" s="11">
        <v>384</v>
      </c>
      <c r="R246" s="11">
        <v>0.94885612640375072</v>
      </c>
      <c r="S246" s="11">
        <v>0.81269126677000592</v>
      </c>
      <c r="T246" s="11">
        <v>0.46104552120959624</v>
      </c>
      <c r="U246" s="11">
        <v>0.54526657589057648</v>
      </c>
      <c r="V246" s="11">
        <v>0.4628814577883727</v>
      </c>
      <c r="W246" s="11">
        <v>0.57120098248289752</v>
      </c>
      <c r="X246" s="11">
        <v>0.7736365386271522</v>
      </c>
      <c r="Y246" s="11">
        <v>0.47643428190444964</v>
      </c>
      <c r="Z246" s="11">
        <v>0.63150159388460014</v>
      </c>
    </row>
    <row r="247" spans="1:26">
      <c r="A247" s="4">
        <v>111001100013</v>
      </c>
      <c r="B247" s="11" t="s">
        <v>735</v>
      </c>
      <c r="C247" s="11">
        <v>196</v>
      </c>
      <c r="D247" s="11">
        <v>0.95147274742212096</v>
      </c>
      <c r="E247" s="11">
        <v>0.87547456800000689</v>
      </c>
      <c r="F247" s="11">
        <v>0.51350801117730016</v>
      </c>
      <c r="G247" s="11">
        <v>0.53100486260267121</v>
      </c>
      <c r="H247" s="11">
        <v>0.47209522582975888</v>
      </c>
      <c r="I247" s="11">
        <v>0.56169482263098103</v>
      </c>
      <c r="J247" s="11">
        <v>0.75185048051570869</v>
      </c>
      <c r="K247" s="11">
        <v>0.53429932607111774</v>
      </c>
      <c r="L247" s="11">
        <v>0.64892500553120824</v>
      </c>
      <c r="O247" s="4">
        <v>111001098922</v>
      </c>
      <c r="P247" s="11" t="s">
        <v>741</v>
      </c>
      <c r="Q247" s="11">
        <v>174</v>
      </c>
      <c r="R247" s="11">
        <v>0.94931931442111062</v>
      </c>
      <c r="S247" s="11">
        <v>0.79014129745622874</v>
      </c>
      <c r="T247" s="11">
        <v>0.24815682346683593</v>
      </c>
      <c r="U247" s="11">
        <v>0.39251060471483845</v>
      </c>
      <c r="V247" s="11">
        <v>0.27089528981974265</v>
      </c>
      <c r="W247" s="11">
        <v>0.46472509439315418</v>
      </c>
      <c r="X247" s="11">
        <v>0.73500116157198769</v>
      </c>
      <c r="Y247" s="11">
        <v>0.40407343731553874</v>
      </c>
      <c r="Z247" s="11">
        <v>0.53185287789492963</v>
      </c>
    </row>
    <row r="248" spans="1:26">
      <c r="A248" s="4">
        <v>111001100021</v>
      </c>
      <c r="B248" s="11" t="s">
        <v>57</v>
      </c>
      <c r="C248" s="11">
        <v>280</v>
      </c>
      <c r="D248" s="11">
        <v>0.94001565997494729</v>
      </c>
      <c r="E248" s="11">
        <v>0.80749769415112438</v>
      </c>
      <c r="F248" s="11">
        <v>0.54859135129066716</v>
      </c>
      <c r="G248" s="11">
        <v>0.59498438360000638</v>
      </c>
      <c r="H248" s="11">
        <v>0.53562047178135508</v>
      </c>
      <c r="I248" s="11">
        <v>0.61594837270688951</v>
      </c>
      <c r="J248" s="11">
        <v>0.7598301330388717</v>
      </c>
      <c r="K248" s="11">
        <v>0.46966514644008656</v>
      </c>
      <c r="L248" s="11">
        <v>0.65901915162299352</v>
      </c>
      <c r="O248" s="4">
        <v>111001098931</v>
      </c>
      <c r="P248" s="11" t="s">
        <v>734</v>
      </c>
      <c r="Q248" s="11">
        <v>398</v>
      </c>
      <c r="R248" s="11">
        <v>0.94547516841993684</v>
      </c>
      <c r="S248" s="11">
        <v>0.81610286407846555</v>
      </c>
      <c r="T248" s="11">
        <v>0.41786382776361436</v>
      </c>
      <c r="U248" s="11">
        <v>0.51728794479269335</v>
      </c>
      <c r="V248" s="11">
        <v>0.4146860245721779</v>
      </c>
      <c r="W248" s="11">
        <v>0.51887332325448232</v>
      </c>
      <c r="X248" s="11">
        <v>0.7229120227592436</v>
      </c>
      <c r="Y248" s="11">
        <v>0.46330288105003226</v>
      </c>
      <c r="Z248" s="11">
        <v>0.60206300708633076</v>
      </c>
    </row>
    <row r="249" spans="1:26">
      <c r="A249" s="4">
        <v>111001100030</v>
      </c>
      <c r="B249" s="11" t="s">
        <v>67</v>
      </c>
      <c r="C249" s="11">
        <v>252</v>
      </c>
      <c r="D249" s="11">
        <v>0.94936935783446641</v>
      </c>
      <c r="E249" s="11">
        <v>0.71990925341576262</v>
      </c>
      <c r="F249" s="11">
        <v>0.49064645704950532</v>
      </c>
      <c r="G249" s="11">
        <v>0.54620713886557637</v>
      </c>
      <c r="H249" s="11">
        <v>0.45105484949870983</v>
      </c>
      <c r="I249" s="11">
        <v>0.59279735339041795</v>
      </c>
      <c r="J249" s="11">
        <v>0.66858882241734097</v>
      </c>
      <c r="K249" s="11">
        <v>0.32383070343402715</v>
      </c>
      <c r="L249" s="11">
        <v>0.59280049198822593</v>
      </c>
      <c r="O249" s="4">
        <v>111001098949</v>
      </c>
      <c r="P249" s="11" t="s">
        <v>728</v>
      </c>
      <c r="Q249" s="11">
        <v>361</v>
      </c>
      <c r="R249" s="11">
        <v>0.95138885590287692</v>
      </c>
      <c r="S249" s="11">
        <v>0.84723202171753398</v>
      </c>
      <c r="T249" s="11">
        <v>0.47005875535927794</v>
      </c>
      <c r="U249" s="11">
        <v>0.57312349647803684</v>
      </c>
      <c r="V249" s="11">
        <v>0.4616040189617604</v>
      </c>
      <c r="W249" s="11">
        <v>0.57711108783362863</v>
      </c>
      <c r="X249" s="11">
        <v>0.7605650911218933</v>
      </c>
      <c r="Y249" s="11">
        <v>0.51021569390050125</v>
      </c>
      <c r="Z249" s="11">
        <v>0.64391237765943865</v>
      </c>
    </row>
    <row r="250" spans="1:26">
      <c r="A250" s="4">
        <v>111001100048</v>
      </c>
      <c r="B250" s="11" t="s">
        <v>661</v>
      </c>
      <c r="C250" s="11">
        <v>190</v>
      </c>
      <c r="D250" s="11">
        <v>0.95558663072891958</v>
      </c>
      <c r="E250" s="11">
        <v>0.79145003150822324</v>
      </c>
      <c r="F250" s="11">
        <v>0.37861267701171875</v>
      </c>
      <c r="G250" s="11">
        <v>0.50694799659760326</v>
      </c>
      <c r="H250" s="11">
        <v>0.39169105287246014</v>
      </c>
      <c r="I250" s="11">
        <v>0.50011099423758065</v>
      </c>
      <c r="J250" s="11">
        <v>0.67589245863993508</v>
      </c>
      <c r="K250" s="11">
        <v>0.30346362343604183</v>
      </c>
      <c r="L250" s="11">
        <v>0.56296943312906034</v>
      </c>
      <c r="O250" s="4">
        <v>111001098965</v>
      </c>
      <c r="P250" s="11" t="s">
        <v>742</v>
      </c>
      <c r="Q250" s="11">
        <v>389</v>
      </c>
      <c r="R250" s="11">
        <v>0.95092675705901686</v>
      </c>
      <c r="S250" s="11">
        <v>0.94903804832001981</v>
      </c>
      <c r="T250" s="11">
        <v>0.91434092007383527</v>
      </c>
      <c r="U250" s="11">
        <v>0.89539911837501462</v>
      </c>
      <c r="V250" s="11">
        <v>0.91789896468726995</v>
      </c>
      <c r="W250" s="11">
        <v>0.89231611415323309</v>
      </c>
      <c r="X250" s="11">
        <v>0.93621302943651774</v>
      </c>
      <c r="Y250" s="11">
        <v>0.88209476024901345</v>
      </c>
      <c r="Z250" s="11">
        <v>0.91727846404424018</v>
      </c>
    </row>
    <row r="251" spans="1:26">
      <c r="A251" s="4">
        <v>111001100056</v>
      </c>
      <c r="B251" s="11" t="s">
        <v>662</v>
      </c>
      <c r="C251" s="11">
        <v>264</v>
      </c>
      <c r="D251" s="11">
        <v>0.96054842147218911</v>
      </c>
      <c r="E251" s="11">
        <v>0.87897990562769535</v>
      </c>
      <c r="F251" s="11">
        <v>0.60194060954360051</v>
      </c>
      <c r="G251" s="11">
        <v>0.63230604802459733</v>
      </c>
      <c r="H251" s="11">
        <v>0.54401757842682019</v>
      </c>
      <c r="I251" s="11">
        <v>0.64674201773736628</v>
      </c>
      <c r="J251" s="11">
        <v>0.76444751118256415</v>
      </c>
      <c r="K251" s="11">
        <v>0.49453290276172129</v>
      </c>
      <c r="L251" s="11">
        <v>0.69043937434706937</v>
      </c>
      <c r="O251" s="4">
        <v>111001098973</v>
      </c>
      <c r="P251" s="11" t="s">
        <v>631</v>
      </c>
      <c r="Q251" s="11">
        <v>192</v>
      </c>
      <c r="R251" s="11">
        <v>0.95828437019312773</v>
      </c>
      <c r="S251" s="11">
        <v>0.81047667149696256</v>
      </c>
      <c r="T251" s="11">
        <v>0.410742763626118</v>
      </c>
      <c r="U251" s="11">
        <v>0.53401763978125871</v>
      </c>
      <c r="V251" s="11">
        <v>0.42381593159959796</v>
      </c>
      <c r="W251" s="11">
        <v>0.54484799511741133</v>
      </c>
      <c r="X251" s="11">
        <v>0.7397702407804071</v>
      </c>
      <c r="Y251" s="11">
        <v>0.54151858072754533</v>
      </c>
      <c r="Z251" s="11">
        <v>0.62043427416530361</v>
      </c>
    </row>
    <row r="252" spans="1:26">
      <c r="A252" s="4">
        <v>111001100064</v>
      </c>
      <c r="B252" s="11" t="s">
        <v>737</v>
      </c>
      <c r="C252" s="11">
        <v>297</v>
      </c>
      <c r="D252" s="11">
        <v>0.96060444769597597</v>
      </c>
      <c r="E252" s="11">
        <v>0.79551871407068475</v>
      </c>
      <c r="F252" s="11">
        <v>0.56434273359106024</v>
      </c>
      <c r="G252" s="11">
        <v>0.58575342457591606</v>
      </c>
      <c r="H252" s="11">
        <v>0.52815634016825053</v>
      </c>
      <c r="I252" s="11">
        <v>0.63506468731512378</v>
      </c>
      <c r="J252" s="11">
        <v>0.74786784913550497</v>
      </c>
      <c r="K252" s="11">
        <v>0.43289133794647666</v>
      </c>
      <c r="L252" s="11">
        <v>0.656274941812374</v>
      </c>
      <c r="O252" s="4">
        <v>111001100013</v>
      </c>
      <c r="P252" s="11" t="s">
        <v>735</v>
      </c>
      <c r="Q252" s="11">
        <v>370</v>
      </c>
      <c r="R252" s="11">
        <v>0.95990571336280495</v>
      </c>
      <c r="S252" s="11">
        <v>0.86327362318059753</v>
      </c>
      <c r="T252" s="11">
        <v>0.56638329982211399</v>
      </c>
      <c r="U252" s="11">
        <v>0.57291480141350815</v>
      </c>
      <c r="V252" s="11">
        <v>0.52861256430985026</v>
      </c>
      <c r="W252" s="11">
        <v>0.6003789900372144</v>
      </c>
      <c r="X252" s="11">
        <v>0.76826284463515726</v>
      </c>
      <c r="Y252" s="11">
        <v>0.57443486102979802</v>
      </c>
      <c r="Z252" s="11">
        <v>0.6792708372238806</v>
      </c>
    </row>
    <row r="253" spans="1:26">
      <c r="A253" s="4">
        <v>111001100072</v>
      </c>
      <c r="B253" s="11" t="s">
        <v>729</v>
      </c>
      <c r="C253" s="11">
        <v>284</v>
      </c>
      <c r="D253" s="11">
        <v>0.95915802618663681</v>
      </c>
      <c r="E253" s="11">
        <v>0.87794806460797969</v>
      </c>
      <c r="F253" s="11">
        <v>0.57183014681967692</v>
      </c>
      <c r="G253" s="11">
        <v>0.63194766520595891</v>
      </c>
      <c r="H253" s="11">
        <v>0.54429437455710172</v>
      </c>
      <c r="I253" s="11">
        <v>0.64066867086833346</v>
      </c>
      <c r="J253" s="11">
        <v>0.76688632994654504</v>
      </c>
      <c r="K253" s="11">
        <v>0.47922816290702031</v>
      </c>
      <c r="L253" s="11">
        <v>0.68399518013740668</v>
      </c>
      <c r="O253" s="4">
        <v>111001100021</v>
      </c>
      <c r="P253" s="11" t="s">
        <v>57</v>
      </c>
      <c r="Q253" s="11">
        <v>367</v>
      </c>
      <c r="R253" s="11">
        <v>0.96604354728095199</v>
      </c>
      <c r="S253" s="11">
        <v>0.87515546425961188</v>
      </c>
      <c r="T253" s="11">
        <v>0.50939491186188457</v>
      </c>
      <c r="U253" s="11">
        <v>0.56344609483534591</v>
      </c>
      <c r="V253" s="11">
        <v>0.49744055104692086</v>
      </c>
      <c r="W253" s="11">
        <v>0.57472729611116957</v>
      </c>
      <c r="X253" s="11">
        <v>0.78202125569962688</v>
      </c>
      <c r="Y253" s="11">
        <v>0.56307512044589825</v>
      </c>
      <c r="Z253" s="11">
        <v>0.66641303019267617</v>
      </c>
    </row>
    <row r="254" spans="1:26">
      <c r="A254" s="4">
        <v>111001100081</v>
      </c>
      <c r="B254" s="11" t="s">
        <v>32</v>
      </c>
      <c r="C254" s="11">
        <v>145</v>
      </c>
      <c r="D254" s="11">
        <v>0.95258290369376486</v>
      </c>
      <c r="E254" s="11">
        <v>0.78506445205206654</v>
      </c>
      <c r="F254" s="11">
        <v>0.48329739779796754</v>
      </c>
      <c r="G254" s="11">
        <v>0.57841468556871611</v>
      </c>
      <c r="H254" s="11">
        <v>0.50591095309709178</v>
      </c>
      <c r="I254" s="11">
        <v>0.62705849787966128</v>
      </c>
      <c r="J254" s="11">
        <v>0.7241977067565154</v>
      </c>
      <c r="K254" s="11">
        <v>0.37974992022337273</v>
      </c>
      <c r="L254" s="11">
        <v>0.62953456463364454</v>
      </c>
      <c r="O254" s="4">
        <v>111001100030</v>
      </c>
      <c r="P254" s="11" t="s">
        <v>67</v>
      </c>
      <c r="Q254" s="11">
        <v>389</v>
      </c>
      <c r="R254" s="11">
        <v>0.95429466274350006</v>
      </c>
      <c r="S254" s="11">
        <v>0.81494727007340817</v>
      </c>
      <c r="T254" s="11">
        <v>0.47991947776573018</v>
      </c>
      <c r="U254" s="11">
        <v>0.55632822422231942</v>
      </c>
      <c r="V254" s="11">
        <v>0.43142611574881079</v>
      </c>
      <c r="W254" s="11">
        <v>0.57565630660450917</v>
      </c>
      <c r="X254" s="11">
        <v>0.76339558043844546</v>
      </c>
      <c r="Y254" s="11">
        <v>0.50552300551269236</v>
      </c>
      <c r="Z254" s="11">
        <v>0.63518633038867689</v>
      </c>
    </row>
    <row r="255" spans="1:26">
      <c r="A255" s="4">
        <v>111001102008</v>
      </c>
      <c r="B255" s="11" t="s">
        <v>745</v>
      </c>
      <c r="C255" s="11">
        <v>307</v>
      </c>
      <c r="D255" s="11">
        <v>0.93627329909189216</v>
      </c>
      <c r="E255" s="11">
        <v>0.79064996192777681</v>
      </c>
      <c r="F255" s="11">
        <v>0.45429560759994125</v>
      </c>
      <c r="G255" s="11">
        <v>0.50515697031399431</v>
      </c>
      <c r="H255" s="11">
        <v>0.42173978156563807</v>
      </c>
      <c r="I255" s="11">
        <v>0.54152410725650002</v>
      </c>
      <c r="J255" s="11">
        <v>0.6813563383928557</v>
      </c>
      <c r="K255" s="11">
        <v>0.4477597793005082</v>
      </c>
      <c r="L255" s="11">
        <v>0.59734448068113832</v>
      </c>
      <c r="O255" s="4">
        <v>111001100048</v>
      </c>
      <c r="P255" s="11" t="s">
        <v>661</v>
      </c>
      <c r="Q255" s="11">
        <v>187</v>
      </c>
      <c r="R255" s="11">
        <v>0.94826824100557916</v>
      </c>
      <c r="S255" s="11">
        <v>0.81149632547440376</v>
      </c>
      <c r="T255" s="11">
        <v>0.49295112063022717</v>
      </c>
      <c r="U255" s="11">
        <v>0.60704126622441867</v>
      </c>
      <c r="V255" s="11">
        <v>0.54893518581028677</v>
      </c>
      <c r="W255" s="11">
        <v>0.61808881733165832</v>
      </c>
      <c r="X255" s="11">
        <v>0.73224509581960995</v>
      </c>
      <c r="Y255" s="11">
        <v>0.56270137189693292</v>
      </c>
      <c r="Z255" s="11">
        <v>0.66521592802413965</v>
      </c>
    </row>
    <row r="256" spans="1:26">
      <c r="A256" s="4">
        <v>111001102008</v>
      </c>
      <c r="B256" s="11" t="s">
        <v>949</v>
      </c>
      <c r="C256" s="11">
        <v>307</v>
      </c>
      <c r="D256" s="11">
        <v>0.93627329909189216</v>
      </c>
      <c r="E256" s="11">
        <v>0.79064996192777681</v>
      </c>
      <c r="F256" s="11">
        <v>0.45429560759994125</v>
      </c>
      <c r="G256" s="11">
        <v>0.50515697031399431</v>
      </c>
      <c r="H256" s="11">
        <v>0.42173978156563807</v>
      </c>
      <c r="I256" s="11">
        <v>0.54152410725650002</v>
      </c>
      <c r="J256" s="11">
        <v>0.6813563383928557</v>
      </c>
      <c r="K256" s="11">
        <v>0.4477597793005082</v>
      </c>
      <c r="L256" s="11">
        <v>0.59734448068113832</v>
      </c>
      <c r="O256" s="4">
        <v>111001100056</v>
      </c>
      <c r="P256" s="11" t="s">
        <v>662</v>
      </c>
      <c r="Q256" s="11">
        <v>364</v>
      </c>
      <c r="R256" s="11">
        <v>0.95931505966870589</v>
      </c>
      <c r="S256" s="11">
        <v>0.86626955483582802</v>
      </c>
      <c r="T256" s="11">
        <v>0.61750979455062349</v>
      </c>
      <c r="U256" s="11">
        <v>0.62828082018333153</v>
      </c>
      <c r="V256" s="11">
        <v>0.55232851739049471</v>
      </c>
      <c r="W256" s="11">
        <v>0.64954569065505974</v>
      </c>
      <c r="X256" s="11">
        <v>0.80136138936730261</v>
      </c>
      <c r="Y256" s="11">
        <v>0.575083543366667</v>
      </c>
      <c r="Z256" s="11">
        <v>0.70621179625225161</v>
      </c>
    </row>
    <row r="257" spans="1:26">
      <c r="A257" s="4">
        <v>111001102016</v>
      </c>
      <c r="B257" s="11" t="s">
        <v>649</v>
      </c>
      <c r="C257" s="11">
        <v>157</v>
      </c>
      <c r="D257" s="11">
        <v>0.94226222626583123</v>
      </c>
      <c r="E257" s="11">
        <v>0.73377939180502327</v>
      </c>
      <c r="F257" s="11">
        <v>0.30470961240143613</v>
      </c>
      <c r="G257" s="11">
        <v>0.41974889520159553</v>
      </c>
      <c r="H257" s="11">
        <v>0.30288049471204265</v>
      </c>
      <c r="I257" s="11">
        <v>0.4354363639879314</v>
      </c>
      <c r="J257" s="11">
        <v>0.76987707722942667</v>
      </c>
      <c r="K257" s="11">
        <v>0.40064180990984977</v>
      </c>
      <c r="L257" s="11">
        <v>0.53866698393914203</v>
      </c>
      <c r="O257" s="4">
        <v>111001100064</v>
      </c>
      <c r="P257" s="11" t="s">
        <v>737</v>
      </c>
      <c r="Q257" s="11">
        <v>363</v>
      </c>
      <c r="R257" s="11">
        <v>0.95526973755194267</v>
      </c>
      <c r="S257" s="11">
        <v>0.87619545423673328</v>
      </c>
      <c r="T257" s="11">
        <v>0.54478051992298893</v>
      </c>
      <c r="U257" s="11">
        <v>0.59235060658614547</v>
      </c>
      <c r="V257" s="11">
        <v>0.49218195738229414</v>
      </c>
      <c r="W257" s="11">
        <v>0.58584135415299843</v>
      </c>
      <c r="X257" s="11">
        <v>0.77365267952069128</v>
      </c>
      <c r="Y257" s="11">
        <v>0.54338709449105527</v>
      </c>
      <c r="Z257" s="11">
        <v>0.67045742548060627</v>
      </c>
    </row>
    <row r="258" spans="1:26">
      <c r="A258" s="4">
        <v>111001102059</v>
      </c>
      <c r="B258" s="11" t="s">
        <v>110</v>
      </c>
      <c r="C258" s="11">
        <v>56</v>
      </c>
      <c r="D258" s="11">
        <v>0.96297133713227401</v>
      </c>
      <c r="E258" s="11">
        <v>0.80592016019895463</v>
      </c>
      <c r="F258" s="11">
        <v>0.43272298004361209</v>
      </c>
      <c r="G258" s="11">
        <v>0.45885756200962707</v>
      </c>
      <c r="H258" s="11">
        <v>0.40981721500081292</v>
      </c>
      <c r="I258" s="11">
        <v>0.5354991469825543</v>
      </c>
      <c r="J258" s="11">
        <v>0.81403045547432995</v>
      </c>
      <c r="K258" s="11">
        <v>0.36472168489504042</v>
      </c>
      <c r="L258" s="11">
        <v>0.59806756771715075</v>
      </c>
      <c r="O258" s="4">
        <v>111001100072</v>
      </c>
      <c r="P258" s="11" t="s">
        <v>729</v>
      </c>
      <c r="Q258" s="11">
        <v>360</v>
      </c>
      <c r="R258" s="11">
        <v>0.94850881705340218</v>
      </c>
      <c r="S258" s="11">
        <v>0.8643792873259819</v>
      </c>
      <c r="T258" s="11">
        <v>0.53727991851322499</v>
      </c>
      <c r="U258" s="11">
        <v>0.59554313879337584</v>
      </c>
      <c r="V258" s="11">
        <v>0.50654346418081309</v>
      </c>
      <c r="W258" s="11">
        <v>0.58569254912718216</v>
      </c>
      <c r="X258" s="11">
        <v>0.7749384477336394</v>
      </c>
      <c r="Y258" s="11">
        <v>0.51181109739244124</v>
      </c>
      <c r="Z258" s="11">
        <v>0.6655870900150076</v>
      </c>
    </row>
    <row r="259" spans="1:26">
      <c r="A259" s="4">
        <v>111001102067</v>
      </c>
      <c r="B259" s="11" t="s">
        <v>609</v>
      </c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O259" s="4">
        <v>111001100081</v>
      </c>
      <c r="P259" s="11" t="s">
        <v>32</v>
      </c>
      <c r="Q259" s="11">
        <v>351</v>
      </c>
      <c r="R259" s="11">
        <v>0.95421652681645897</v>
      </c>
      <c r="S259" s="11">
        <v>0.81679376121236047</v>
      </c>
      <c r="T259" s="11">
        <v>0.48669686030738407</v>
      </c>
      <c r="U259" s="11">
        <v>0.56930052961883759</v>
      </c>
      <c r="V259" s="11">
        <v>0.48361880725872625</v>
      </c>
      <c r="W259" s="11">
        <v>0.60511978927501153</v>
      </c>
      <c r="X259" s="11">
        <v>0.77529493788907689</v>
      </c>
      <c r="Y259" s="11">
        <v>0.5121300421417595</v>
      </c>
      <c r="Z259" s="11">
        <v>0.65039640681495192</v>
      </c>
    </row>
    <row r="260" spans="1:26">
      <c r="A260" s="4">
        <v>111001102075</v>
      </c>
      <c r="B260" s="11" t="s">
        <v>342</v>
      </c>
      <c r="C260" s="11">
        <v>64</v>
      </c>
      <c r="D260" s="11">
        <v>0.93361399676866885</v>
      </c>
      <c r="E260" s="11">
        <v>0.75816838745599702</v>
      </c>
      <c r="F260" s="11">
        <v>0.34541855157423734</v>
      </c>
      <c r="G260" s="11">
        <v>0.47348901496972245</v>
      </c>
      <c r="H260" s="11">
        <v>0.34179642036690983</v>
      </c>
      <c r="I260" s="11">
        <v>0.52136792333491722</v>
      </c>
      <c r="J260" s="11">
        <v>0.72111100145372165</v>
      </c>
      <c r="K260" s="11">
        <v>0.3951582034332905</v>
      </c>
      <c r="L260" s="11">
        <v>0.56126543741968316</v>
      </c>
      <c r="O260" s="4">
        <v>111001102008</v>
      </c>
      <c r="P260" s="11" t="s">
        <v>949</v>
      </c>
      <c r="Q260" s="11">
        <v>258</v>
      </c>
      <c r="R260" s="11">
        <v>0.96000852188502472</v>
      </c>
      <c r="S260" s="11">
        <v>0.87695997575768991</v>
      </c>
      <c r="T260" s="11">
        <v>0.51046847931615869</v>
      </c>
      <c r="U260" s="11">
        <v>0.54786014107418024</v>
      </c>
      <c r="V260" s="11">
        <v>0.46576059763453842</v>
      </c>
      <c r="W260" s="11">
        <v>0.5612723083694735</v>
      </c>
      <c r="X260" s="11">
        <v>0.81031155789886256</v>
      </c>
      <c r="Y260" s="11">
        <v>0.47529993651198643</v>
      </c>
      <c r="Z260" s="11">
        <v>0.65099268980598934</v>
      </c>
    </row>
    <row r="261" spans="1:26">
      <c r="A261" s="4">
        <v>111001102083</v>
      </c>
      <c r="B261" s="11" t="s">
        <v>142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O261" s="4">
        <v>111001102008</v>
      </c>
      <c r="P261" s="11" t="s">
        <v>745</v>
      </c>
      <c r="Q261" s="11">
        <v>131</v>
      </c>
      <c r="R261" s="11">
        <v>0.960052424340335</v>
      </c>
      <c r="S261" s="11">
        <v>0.92040401294906893</v>
      </c>
      <c r="T261" s="11">
        <v>0.55202759670293045</v>
      </c>
      <c r="U261" s="11">
        <v>0.61086827971512692</v>
      </c>
      <c r="V261" s="11">
        <v>0.44660619672286245</v>
      </c>
      <c r="W261" s="11">
        <v>0.58220957716406951</v>
      </c>
      <c r="X261" s="11">
        <v>0.80308965557851431</v>
      </c>
      <c r="Y261" s="11">
        <v>0.52710577200616404</v>
      </c>
      <c r="Z261" s="11">
        <v>0.6752954393973839</v>
      </c>
    </row>
    <row r="262" spans="1:26">
      <c r="A262" s="4">
        <v>111001102091</v>
      </c>
      <c r="B262" s="11" t="s">
        <v>468</v>
      </c>
      <c r="C262" s="11">
        <v>231</v>
      </c>
      <c r="D262" s="11">
        <v>0.94889947947218301</v>
      </c>
      <c r="E262" s="11">
        <v>0.71614818615259546</v>
      </c>
      <c r="F262" s="11">
        <v>0.41146693189153716</v>
      </c>
      <c r="G262" s="11">
        <v>0.51839506936463564</v>
      </c>
      <c r="H262" s="11">
        <v>0.4106277991591552</v>
      </c>
      <c r="I262" s="11">
        <v>0.54126244981281091</v>
      </c>
      <c r="J262" s="11">
        <v>0.66081441054412304</v>
      </c>
      <c r="K262" s="11">
        <v>0.35998451719119617</v>
      </c>
      <c r="L262" s="11">
        <v>0.57094985544852961</v>
      </c>
      <c r="O262" s="4">
        <v>111001102016</v>
      </c>
      <c r="P262" s="11" t="s">
        <v>649</v>
      </c>
      <c r="Q262" s="11">
        <v>64</v>
      </c>
      <c r="R262" s="11">
        <v>0.96250583563756431</v>
      </c>
      <c r="S262" s="11">
        <v>0.76866316699449588</v>
      </c>
      <c r="T262" s="11">
        <v>0.4676213755186136</v>
      </c>
      <c r="U262" s="11">
        <v>0.52897184476369219</v>
      </c>
      <c r="V262" s="11">
        <v>0.43944283907026888</v>
      </c>
      <c r="W262" s="11">
        <v>0.55595016882845816</v>
      </c>
      <c r="X262" s="11">
        <v>0.81106558156915642</v>
      </c>
      <c r="Y262" s="11">
        <v>0.4688086936964635</v>
      </c>
      <c r="Z262" s="11">
        <v>0.62537868825983911</v>
      </c>
    </row>
    <row r="263" spans="1:26">
      <c r="A263" s="4">
        <v>111001102105</v>
      </c>
      <c r="B263" s="11" t="s">
        <v>469</v>
      </c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O263" s="4">
        <v>111001102059</v>
      </c>
      <c r="P263" s="11" t="s">
        <v>110</v>
      </c>
      <c r="Q263" s="11">
        <v>45</v>
      </c>
      <c r="R263" s="11">
        <v>0.94816296067202055</v>
      </c>
      <c r="S263" s="11">
        <v>0.76238086749381528</v>
      </c>
      <c r="T263" s="11">
        <v>0.43967577590943491</v>
      </c>
      <c r="U263" s="11">
        <v>0.50728500183660041</v>
      </c>
      <c r="V263" s="11">
        <v>0.43171135384826292</v>
      </c>
      <c r="W263" s="11">
        <v>0.52600763844827181</v>
      </c>
      <c r="X263" s="11">
        <v>0.71658609951037344</v>
      </c>
      <c r="Y263" s="11">
        <v>0.41826606401395594</v>
      </c>
      <c r="Z263" s="11">
        <v>0.59375947021659192</v>
      </c>
    </row>
    <row r="264" spans="1:26">
      <c r="A264" s="4">
        <v>111001102113</v>
      </c>
      <c r="B264" s="11" t="s">
        <v>386</v>
      </c>
      <c r="C264" s="11">
        <v>172</v>
      </c>
      <c r="D264" s="11">
        <v>0.93677909879262</v>
      </c>
      <c r="E264" s="11">
        <v>0.70986931743639703</v>
      </c>
      <c r="F264" s="11">
        <v>0.34481770642294246</v>
      </c>
      <c r="G264" s="11">
        <v>0.48100605227976934</v>
      </c>
      <c r="H264" s="11">
        <v>0.35812889156308186</v>
      </c>
      <c r="I264" s="11">
        <v>0.47345720835288874</v>
      </c>
      <c r="J264" s="11">
        <v>0.67972415827382449</v>
      </c>
      <c r="K264" s="11">
        <v>0.32704469647576462</v>
      </c>
      <c r="L264" s="11">
        <v>0.53885339119966102</v>
      </c>
      <c r="O264" s="4">
        <v>111001102067</v>
      </c>
      <c r="P264" s="11" t="s">
        <v>609</v>
      </c>
      <c r="Q264" s="11">
        <v>239</v>
      </c>
      <c r="R264" s="11">
        <v>0.9372558148048924</v>
      </c>
      <c r="S264" s="11">
        <v>0.74829814111253823</v>
      </c>
      <c r="T264" s="11">
        <v>0.4476311202477955</v>
      </c>
      <c r="U264" s="11">
        <v>0.5525772214329987</v>
      </c>
      <c r="V264" s="11">
        <v>0.48327073974557011</v>
      </c>
      <c r="W264" s="11">
        <v>0.5750820540373337</v>
      </c>
      <c r="X264" s="11">
        <v>0.67742242919773099</v>
      </c>
      <c r="Y264" s="11">
        <v>0.39187928267007699</v>
      </c>
      <c r="Z264" s="11">
        <v>0.6016771004061171</v>
      </c>
    </row>
    <row r="265" spans="1:26">
      <c r="A265" s="4">
        <v>111001102121</v>
      </c>
      <c r="B265" s="11" t="s">
        <v>403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O265" s="4">
        <v>111001102075</v>
      </c>
      <c r="P265" s="11" t="s">
        <v>342</v>
      </c>
      <c r="Q265" s="11">
        <v>190</v>
      </c>
      <c r="R265" s="11">
        <v>0.93240846641917663</v>
      </c>
      <c r="S265" s="11">
        <v>0.7662973277636026</v>
      </c>
      <c r="T265" s="11">
        <v>0.42307596926537944</v>
      </c>
      <c r="U265" s="11">
        <v>0.56089385719303808</v>
      </c>
      <c r="V265" s="11">
        <v>0.46866483510440587</v>
      </c>
      <c r="W265" s="11">
        <v>0.55597752306617154</v>
      </c>
      <c r="X265" s="11">
        <v>0.71307683073867423</v>
      </c>
      <c r="Y265" s="11">
        <v>0.39947427825617221</v>
      </c>
      <c r="Z265" s="11">
        <v>0.60248363597582755</v>
      </c>
    </row>
    <row r="266" spans="1:26">
      <c r="A266" s="4">
        <v>111001102130</v>
      </c>
      <c r="B266" s="11" t="s">
        <v>366</v>
      </c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O266" s="4">
        <v>111001102083</v>
      </c>
      <c r="P266" s="11" t="s">
        <v>142</v>
      </c>
      <c r="Q266" s="11">
        <v>227</v>
      </c>
      <c r="R266" s="11">
        <v>0.95516995068656252</v>
      </c>
      <c r="S266" s="11">
        <v>0.83980906112719023</v>
      </c>
      <c r="T266" s="11">
        <v>0.49834992915469778</v>
      </c>
      <c r="U266" s="11">
        <v>0.57936491150088443</v>
      </c>
      <c r="V266" s="11">
        <v>0.50540832642820632</v>
      </c>
      <c r="W266" s="11">
        <v>0.58385479804834639</v>
      </c>
      <c r="X266" s="11">
        <v>0.74384336104590665</v>
      </c>
      <c r="Y266" s="11">
        <v>0.47822319859972978</v>
      </c>
      <c r="Z266" s="11">
        <v>0.64800294207394049</v>
      </c>
    </row>
    <row r="267" spans="1:26">
      <c r="A267" s="4">
        <v>111001102148</v>
      </c>
      <c r="B267" s="11" t="s">
        <v>368</v>
      </c>
      <c r="C267" s="11">
        <v>67</v>
      </c>
      <c r="D267" s="11">
        <v>0.95781799146303348</v>
      </c>
      <c r="E267" s="11">
        <v>0.75611880680959065</v>
      </c>
      <c r="F267" s="11">
        <v>0.26960450957051085</v>
      </c>
      <c r="G267" s="11">
        <v>0.39447616946436243</v>
      </c>
      <c r="H267" s="11">
        <v>0.29799844589123903</v>
      </c>
      <c r="I267" s="11">
        <v>0.46540963564785737</v>
      </c>
      <c r="J267" s="11">
        <v>0.76139514244390205</v>
      </c>
      <c r="K267" s="11">
        <v>0.43400542098602396</v>
      </c>
      <c r="L267" s="11">
        <v>0.54210326528456498</v>
      </c>
      <c r="O267" s="4">
        <v>111001102091</v>
      </c>
      <c r="P267" s="11" t="s">
        <v>468</v>
      </c>
      <c r="Q267" s="11">
        <v>377</v>
      </c>
      <c r="R267" s="11">
        <v>0.96042881968732707</v>
      </c>
      <c r="S267" s="11">
        <v>0.79800613518499075</v>
      </c>
      <c r="T267" s="11">
        <v>0.43882411839896568</v>
      </c>
      <c r="U267" s="11">
        <v>0.55205384301094274</v>
      </c>
      <c r="V267" s="11">
        <v>0.47152708546410088</v>
      </c>
      <c r="W267" s="11">
        <v>0.54197987589930585</v>
      </c>
      <c r="X267" s="11">
        <v>0.76643828523917701</v>
      </c>
      <c r="Y267" s="11">
        <v>0.44078394135698862</v>
      </c>
      <c r="Z267" s="11">
        <v>0.62125526303022482</v>
      </c>
    </row>
    <row r="268" spans="1:26">
      <c r="A268" s="4">
        <v>111001102156</v>
      </c>
      <c r="B268" s="11" t="s">
        <v>361</v>
      </c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O268" s="4">
        <v>111001102105</v>
      </c>
      <c r="P268" s="11" t="s">
        <v>469</v>
      </c>
      <c r="Q268" s="11">
        <v>366</v>
      </c>
      <c r="R268" s="11">
        <v>0.95359416892494198</v>
      </c>
      <c r="S268" s="11">
        <v>0.75036417318773774</v>
      </c>
      <c r="T268" s="11">
        <v>0.46733365735321775</v>
      </c>
      <c r="U268" s="11">
        <v>0.58998257644757512</v>
      </c>
      <c r="V268" s="11">
        <v>0.46911613036278382</v>
      </c>
      <c r="W268" s="11">
        <v>0.56981165968927983</v>
      </c>
      <c r="X268" s="11">
        <v>0.72369980054157856</v>
      </c>
      <c r="Y268" s="11">
        <v>0.39358133680981883</v>
      </c>
      <c r="Z268" s="11">
        <v>0.61468543791461672</v>
      </c>
    </row>
    <row r="269" spans="1:26">
      <c r="A269" s="4">
        <v>111001102164</v>
      </c>
      <c r="B269" s="11" t="s">
        <v>373</v>
      </c>
      <c r="C269" s="11">
        <v>159</v>
      </c>
      <c r="D269" s="11">
        <v>0.95027440151751841</v>
      </c>
      <c r="E269" s="11">
        <v>0.79440818381749401</v>
      </c>
      <c r="F269" s="11">
        <v>0.49868565342860083</v>
      </c>
      <c r="G269" s="11">
        <v>0.56188453905297564</v>
      </c>
      <c r="H269" s="11">
        <v>0.51388141651111552</v>
      </c>
      <c r="I269" s="11">
        <v>0.56098165351613372</v>
      </c>
      <c r="J269" s="11">
        <v>0.70056158109856503</v>
      </c>
      <c r="K269" s="11">
        <v>0.48922784653915785</v>
      </c>
      <c r="L269" s="11">
        <v>0.63373815943519518</v>
      </c>
      <c r="O269" s="4">
        <v>111001102113</v>
      </c>
      <c r="P269" s="11" t="s">
        <v>386</v>
      </c>
      <c r="Q269" s="11">
        <v>306</v>
      </c>
      <c r="R269" s="11">
        <v>0.94161696948313223</v>
      </c>
      <c r="S269" s="11">
        <v>0.71762310663954343</v>
      </c>
      <c r="T269" s="11">
        <v>0.43741565411721722</v>
      </c>
      <c r="U269" s="11">
        <v>0.55266990728256082</v>
      </c>
      <c r="V269" s="11">
        <v>0.47424029050742378</v>
      </c>
      <c r="W269" s="11">
        <v>0.54276245450752636</v>
      </c>
      <c r="X269" s="11">
        <v>0.66069718594185678</v>
      </c>
      <c r="Y269" s="11">
        <v>0.33689079329305693</v>
      </c>
      <c r="Z269" s="11">
        <v>0.58298954522153967</v>
      </c>
    </row>
    <row r="270" spans="1:26">
      <c r="A270" s="4">
        <v>111001102172</v>
      </c>
      <c r="B270" s="11" t="s">
        <v>137</v>
      </c>
      <c r="C270" s="11">
        <v>222</v>
      </c>
      <c r="D270" s="11">
        <v>0.9250951174119546</v>
      </c>
      <c r="E270" s="11">
        <v>0.75357070658955549</v>
      </c>
      <c r="F270" s="11">
        <v>0.42088379415786814</v>
      </c>
      <c r="G270" s="11">
        <v>0.51833086499874503</v>
      </c>
      <c r="H270" s="11">
        <v>0.40311789284300753</v>
      </c>
      <c r="I270" s="11">
        <v>0.51823374877982398</v>
      </c>
      <c r="J270" s="11">
        <v>0.6919126558821399</v>
      </c>
      <c r="K270" s="11">
        <v>0.39613315791106501</v>
      </c>
      <c r="L270" s="11">
        <v>0.57840974232177</v>
      </c>
      <c r="O270" s="4">
        <v>111001102121</v>
      </c>
      <c r="P270" s="11" t="s">
        <v>403</v>
      </c>
      <c r="Q270" s="11">
        <v>96</v>
      </c>
      <c r="R270" s="11">
        <v>0.94134205271977667</v>
      </c>
      <c r="S270" s="11">
        <v>0.80532040446980746</v>
      </c>
      <c r="T270" s="11">
        <v>0.58374105432384182</v>
      </c>
      <c r="U270" s="11">
        <v>0.63869368053387821</v>
      </c>
      <c r="V270" s="11">
        <v>0.5526253621437669</v>
      </c>
      <c r="W270" s="11">
        <v>0.57959256472907739</v>
      </c>
      <c r="X270" s="11">
        <v>0.72439038177736326</v>
      </c>
      <c r="Y270" s="11">
        <v>0.54651566141855545</v>
      </c>
      <c r="Z270" s="11">
        <v>0.67152764526450848</v>
      </c>
    </row>
    <row r="271" spans="1:26">
      <c r="A271" s="4">
        <v>111001102181</v>
      </c>
      <c r="B271" s="11" t="s">
        <v>182</v>
      </c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O271" s="4">
        <v>111001102130</v>
      </c>
      <c r="P271" s="11" t="s">
        <v>366</v>
      </c>
      <c r="Q271" s="11">
        <v>301</v>
      </c>
      <c r="R271" s="11">
        <v>0.9503825809431149</v>
      </c>
      <c r="S271" s="11">
        <v>0.835432212302328</v>
      </c>
      <c r="T271" s="11">
        <v>0.42767862655554817</v>
      </c>
      <c r="U271" s="11">
        <v>0.54296117507697195</v>
      </c>
      <c r="V271" s="11">
        <v>0.48207241574919341</v>
      </c>
      <c r="W271" s="11">
        <v>0.56456302382268564</v>
      </c>
      <c r="X271" s="11">
        <v>0.75639260012031417</v>
      </c>
      <c r="Y271" s="11">
        <v>0.4429001787974528</v>
      </c>
      <c r="Z271" s="11">
        <v>0.6252978516709512</v>
      </c>
    </row>
    <row r="272" spans="1:26">
      <c r="A272" s="4">
        <v>111001102199</v>
      </c>
      <c r="B272" s="11" t="s">
        <v>244</v>
      </c>
      <c r="C272" s="11">
        <v>44</v>
      </c>
      <c r="D272" s="11">
        <v>0.93015960954833676</v>
      </c>
      <c r="E272" s="11">
        <v>0.76518979646686314</v>
      </c>
      <c r="F272" s="11">
        <v>0.24149178545522829</v>
      </c>
      <c r="G272" s="11">
        <v>0.30666945353152042</v>
      </c>
      <c r="H272" s="11">
        <v>0.21146557833827595</v>
      </c>
      <c r="I272" s="11">
        <v>0.44197099715515969</v>
      </c>
      <c r="J272" s="11">
        <v>0.73968865984424947</v>
      </c>
      <c r="K272" s="11">
        <v>0.40619165602795299</v>
      </c>
      <c r="L272" s="11">
        <v>0.50535344204594834</v>
      </c>
      <c r="O272" s="4">
        <v>111001102148</v>
      </c>
      <c r="P272" s="11" t="s">
        <v>368</v>
      </c>
      <c r="Q272" s="11">
        <v>231</v>
      </c>
      <c r="R272" s="11">
        <v>0.94930791408901771</v>
      </c>
      <c r="S272" s="11">
        <v>0.73749438125445177</v>
      </c>
      <c r="T272" s="11">
        <v>0.42790839870902747</v>
      </c>
      <c r="U272" s="11">
        <v>0.53627717748788617</v>
      </c>
      <c r="V272" s="11">
        <v>0.46877033768907744</v>
      </c>
      <c r="W272" s="11">
        <v>0.55122439021873604</v>
      </c>
      <c r="X272" s="11">
        <v>0.69376999828064412</v>
      </c>
      <c r="Y272" s="11">
        <v>0.39715885698117315</v>
      </c>
      <c r="Z272" s="11">
        <v>0.59523893183875176</v>
      </c>
    </row>
    <row r="273" spans="1:26">
      <c r="A273" s="4">
        <v>111001104035</v>
      </c>
      <c r="B273" s="11" t="s">
        <v>411</v>
      </c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O273" s="4">
        <v>111001102156</v>
      </c>
      <c r="P273" s="11" t="s">
        <v>361</v>
      </c>
      <c r="Q273" s="11">
        <v>308</v>
      </c>
      <c r="R273" s="11">
        <v>0.93298255556525556</v>
      </c>
      <c r="S273" s="11">
        <v>0.69456666776405496</v>
      </c>
      <c r="T273" s="11">
        <v>0.3728958930009843</v>
      </c>
      <c r="U273" s="11">
        <v>0.50958229827562274</v>
      </c>
      <c r="V273" s="11">
        <v>0.41791137177662863</v>
      </c>
      <c r="W273" s="11">
        <v>0.54039964930905315</v>
      </c>
      <c r="X273" s="11">
        <v>0.68331955112871301</v>
      </c>
      <c r="Y273" s="11">
        <v>0.37932365967248133</v>
      </c>
      <c r="Z273" s="11">
        <v>0.56637270581159926</v>
      </c>
    </row>
    <row r="274" spans="1:26">
      <c r="A274" s="4">
        <v>111001104043</v>
      </c>
      <c r="B274" s="11" t="s">
        <v>743</v>
      </c>
      <c r="C274" s="11">
        <v>24</v>
      </c>
      <c r="D274" s="11">
        <v>0.96171821650679512</v>
      </c>
      <c r="E274" s="11">
        <v>0.89196558330865094</v>
      </c>
      <c r="F274" s="11">
        <v>0.50783920239641245</v>
      </c>
      <c r="G274" s="11">
        <v>0.63144477583587566</v>
      </c>
      <c r="H274" s="11">
        <v>0.39725311545240033</v>
      </c>
      <c r="I274" s="11">
        <v>0.48140087233130485</v>
      </c>
      <c r="J274" s="11">
        <v>0.72289555974531983</v>
      </c>
      <c r="K274" s="11">
        <v>0.45529042777438367</v>
      </c>
      <c r="L274" s="11">
        <v>0.63122596916889284</v>
      </c>
      <c r="O274" s="4">
        <v>111001102164</v>
      </c>
      <c r="P274" s="11" t="s">
        <v>373</v>
      </c>
      <c r="Q274" s="11">
        <v>283</v>
      </c>
      <c r="R274" s="11">
        <v>0.95081101409151825</v>
      </c>
      <c r="S274" s="11">
        <v>0.80878468809310788</v>
      </c>
      <c r="T274" s="11">
        <v>0.49992042750431909</v>
      </c>
      <c r="U274" s="11">
        <v>0.58881050474757846</v>
      </c>
      <c r="V274" s="11">
        <v>0.51712036903711311</v>
      </c>
      <c r="W274" s="11">
        <v>0.5676794691432907</v>
      </c>
      <c r="X274" s="11">
        <v>0.74163009404141211</v>
      </c>
      <c r="Y274" s="11">
        <v>0.48209595689606738</v>
      </c>
      <c r="Z274" s="11">
        <v>0.64460656544430084</v>
      </c>
    </row>
    <row r="275" spans="1:26">
      <c r="A275" s="4">
        <v>111001104051</v>
      </c>
      <c r="B275" s="11" t="s">
        <v>744</v>
      </c>
      <c r="C275" s="11">
        <v>104</v>
      </c>
      <c r="D275" s="11">
        <v>0.94577332778155632</v>
      </c>
      <c r="E275" s="11">
        <v>0.75111197371239635</v>
      </c>
      <c r="F275" s="11">
        <v>0.4839889536446676</v>
      </c>
      <c r="G275" s="11">
        <v>0.54720559358905307</v>
      </c>
      <c r="H275" s="11">
        <v>0.4555865602152066</v>
      </c>
      <c r="I275" s="11">
        <v>0.59241945446088173</v>
      </c>
      <c r="J275" s="11">
        <v>0.77622058208201827</v>
      </c>
      <c r="K275" s="11">
        <v>0.46736849276252068</v>
      </c>
      <c r="L275" s="11">
        <v>0.62745936728103757</v>
      </c>
      <c r="O275" s="4">
        <v>111001102172</v>
      </c>
      <c r="P275" s="11" t="s">
        <v>137</v>
      </c>
      <c r="Q275" s="11">
        <v>328</v>
      </c>
      <c r="R275" s="11">
        <v>0.92402840537842934</v>
      </c>
      <c r="S275" s="11">
        <v>0.76364084609889704</v>
      </c>
      <c r="T275" s="11">
        <v>0.45648843135831729</v>
      </c>
      <c r="U275" s="11">
        <v>0.51823118997011508</v>
      </c>
      <c r="V275" s="11">
        <v>0.43900999913782351</v>
      </c>
      <c r="W275" s="11">
        <v>0.53346276266301274</v>
      </c>
      <c r="X275" s="11">
        <v>0.75448549184200631</v>
      </c>
      <c r="Y275" s="11">
        <v>0.43455713627310877</v>
      </c>
      <c r="Z275" s="11">
        <v>0.60298803284021385</v>
      </c>
    </row>
    <row r="276" spans="1:26">
      <c r="A276" s="4">
        <v>111001104183</v>
      </c>
      <c r="B276" s="11" t="s">
        <v>132</v>
      </c>
      <c r="C276" s="11">
        <v>68</v>
      </c>
      <c r="D276" s="11">
        <v>0.93754129643048278</v>
      </c>
      <c r="E276" s="11">
        <v>0.77350198334871945</v>
      </c>
      <c r="F276" s="11">
        <v>0.38620140493323085</v>
      </c>
      <c r="G276" s="11">
        <v>0.49946560340863139</v>
      </c>
      <c r="H276" s="11">
        <v>0.37098484011799837</v>
      </c>
      <c r="I276" s="11">
        <v>0.47496331379127682</v>
      </c>
      <c r="J276" s="11">
        <v>0.75894337328731654</v>
      </c>
      <c r="K276" s="11">
        <v>0.45298155641714244</v>
      </c>
      <c r="L276" s="11">
        <v>0.58182292146684977</v>
      </c>
      <c r="O276" s="4">
        <v>111001102181</v>
      </c>
      <c r="P276" s="11" t="s">
        <v>182</v>
      </c>
      <c r="Q276" s="11">
        <v>174</v>
      </c>
      <c r="R276" s="11">
        <v>0.94618369696141702</v>
      </c>
      <c r="S276" s="11">
        <v>0.74576994593094492</v>
      </c>
      <c r="T276" s="11">
        <v>0.34094215511753229</v>
      </c>
      <c r="U276" s="11">
        <v>0.45659410355108182</v>
      </c>
      <c r="V276" s="11">
        <v>0.33716109271135819</v>
      </c>
      <c r="W276" s="11">
        <v>0.47432277988307375</v>
      </c>
      <c r="X276" s="11">
        <v>0.69630199168065832</v>
      </c>
      <c r="Y276" s="11">
        <v>0.38704604726100655</v>
      </c>
      <c r="Z276" s="11">
        <v>0.54804022663713414</v>
      </c>
    </row>
    <row r="277" spans="1:26">
      <c r="A277" s="4">
        <v>111001104256</v>
      </c>
      <c r="B277" s="11" t="s">
        <v>126</v>
      </c>
      <c r="C277" s="11">
        <v>239</v>
      </c>
      <c r="D277" s="11">
        <v>0.94846921588322386</v>
      </c>
      <c r="E277" s="11">
        <v>0.77626468293039086</v>
      </c>
      <c r="F277" s="11">
        <v>0.40170677076802336</v>
      </c>
      <c r="G277" s="11">
        <v>0.48987107989184753</v>
      </c>
      <c r="H277" s="11">
        <v>0.39781343657357493</v>
      </c>
      <c r="I277" s="11">
        <v>0.50746994204336515</v>
      </c>
      <c r="J277" s="11">
        <v>0.7270555443622061</v>
      </c>
      <c r="K277" s="11">
        <v>0.42292794499968689</v>
      </c>
      <c r="L277" s="11">
        <v>0.58394732718153985</v>
      </c>
      <c r="O277" s="4">
        <v>111001102199</v>
      </c>
      <c r="P277" s="11" t="s">
        <v>244</v>
      </c>
      <c r="Q277" s="11">
        <v>200</v>
      </c>
      <c r="R277" s="11">
        <v>0.95853449958394177</v>
      </c>
      <c r="S277" s="11">
        <v>0.78316280003233396</v>
      </c>
      <c r="T277" s="11">
        <v>0.44031819355648349</v>
      </c>
      <c r="U277" s="11">
        <v>0.49765037890036912</v>
      </c>
      <c r="V277" s="11">
        <v>0.42836163411944961</v>
      </c>
      <c r="W277" s="11">
        <v>0.52503532957890875</v>
      </c>
      <c r="X277" s="11">
        <v>0.69276858151628029</v>
      </c>
      <c r="Y277" s="11">
        <v>0.46396644724747471</v>
      </c>
      <c r="Z277" s="11">
        <v>0.59872473306690521</v>
      </c>
    </row>
    <row r="278" spans="1:26">
      <c r="A278" s="4">
        <v>111001104264</v>
      </c>
      <c r="B278" s="11" t="s">
        <v>225</v>
      </c>
      <c r="C278" s="11">
        <v>207</v>
      </c>
      <c r="D278" s="11">
        <v>0.9633136066318686</v>
      </c>
      <c r="E278" s="11">
        <v>0.76192057285375614</v>
      </c>
      <c r="F278" s="11">
        <v>0.41816119176611655</v>
      </c>
      <c r="G278" s="11">
        <v>0.54274404562950251</v>
      </c>
      <c r="H278" s="11">
        <v>0.43455336183763693</v>
      </c>
      <c r="I278" s="11">
        <v>0.53197747044929178</v>
      </c>
      <c r="J278" s="11">
        <v>0.68472352683409099</v>
      </c>
      <c r="K278" s="11">
        <v>0.35030512694608062</v>
      </c>
      <c r="L278" s="11">
        <v>0.58596236286854309</v>
      </c>
      <c r="O278" s="4">
        <v>111001104035</v>
      </c>
      <c r="P278" s="11" t="s">
        <v>411</v>
      </c>
      <c r="Q278" s="11">
        <v>232</v>
      </c>
      <c r="R278" s="11">
        <v>0.94414795502250248</v>
      </c>
      <c r="S278" s="11">
        <v>0.87638748457181315</v>
      </c>
      <c r="T278" s="11">
        <v>0.72016783514752902</v>
      </c>
      <c r="U278" s="11">
        <v>0.75883903340479708</v>
      </c>
      <c r="V278" s="11">
        <v>0.77996530640573369</v>
      </c>
      <c r="W278" s="11">
        <v>0.75364175740244743</v>
      </c>
      <c r="X278" s="11">
        <v>0.78587010112312039</v>
      </c>
      <c r="Y278" s="11">
        <v>0.57156973838637637</v>
      </c>
      <c r="Z278" s="11">
        <v>0.77382365143303999</v>
      </c>
    </row>
    <row r="279" spans="1:26">
      <c r="A279" s="4">
        <v>111001104272</v>
      </c>
      <c r="B279" s="11" t="s">
        <v>49</v>
      </c>
      <c r="C279" s="11">
        <v>326</v>
      </c>
      <c r="D279" s="11">
        <v>0.92600600590751347</v>
      </c>
      <c r="E279" s="11">
        <v>0.8041539663426901</v>
      </c>
      <c r="F279" s="11">
        <v>0.40385200183755221</v>
      </c>
      <c r="G279" s="11">
        <v>0.48265454274943109</v>
      </c>
      <c r="H279" s="11">
        <v>0.38200436270288485</v>
      </c>
      <c r="I279" s="11">
        <v>0.51406438740687399</v>
      </c>
      <c r="J279" s="11">
        <v>0.75357074141127556</v>
      </c>
      <c r="K279" s="11">
        <v>0.43931265942038689</v>
      </c>
      <c r="L279" s="11">
        <v>0.58820233347232609</v>
      </c>
      <c r="O279" s="4">
        <v>111001104043</v>
      </c>
      <c r="P279" s="11" t="s">
        <v>743</v>
      </c>
      <c r="Q279" s="11">
        <v>415</v>
      </c>
      <c r="R279" s="11">
        <v>0.95338541430542678</v>
      </c>
      <c r="S279" s="11">
        <v>0.85103023240173015</v>
      </c>
      <c r="T279" s="11">
        <v>0.37184515395807372</v>
      </c>
      <c r="U279" s="11">
        <v>0.49767184868843728</v>
      </c>
      <c r="V279" s="11">
        <v>0.3838227640781664</v>
      </c>
      <c r="W279" s="11">
        <v>0.53129994705396022</v>
      </c>
      <c r="X279" s="11">
        <v>0.754212909069787</v>
      </c>
      <c r="Y279" s="11">
        <v>0.43643228408648937</v>
      </c>
      <c r="Z279" s="11">
        <v>0.59746256920525886</v>
      </c>
    </row>
    <row r="280" spans="1:26">
      <c r="A280" s="4">
        <v>111001104281</v>
      </c>
      <c r="B280" s="11" t="s">
        <v>95</v>
      </c>
      <c r="C280" s="11">
        <v>377</v>
      </c>
      <c r="D280" s="11">
        <v>0.94525294594335529</v>
      </c>
      <c r="E280" s="11">
        <v>0.81477387432781112</v>
      </c>
      <c r="F280" s="11">
        <v>0.3777711598000047</v>
      </c>
      <c r="G280" s="11">
        <v>0.47639660506355458</v>
      </c>
      <c r="H280" s="11">
        <v>0.34848872607754933</v>
      </c>
      <c r="I280" s="11">
        <v>0.47247640790042111</v>
      </c>
      <c r="J280" s="11">
        <v>0.69847416229173964</v>
      </c>
      <c r="K280" s="11">
        <v>0.44711232532049067</v>
      </c>
      <c r="L280" s="11">
        <v>0.57259327584061581</v>
      </c>
      <c r="O280" s="4">
        <v>111001104051</v>
      </c>
      <c r="P280" s="11" t="s">
        <v>744</v>
      </c>
      <c r="Q280" s="11">
        <v>389</v>
      </c>
      <c r="R280" s="11">
        <v>0.9579804350453317</v>
      </c>
      <c r="S280" s="11">
        <v>0.84726802985645289</v>
      </c>
      <c r="T280" s="11">
        <v>0.37790771630999159</v>
      </c>
      <c r="U280" s="11">
        <v>0.50204144594044886</v>
      </c>
      <c r="V280" s="11">
        <v>0.39105590278738278</v>
      </c>
      <c r="W280" s="11">
        <v>0.52765489934732357</v>
      </c>
      <c r="X280" s="11">
        <v>0.77550556558668293</v>
      </c>
      <c r="Y280" s="11">
        <v>0.44981846542511827</v>
      </c>
      <c r="Z280" s="11">
        <v>0.60365405753734158</v>
      </c>
    </row>
    <row r="281" spans="1:26">
      <c r="A281" s="4">
        <v>111001104299</v>
      </c>
      <c r="B281" s="11" t="s">
        <v>207</v>
      </c>
      <c r="C281" s="11">
        <v>268</v>
      </c>
      <c r="D281" s="11">
        <v>0.95676419673594959</v>
      </c>
      <c r="E281" s="11">
        <v>0.74545822962178077</v>
      </c>
      <c r="F281" s="11">
        <v>0.47416385535270866</v>
      </c>
      <c r="G281" s="11">
        <v>0.56491777368397533</v>
      </c>
      <c r="H281" s="11">
        <v>0.50653536789825448</v>
      </c>
      <c r="I281" s="11">
        <v>0.57827884912855609</v>
      </c>
      <c r="J281" s="11">
        <v>0.66570747733869728</v>
      </c>
      <c r="K281" s="11">
        <v>0.40722057954042412</v>
      </c>
      <c r="L281" s="11">
        <v>0.61238079116254329</v>
      </c>
      <c r="O281" s="4">
        <v>111001104183</v>
      </c>
      <c r="P281" s="11" t="s">
        <v>132</v>
      </c>
      <c r="Q281" s="11">
        <v>383</v>
      </c>
      <c r="R281" s="11">
        <v>0.95633278871700578</v>
      </c>
      <c r="S281" s="11">
        <v>0.82986543344761532</v>
      </c>
      <c r="T281" s="11">
        <v>0.43567225796845371</v>
      </c>
      <c r="U281" s="11">
        <v>0.56836446543145114</v>
      </c>
      <c r="V281" s="11">
        <v>0.42754832744844312</v>
      </c>
      <c r="W281" s="11">
        <v>0.54480746152199289</v>
      </c>
      <c r="X281" s="11">
        <v>0.75068111430750062</v>
      </c>
      <c r="Y281" s="11">
        <v>0.50386274164819533</v>
      </c>
      <c r="Z281" s="11">
        <v>0.62714182381133221</v>
      </c>
    </row>
    <row r="282" spans="1:26">
      <c r="A282" s="4">
        <v>111001104302</v>
      </c>
      <c r="B282" s="11" t="s">
        <v>216</v>
      </c>
      <c r="C282" s="11">
        <v>517</v>
      </c>
      <c r="D282" s="11">
        <v>0.9388892084549495</v>
      </c>
      <c r="E282" s="11">
        <v>0.7975620831886806</v>
      </c>
      <c r="F282" s="11">
        <v>0.42134219386182092</v>
      </c>
      <c r="G282" s="11">
        <v>0.50939801503700044</v>
      </c>
      <c r="H282" s="11">
        <v>0.37442991715282992</v>
      </c>
      <c r="I282" s="11">
        <v>0.51131422562682327</v>
      </c>
      <c r="J282" s="11">
        <v>0.73191191539123301</v>
      </c>
      <c r="K282" s="11">
        <v>0.39799386637941131</v>
      </c>
      <c r="L282" s="11">
        <v>0.58535517813659366</v>
      </c>
      <c r="O282" s="4">
        <v>111001104256</v>
      </c>
      <c r="P282" s="11" t="s">
        <v>126</v>
      </c>
      <c r="Q282" s="11">
        <v>191</v>
      </c>
      <c r="R282" s="11">
        <v>0.97320795125575077</v>
      </c>
      <c r="S282" s="11">
        <v>0.84016794557602614</v>
      </c>
      <c r="T282" s="11">
        <v>0.43333306810104738</v>
      </c>
      <c r="U282" s="11">
        <v>0.5073396951844259</v>
      </c>
      <c r="V282" s="11">
        <v>0.41211153129183437</v>
      </c>
      <c r="W282" s="11">
        <v>0.55158851709018131</v>
      </c>
      <c r="X282" s="11">
        <v>0.77424120516260675</v>
      </c>
      <c r="Y282" s="11">
        <v>0.44917651765385874</v>
      </c>
      <c r="Z282" s="11">
        <v>0.61764580391446633</v>
      </c>
    </row>
    <row r="283" spans="1:26">
      <c r="A283" s="4">
        <v>111001104329</v>
      </c>
      <c r="B283" s="11" t="s">
        <v>263</v>
      </c>
      <c r="C283" s="11">
        <v>467</v>
      </c>
      <c r="D283" s="11">
        <v>0.95711543085299833</v>
      </c>
      <c r="E283" s="11">
        <v>0.79371706699880862</v>
      </c>
      <c r="F283" s="11">
        <v>0.4053116456857036</v>
      </c>
      <c r="G283" s="11">
        <v>0.50388209929557604</v>
      </c>
      <c r="H283" s="11">
        <v>0.39916645583984262</v>
      </c>
      <c r="I283" s="11">
        <v>0.51676594286830269</v>
      </c>
      <c r="J283" s="11">
        <v>0.70344851835527833</v>
      </c>
      <c r="K283" s="11">
        <v>0.42204698919931155</v>
      </c>
      <c r="L283" s="11">
        <v>0.58768176863697774</v>
      </c>
      <c r="O283" s="4">
        <v>111001104264</v>
      </c>
      <c r="P283" s="11" t="s">
        <v>225</v>
      </c>
      <c r="Q283" s="11">
        <v>280</v>
      </c>
      <c r="R283" s="11">
        <v>0.95574327401944692</v>
      </c>
      <c r="S283" s="11">
        <v>0.752812227583744</v>
      </c>
      <c r="T283" s="11">
        <v>0.38956034138320506</v>
      </c>
      <c r="U283" s="11">
        <v>0.51239897237826459</v>
      </c>
      <c r="V283" s="11">
        <v>0.4391223454192813</v>
      </c>
      <c r="W283" s="11">
        <v>0.53066780087882426</v>
      </c>
      <c r="X283" s="11">
        <v>0.71029212556202082</v>
      </c>
      <c r="Y283" s="11">
        <v>0.40566266159356218</v>
      </c>
      <c r="Z283" s="11">
        <v>0.58703246860229363</v>
      </c>
    </row>
    <row r="284" spans="1:26">
      <c r="A284" s="4">
        <v>111001104337</v>
      </c>
      <c r="B284" s="11" t="s">
        <v>950</v>
      </c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O284" s="4">
        <v>111001104272</v>
      </c>
      <c r="P284" s="11" t="s">
        <v>49</v>
      </c>
      <c r="Q284" s="11">
        <v>345</v>
      </c>
      <c r="R284" s="11">
        <v>0.95515484904982306</v>
      </c>
      <c r="S284" s="11">
        <v>0.80473751136950611</v>
      </c>
      <c r="T284" s="11">
        <v>0.4636649748262347</v>
      </c>
      <c r="U284" s="11">
        <v>0.53280093652644445</v>
      </c>
      <c r="V284" s="11">
        <v>0.41345134440021486</v>
      </c>
      <c r="W284" s="11">
        <v>0.55184727682109924</v>
      </c>
      <c r="X284" s="11">
        <v>0.7443382311118778</v>
      </c>
      <c r="Y284" s="11">
        <v>0.50176775908899884</v>
      </c>
      <c r="Z284" s="11">
        <v>0.62097036039927489</v>
      </c>
    </row>
    <row r="285" spans="1:26">
      <c r="A285" s="4">
        <v>111001104388</v>
      </c>
      <c r="B285" s="11" t="s">
        <v>59</v>
      </c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O285" s="4">
        <v>111001104281</v>
      </c>
      <c r="P285" s="11" t="s">
        <v>95</v>
      </c>
      <c r="Q285" s="11">
        <v>262</v>
      </c>
      <c r="R285" s="11">
        <v>0.9492511207163471</v>
      </c>
      <c r="S285" s="11">
        <v>0.86074744408425463</v>
      </c>
      <c r="T285" s="11">
        <v>0.44355680187155971</v>
      </c>
      <c r="U285" s="11">
        <v>0.51762251438116358</v>
      </c>
      <c r="V285" s="11">
        <v>0.45677205439248048</v>
      </c>
      <c r="W285" s="11">
        <v>0.555016168070534</v>
      </c>
      <c r="X285" s="11">
        <v>0.7655848289767736</v>
      </c>
      <c r="Y285" s="11">
        <v>0.50890433774990718</v>
      </c>
      <c r="Z285" s="11">
        <v>0.63218190878037761</v>
      </c>
    </row>
    <row r="286" spans="1:26">
      <c r="A286" s="4">
        <v>111001104558</v>
      </c>
      <c r="B286" s="11" t="s">
        <v>108</v>
      </c>
      <c r="C286" s="11">
        <v>290</v>
      </c>
      <c r="D286" s="11">
        <v>0.94568663617445714</v>
      </c>
      <c r="E286" s="11">
        <v>0.82500043392365174</v>
      </c>
      <c r="F286" s="11">
        <v>0.41908341637794305</v>
      </c>
      <c r="G286" s="11">
        <v>0.52709128845985109</v>
      </c>
      <c r="H286" s="11">
        <v>0.43565376173360759</v>
      </c>
      <c r="I286" s="11">
        <v>0.53979697844389207</v>
      </c>
      <c r="J286" s="11">
        <v>0.71864340792132142</v>
      </c>
      <c r="K286" s="11">
        <v>0.49859483875897298</v>
      </c>
      <c r="L286" s="11">
        <v>0.61369384522421211</v>
      </c>
      <c r="O286" s="4">
        <v>111001104299</v>
      </c>
      <c r="P286" s="11" t="s">
        <v>207</v>
      </c>
      <c r="Q286" s="11">
        <v>361</v>
      </c>
      <c r="R286" s="11">
        <v>0.95501407538501004</v>
      </c>
      <c r="S286" s="11">
        <v>0.81106326719369048</v>
      </c>
      <c r="T286" s="11">
        <v>0.46080694231226316</v>
      </c>
      <c r="U286" s="11">
        <v>0.54929820416082509</v>
      </c>
      <c r="V286" s="11">
        <v>0.48042505940571711</v>
      </c>
      <c r="W286" s="11">
        <v>0.56524531080583451</v>
      </c>
      <c r="X286" s="11">
        <v>0.74581276824520348</v>
      </c>
      <c r="Y286" s="11">
        <v>0.45534053775660627</v>
      </c>
      <c r="Z286" s="11">
        <v>0.62787577065814371</v>
      </c>
    </row>
    <row r="287" spans="1:26">
      <c r="A287" s="4">
        <v>111001106950</v>
      </c>
      <c r="B287" s="11" t="s">
        <v>607</v>
      </c>
      <c r="C287" s="11">
        <v>251</v>
      </c>
      <c r="D287" s="11">
        <v>0.93046234540236439</v>
      </c>
      <c r="E287" s="11">
        <v>0.76478836737941447</v>
      </c>
      <c r="F287" s="11">
        <v>0.43967631416182362</v>
      </c>
      <c r="G287" s="11">
        <v>0.47273224233507727</v>
      </c>
      <c r="H287" s="11">
        <v>0.41037199918114398</v>
      </c>
      <c r="I287" s="11">
        <v>0.51401838576977699</v>
      </c>
      <c r="J287" s="11">
        <v>0.65961912656270894</v>
      </c>
      <c r="K287" s="11">
        <v>0.39527571387355109</v>
      </c>
      <c r="L287" s="11">
        <v>0.57336806183323252</v>
      </c>
      <c r="O287" s="4">
        <v>111001104302</v>
      </c>
      <c r="P287" s="11" t="s">
        <v>216</v>
      </c>
      <c r="Q287" s="11">
        <v>384</v>
      </c>
      <c r="R287" s="11">
        <v>0.9577466507202782</v>
      </c>
      <c r="S287" s="11">
        <v>0.75681398911151598</v>
      </c>
      <c r="T287" s="11">
        <v>0.47496231958974194</v>
      </c>
      <c r="U287" s="11">
        <v>0.5214434844400978</v>
      </c>
      <c r="V287" s="11">
        <v>0.43276956485312512</v>
      </c>
      <c r="W287" s="11">
        <v>0.54062702722491185</v>
      </c>
      <c r="X287" s="11">
        <v>0.71172953217720525</v>
      </c>
      <c r="Y287" s="11">
        <v>0.43071259109353177</v>
      </c>
      <c r="Z287" s="11">
        <v>0.60335064490130097</v>
      </c>
    </row>
    <row r="288" spans="1:26">
      <c r="A288" s="4">
        <v>111001106968</v>
      </c>
      <c r="B288" s="11" t="s">
        <v>951</v>
      </c>
      <c r="C288" s="11">
        <v>131</v>
      </c>
      <c r="D288" s="11">
        <v>0.93508638688430246</v>
      </c>
      <c r="E288" s="11">
        <v>0.77966797619299277</v>
      </c>
      <c r="F288" s="11">
        <v>0.33981206537771208</v>
      </c>
      <c r="G288" s="11">
        <v>0.43301726075700259</v>
      </c>
      <c r="H288" s="11">
        <v>0.34899284988174079</v>
      </c>
      <c r="I288" s="11">
        <v>0.44065193447189671</v>
      </c>
      <c r="J288" s="11">
        <v>0.76569213007098924</v>
      </c>
      <c r="K288" s="11">
        <v>0.38612794808994383</v>
      </c>
      <c r="L288" s="11">
        <v>0.55363106896582259</v>
      </c>
      <c r="O288" s="4">
        <v>111001104329</v>
      </c>
      <c r="P288" s="11" t="s">
        <v>263</v>
      </c>
      <c r="Q288" s="11">
        <v>336</v>
      </c>
      <c r="R288" s="11">
        <v>0.94270735144275442</v>
      </c>
      <c r="S288" s="11">
        <v>0.78325719951975303</v>
      </c>
      <c r="T288" s="11">
        <v>0.41864091529529923</v>
      </c>
      <c r="U288" s="11">
        <v>0.53819440137830676</v>
      </c>
      <c r="V288" s="11">
        <v>0.42984270689638959</v>
      </c>
      <c r="W288" s="11">
        <v>0.52910633374425198</v>
      </c>
      <c r="X288" s="11">
        <v>0.70617374468079097</v>
      </c>
      <c r="Y288" s="11">
        <v>0.4133415297636891</v>
      </c>
      <c r="Z288" s="11">
        <v>0.5951580228401544</v>
      </c>
    </row>
    <row r="289" spans="1:26">
      <c r="A289" s="4">
        <v>111001106984</v>
      </c>
      <c r="B289" s="11" t="s">
        <v>224</v>
      </c>
      <c r="C289" s="11">
        <v>114</v>
      </c>
      <c r="D289" s="11">
        <v>0.9490746730531846</v>
      </c>
      <c r="E289" s="11">
        <v>0.78943458572755998</v>
      </c>
      <c r="F289" s="11">
        <v>0.32519502414821216</v>
      </c>
      <c r="G289" s="11">
        <v>0.4096222774844252</v>
      </c>
      <c r="H289" s="11">
        <v>0.29189862667723598</v>
      </c>
      <c r="I289" s="11">
        <v>0.49825118453852457</v>
      </c>
      <c r="J289" s="11">
        <v>0.6985351285006578</v>
      </c>
      <c r="K289" s="11">
        <v>0.35147866150441942</v>
      </c>
      <c r="L289" s="11">
        <v>0.53918627020427745</v>
      </c>
      <c r="O289" s="4">
        <v>111001104337</v>
      </c>
      <c r="P289" s="11" t="s">
        <v>950</v>
      </c>
      <c r="Q289" s="11">
        <v>252</v>
      </c>
      <c r="R289" s="11">
        <v>0.95902907318904873</v>
      </c>
      <c r="S289" s="11">
        <v>0.756548458661081</v>
      </c>
      <c r="T289" s="11">
        <v>0.49574957226564242</v>
      </c>
      <c r="U289" s="11">
        <v>0.59176558401888268</v>
      </c>
      <c r="V289" s="11">
        <v>0.47801311118294315</v>
      </c>
      <c r="W289" s="11">
        <v>0.58288352114130493</v>
      </c>
      <c r="X289" s="11">
        <v>0.72574470877392916</v>
      </c>
      <c r="Y289" s="11">
        <v>0.43817901566089484</v>
      </c>
      <c r="Z289" s="11">
        <v>0.62848913061171585</v>
      </c>
    </row>
    <row r="290" spans="1:26">
      <c r="A290" s="4">
        <v>111001107069</v>
      </c>
      <c r="B290" s="11" t="s">
        <v>596</v>
      </c>
      <c r="C290" s="11">
        <v>180</v>
      </c>
      <c r="D290" s="11">
        <v>0.92115152452538873</v>
      </c>
      <c r="E290" s="11">
        <v>0.63275236984322392</v>
      </c>
      <c r="F290" s="11">
        <v>0.40156952707564231</v>
      </c>
      <c r="G290" s="11">
        <v>0.4833734506503734</v>
      </c>
      <c r="H290" s="11">
        <v>0.42459651523957176</v>
      </c>
      <c r="I290" s="11">
        <v>0.54712760818715356</v>
      </c>
      <c r="J290" s="11">
        <v>0.66143300999905186</v>
      </c>
      <c r="K290" s="11">
        <v>0.3297820412196476</v>
      </c>
      <c r="L290" s="11">
        <v>0.55022325584250664</v>
      </c>
      <c r="O290" s="4">
        <v>111001104388</v>
      </c>
      <c r="P290" s="11" t="s">
        <v>59</v>
      </c>
      <c r="Q290" s="11">
        <v>307</v>
      </c>
      <c r="R290" s="11">
        <v>0.94094684567145603</v>
      </c>
      <c r="S290" s="11">
        <v>0.84859241318519685</v>
      </c>
      <c r="T290" s="11">
        <v>0.45222361604602829</v>
      </c>
      <c r="U290" s="11">
        <v>0.54912375862589058</v>
      </c>
      <c r="V290" s="11">
        <v>0.42134500835712096</v>
      </c>
      <c r="W290" s="11">
        <v>0.52393329534670097</v>
      </c>
      <c r="X290" s="11">
        <v>0.73880727639364863</v>
      </c>
      <c r="Y290" s="11">
        <v>0.48977049869361783</v>
      </c>
      <c r="Z290" s="11">
        <v>0.62059283903995754</v>
      </c>
    </row>
    <row r="291" spans="1:26">
      <c r="A291" s="4">
        <v>111001107077</v>
      </c>
      <c r="B291" s="11" t="s">
        <v>663</v>
      </c>
      <c r="C291" s="11">
        <v>69</v>
      </c>
      <c r="D291" s="11">
        <v>0.96579306932077158</v>
      </c>
      <c r="E291" s="11">
        <v>0.83789031138442738</v>
      </c>
      <c r="F291" s="11">
        <v>0.3324580375970056</v>
      </c>
      <c r="G291" s="11">
        <v>0.42595603828518058</v>
      </c>
      <c r="H291" s="11">
        <v>0.37528719693131746</v>
      </c>
      <c r="I291" s="11">
        <v>0.5670833842213544</v>
      </c>
      <c r="J291" s="11">
        <v>0.79139212680931792</v>
      </c>
      <c r="K291" s="11">
        <v>0.39797245534102366</v>
      </c>
      <c r="L291" s="11">
        <v>0.58672907748629988</v>
      </c>
      <c r="O291" s="4">
        <v>111001104558</v>
      </c>
      <c r="P291" s="11" t="s">
        <v>108</v>
      </c>
      <c r="Q291" s="11">
        <v>336</v>
      </c>
      <c r="R291" s="11">
        <v>0.94839858340167749</v>
      </c>
      <c r="S291" s="11">
        <v>0.7857817535413516</v>
      </c>
      <c r="T291" s="11">
        <v>0.46235510604129221</v>
      </c>
      <c r="U291" s="11">
        <v>0.5650365986419047</v>
      </c>
      <c r="V291" s="11">
        <v>0.44250764953892002</v>
      </c>
      <c r="W291" s="11">
        <v>0.5538427674524139</v>
      </c>
      <c r="X291" s="11">
        <v>0.71032109477400107</v>
      </c>
      <c r="Y291" s="11">
        <v>0.44867183275257416</v>
      </c>
      <c r="Z291" s="11">
        <v>0.61461442326801696</v>
      </c>
    </row>
    <row r="292" spans="1:26">
      <c r="A292" s="4">
        <v>111001107115</v>
      </c>
      <c r="B292" s="11" t="s">
        <v>384</v>
      </c>
      <c r="C292" s="11">
        <v>115</v>
      </c>
      <c r="D292" s="11">
        <v>0.93774654514977662</v>
      </c>
      <c r="E292" s="11">
        <v>0.74993831225726193</v>
      </c>
      <c r="F292" s="11">
        <v>0.4767528419614856</v>
      </c>
      <c r="G292" s="11">
        <v>0.60158215051641173</v>
      </c>
      <c r="H292" s="11">
        <v>0.48690850114159828</v>
      </c>
      <c r="I292" s="11">
        <v>0.53711008265876314</v>
      </c>
      <c r="J292" s="11">
        <v>0.65534396242116466</v>
      </c>
      <c r="K292" s="11">
        <v>0.34360511542365274</v>
      </c>
      <c r="L292" s="11">
        <v>0.59862343894126435</v>
      </c>
      <c r="O292" s="4">
        <v>111001106950</v>
      </c>
      <c r="P292" s="11" t="s">
        <v>607</v>
      </c>
      <c r="Q292" s="11">
        <v>384</v>
      </c>
      <c r="R292" s="11">
        <v>0.94351992621600123</v>
      </c>
      <c r="S292" s="11">
        <v>0.80573371807297545</v>
      </c>
      <c r="T292" s="11">
        <v>0.48723470883903991</v>
      </c>
      <c r="U292" s="11">
        <v>0.5582935848351035</v>
      </c>
      <c r="V292" s="11">
        <v>0.50320663042923686</v>
      </c>
      <c r="W292" s="11">
        <v>0.58542059210354636</v>
      </c>
      <c r="X292" s="11">
        <v>0.75202158367165972</v>
      </c>
      <c r="Y292" s="11">
        <v>0.45450730356472624</v>
      </c>
      <c r="Z292" s="11">
        <v>0.63624225596653616</v>
      </c>
    </row>
    <row r="293" spans="1:26">
      <c r="A293" s="4">
        <v>111001107743</v>
      </c>
      <c r="B293" s="11" t="s">
        <v>154</v>
      </c>
      <c r="C293" s="11">
        <v>414</v>
      </c>
      <c r="D293" s="11">
        <v>0.96017691611150513</v>
      </c>
      <c r="E293" s="11">
        <v>0.79018568960917934</v>
      </c>
      <c r="F293" s="11">
        <v>0.35150525727475002</v>
      </c>
      <c r="G293" s="11">
        <v>0.44808234696183952</v>
      </c>
      <c r="H293" s="11">
        <v>0.35200755708915238</v>
      </c>
      <c r="I293" s="11">
        <v>0.48316353403927936</v>
      </c>
      <c r="J293" s="11">
        <v>0.7558105356938889</v>
      </c>
      <c r="K293" s="11">
        <v>0.43152551363089231</v>
      </c>
      <c r="L293" s="11">
        <v>0.5715571688013108</v>
      </c>
      <c r="O293" s="4">
        <v>111001106968</v>
      </c>
      <c r="P293" s="11" t="s">
        <v>951</v>
      </c>
      <c r="Q293" s="11">
        <v>362</v>
      </c>
      <c r="R293" s="11">
        <v>0.95560866259936916</v>
      </c>
      <c r="S293" s="11">
        <v>0.73214106258916201</v>
      </c>
      <c r="T293" s="11">
        <v>0.45192877012698968</v>
      </c>
      <c r="U293" s="11">
        <v>0.53783225141833335</v>
      </c>
      <c r="V293" s="11">
        <v>0.45410362848863323</v>
      </c>
      <c r="W293" s="11">
        <v>0.55433669934841434</v>
      </c>
      <c r="X293" s="11">
        <v>0.70888974819555861</v>
      </c>
      <c r="Y293" s="11">
        <v>0.47680485641828957</v>
      </c>
      <c r="Z293" s="11">
        <v>0.60895570989809378</v>
      </c>
    </row>
    <row r="294" spans="1:26">
      <c r="A294" s="4">
        <v>111001107760</v>
      </c>
      <c r="B294" s="11" t="s">
        <v>470</v>
      </c>
      <c r="C294" s="11">
        <v>360</v>
      </c>
      <c r="D294" s="11">
        <v>0.95537958986136717</v>
      </c>
      <c r="E294" s="11">
        <v>0.78593374146192174</v>
      </c>
      <c r="F294" s="11">
        <v>0.40857308970919554</v>
      </c>
      <c r="G294" s="11">
        <v>0.51948376097617222</v>
      </c>
      <c r="H294" s="11">
        <v>0.38785278263730327</v>
      </c>
      <c r="I294" s="11">
        <v>0.51790688449242162</v>
      </c>
      <c r="J294" s="11">
        <v>0.69069117264962354</v>
      </c>
      <c r="K294" s="11">
        <v>0.37350957292732512</v>
      </c>
      <c r="L294" s="11">
        <v>0.57991632433941631</v>
      </c>
      <c r="O294" s="4">
        <v>111001106984</v>
      </c>
      <c r="P294" s="11" t="s">
        <v>224</v>
      </c>
      <c r="Q294" s="11">
        <v>384</v>
      </c>
      <c r="R294" s="11">
        <v>0.94878964774416819</v>
      </c>
      <c r="S294" s="11">
        <v>0.7938651527749222</v>
      </c>
      <c r="T294" s="11">
        <v>0.41591744482552162</v>
      </c>
      <c r="U294" s="11">
        <v>0.52444613475263135</v>
      </c>
      <c r="V294" s="11">
        <v>0.41143329828988512</v>
      </c>
      <c r="W294" s="11">
        <v>0.54622618716706672</v>
      </c>
      <c r="X294" s="11">
        <v>0.724275260780468</v>
      </c>
      <c r="Y294" s="11">
        <v>0.49284613011830181</v>
      </c>
      <c r="Z294" s="11">
        <v>0.60722490705662058</v>
      </c>
    </row>
    <row r="295" spans="1:26">
      <c r="A295" s="4">
        <v>111001107778</v>
      </c>
      <c r="B295" s="11" t="s">
        <v>166</v>
      </c>
      <c r="C295" s="11">
        <v>323</v>
      </c>
      <c r="D295" s="11">
        <v>0.96033066726833016</v>
      </c>
      <c r="E295" s="11">
        <v>0.84238513331098708</v>
      </c>
      <c r="F295" s="11">
        <v>0.4228041683212454</v>
      </c>
      <c r="G295" s="11">
        <v>0.48957647137890908</v>
      </c>
      <c r="H295" s="11">
        <v>0.42216370202743109</v>
      </c>
      <c r="I295" s="11">
        <v>0.52156902932192395</v>
      </c>
      <c r="J295" s="11">
        <v>0.74969065399506252</v>
      </c>
      <c r="K295" s="11">
        <v>0.43218987946049026</v>
      </c>
      <c r="L295" s="11">
        <v>0.60508871313554746</v>
      </c>
      <c r="O295" s="4">
        <v>111001107069</v>
      </c>
      <c r="P295" s="11" t="s">
        <v>596</v>
      </c>
      <c r="Q295" s="11">
        <v>370</v>
      </c>
      <c r="R295" s="11">
        <v>0.94973498092151964</v>
      </c>
      <c r="S295" s="11">
        <v>0.79376283102225209</v>
      </c>
      <c r="T295" s="11">
        <v>0.4861307903011905</v>
      </c>
      <c r="U295" s="11">
        <v>0.58896305279417371</v>
      </c>
      <c r="V295" s="11">
        <v>0.52844236878562623</v>
      </c>
      <c r="W295" s="11">
        <v>0.59445639653190341</v>
      </c>
      <c r="X295" s="11">
        <v>0.73476378940919318</v>
      </c>
      <c r="Y295" s="11">
        <v>0.44007677498907638</v>
      </c>
      <c r="Z295" s="11">
        <v>0.63954137309436687</v>
      </c>
    </row>
    <row r="296" spans="1:26">
      <c r="A296" s="4">
        <v>111001107794</v>
      </c>
      <c r="B296" s="11" t="s">
        <v>597</v>
      </c>
      <c r="C296" s="11">
        <v>52</v>
      </c>
      <c r="D296" s="11">
        <v>0.95733329542596424</v>
      </c>
      <c r="E296" s="11">
        <v>0.83800745837242208</v>
      </c>
      <c r="F296" s="11">
        <v>0.57750077187656634</v>
      </c>
      <c r="G296" s="11">
        <v>0.65033281356933204</v>
      </c>
      <c r="H296" s="11">
        <v>0.51300894979493394</v>
      </c>
      <c r="I296" s="11">
        <v>0.53308863219908642</v>
      </c>
      <c r="J296" s="11">
        <v>0.61124639079474963</v>
      </c>
      <c r="K296" s="11">
        <v>0.3959437463849963</v>
      </c>
      <c r="L296" s="11">
        <v>0.63455775730225628</v>
      </c>
      <c r="O296" s="4">
        <v>111001107077</v>
      </c>
      <c r="P296" s="11" t="s">
        <v>663</v>
      </c>
      <c r="Q296" s="11">
        <v>384</v>
      </c>
      <c r="R296" s="11">
        <v>0.95639229806933446</v>
      </c>
      <c r="S296" s="11">
        <v>0.84041001892362943</v>
      </c>
      <c r="T296" s="11">
        <v>0.41618537755770224</v>
      </c>
      <c r="U296" s="11">
        <v>0.52955420667769149</v>
      </c>
      <c r="V296" s="11">
        <v>0.40751559132867815</v>
      </c>
      <c r="W296" s="11">
        <v>0.52851071462929988</v>
      </c>
      <c r="X296" s="11">
        <v>0.77882124681744558</v>
      </c>
      <c r="Y296" s="11">
        <v>0.4822628257037388</v>
      </c>
      <c r="Z296" s="11">
        <v>0.61745653496344</v>
      </c>
    </row>
    <row r="297" spans="1:26">
      <c r="A297" s="4">
        <v>111001107816</v>
      </c>
      <c r="B297" s="11" t="s">
        <v>102</v>
      </c>
      <c r="C297" s="11">
        <v>397</v>
      </c>
      <c r="D297" s="11">
        <v>0.95444945918555579</v>
      </c>
      <c r="E297" s="11">
        <v>0.78641207069028352</v>
      </c>
      <c r="F297" s="11">
        <v>0.39231261606209739</v>
      </c>
      <c r="G297" s="11">
        <v>0.50599805586892066</v>
      </c>
      <c r="H297" s="11">
        <v>0.41714270823197908</v>
      </c>
      <c r="I297" s="11">
        <v>0.53772966766242714</v>
      </c>
      <c r="J297" s="11">
        <v>0.73508311298821249</v>
      </c>
      <c r="K297" s="11">
        <v>0.43807194417411488</v>
      </c>
      <c r="L297" s="11">
        <v>0.59589995435794885</v>
      </c>
      <c r="O297" s="4">
        <v>111001107115</v>
      </c>
      <c r="P297" s="11" t="s">
        <v>384</v>
      </c>
      <c r="Q297" s="11">
        <v>373</v>
      </c>
      <c r="R297" s="11">
        <v>0.94922385069825366</v>
      </c>
      <c r="S297" s="11">
        <v>0.76906148231440308</v>
      </c>
      <c r="T297" s="11">
        <v>0.3695103567933728</v>
      </c>
      <c r="U297" s="11">
        <v>0.51783053048134831</v>
      </c>
      <c r="V297" s="11">
        <v>0.403411851286818</v>
      </c>
      <c r="W297" s="11">
        <v>0.52323413869367641</v>
      </c>
      <c r="X297" s="11">
        <v>0.7147101040454843</v>
      </c>
      <c r="Y297" s="11">
        <v>0.39443677083663264</v>
      </c>
      <c r="Z297" s="11">
        <v>0.58017738564374866</v>
      </c>
    </row>
    <row r="298" spans="1:26">
      <c r="A298" s="4">
        <v>111001107832</v>
      </c>
      <c r="B298" s="11" t="s">
        <v>601</v>
      </c>
      <c r="C298" s="11">
        <v>487</v>
      </c>
      <c r="D298" s="11">
        <v>0.95407170986614975</v>
      </c>
      <c r="E298" s="11">
        <v>0.84274576178273064</v>
      </c>
      <c r="F298" s="11">
        <v>0.44290350981032955</v>
      </c>
      <c r="G298" s="11">
        <v>0.5329888667157151</v>
      </c>
      <c r="H298" s="11">
        <v>0.43030060127952224</v>
      </c>
      <c r="I298" s="11">
        <v>0.5109962895671506</v>
      </c>
      <c r="J298" s="11">
        <v>0.7552334964766102</v>
      </c>
      <c r="K298" s="11">
        <v>0.45669637668258156</v>
      </c>
      <c r="L298" s="11">
        <v>0.61574207652259871</v>
      </c>
      <c r="O298" s="4">
        <v>111001107743</v>
      </c>
      <c r="P298" s="11" t="s">
        <v>154</v>
      </c>
      <c r="Q298" s="11">
        <v>380</v>
      </c>
      <c r="R298" s="11">
        <v>0.94511986974436268</v>
      </c>
      <c r="S298" s="11">
        <v>0.80798056970650878</v>
      </c>
      <c r="T298" s="11">
        <v>0.50209951468429403</v>
      </c>
      <c r="U298" s="11">
        <v>0.55146819220526155</v>
      </c>
      <c r="V298" s="11">
        <v>0.47083458963443714</v>
      </c>
      <c r="W298" s="11">
        <v>0.57392545891752178</v>
      </c>
      <c r="X298" s="11">
        <v>0.76240320665443706</v>
      </c>
      <c r="Y298" s="11">
        <v>0.54123505184503573</v>
      </c>
      <c r="Z298" s="11">
        <v>0.64438330667398236</v>
      </c>
    </row>
    <row r="299" spans="1:26">
      <c r="A299" s="4">
        <v>111001107859</v>
      </c>
      <c r="B299" s="11" t="s">
        <v>471</v>
      </c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O299" s="4">
        <v>111001107760</v>
      </c>
      <c r="P299" s="11" t="s">
        <v>470</v>
      </c>
      <c r="Q299" s="11">
        <v>259</v>
      </c>
      <c r="R299" s="11">
        <v>0.95386605817599579</v>
      </c>
      <c r="S299" s="11">
        <v>0.82751422834882393</v>
      </c>
      <c r="T299" s="11">
        <v>0.4705270846603164</v>
      </c>
      <c r="U299" s="11">
        <v>0.55983070214798214</v>
      </c>
      <c r="V299" s="11">
        <v>0.46090610670569176</v>
      </c>
      <c r="W299" s="11">
        <v>0.53473196038434978</v>
      </c>
      <c r="X299" s="11">
        <v>0.72078011703053124</v>
      </c>
      <c r="Y299" s="11">
        <v>0.49765298880140024</v>
      </c>
      <c r="Z299" s="11">
        <v>0.62822615578188645</v>
      </c>
    </row>
    <row r="300" spans="1:26">
      <c r="A300" s="4">
        <v>111001107867</v>
      </c>
      <c r="B300" s="11" t="s">
        <v>408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O300" s="4">
        <v>111001107778</v>
      </c>
      <c r="P300" s="11" t="s">
        <v>166</v>
      </c>
      <c r="Q300" s="11">
        <v>384</v>
      </c>
      <c r="R300" s="11">
        <v>0.95729362970481835</v>
      </c>
      <c r="S300" s="11">
        <v>0.81904845516186731</v>
      </c>
      <c r="T300" s="11">
        <v>0.47033670172644404</v>
      </c>
      <c r="U300" s="11">
        <v>0.56245683845152039</v>
      </c>
      <c r="V300" s="11">
        <v>0.4949248858004846</v>
      </c>
      <c r="W300" s="11">
        <v>0.57693362102325574</v>
      </c>
      <c r="X300" s="11">
        <v>0.75045504857055167</v>
      </c>
      <c r="Y300" s="11">
        <v>0.48962447948128646</v>
      </c>
      <c r="Z300" s="11">
        <v>0.64013420749002858</v>
      </c>
    </row>
    <row r="301" spans="1:26">
      <c r="A301" s="4">
        <v>111001107875</v>
      </c>
      <c r="B301" s="11" t="s">
        <v>598</v>
      </c>
      <c r="C301" s="11">
        <v>89</v>
      </c>
      <c r="D301" s="11">
        <v>0.95442947616546714</v>
      </c>
      <c r="E301" s="11">
        <v>0.78091727129618416</v>
      </c>
      <c r="F301" s="11">
        <v>0.32699428682589593</v>
      </c>
      <c r="G301" s="11">
        <v>0.42512361289819994</v>
      </c>
      <c r="H301" s="11">
        <v>0.33269638874387664</v>
      </c>
      <c r="I301" s="11">
        <v>0.47559421775987254</v>
      </c>
      <c r="J301" s="11">
        <v>0.7931431448220565</v>
      </c>
      <c r="K301" s="11">
        <v>0.39850262055712282</v>
      </c>
      <c r="L301" s="11">
        <v>0.56092512738358447</v>
      </c>
      <c r="O301" s="4">
        <v>111001107794</v>
      </c>
      <c r="P301" s="11" t="s">
        <v>597</v>
      </c>
      <c r="Q301" s="11">
        <v>192</v>
      </c>
      <c r="R301" s="11">
        <v>0.95420891876912384</v>
      </c>
      <c r="S301" s="11">
        <v>0.77589416906553865</v>
      </c>
      <c r="T301" s="11">
        <v>0.42563044832723013</v>
      </c>
      <c r="U301" s="11">
        <v>0.52012805135546447</v>
      </c>
      <c r="V301" s="11">
        <v>0.43305720569555084</v>
      </c>
      <c r="W301" s="11">
        <v>0.50277709373304502</v>
      </c>
      <c r="X301" s="11">
        <v>0.7138079717215764</v>
      </c>
      <c r="Y301" s="11">
        <v>0.39822753398642036</v>
      </c>
      <c r="Z301" s="11">
        <v>0.59046642408174377</v>
      </c>
    </row>
    <row r="302" spans="1:26">
      <c r="A302" s="4">
        <v>111001107883</v>
      </c>
      <c r="B302" s="11" t="s">
        <v>156</v>
      </c>
      <c r="C302" s="11">
        <v>248</v>
      </c>
      <c r="D302" s="11">
        <v>0.93645273936013962</v>
      </c>
      <c r="E302" s="11">
        <v>0.7808994652158987</v>
      </c>
      <c r="F302" s="11">
        <v>0.34100512110786269</v>
      </c>
      <c r="G302" s="11">
        <v>0.45438735426165644</v>
      </c>
      <c r="H302" s="11">
        <v>0.35870553669848276</v>
      </c>
      <c r="I302" s="11">
        <v>0.50790888523138833</v>
      </c>
      <c r="J302" s="11">
        <v>0.73650943084528375</v>
      </c>
      <c r="K302" s="11">
        <v>0.39193106517830156</v>
      </c>
      <c r="L302" s="11">
        <v>0.56347494973737677</v>
      </c>
      <c r="O302" s="4">
        <v>111001107816</v>
      </c>
      <c r="P302" s="11" t="s">
        <v>102</v>
      </c>
      <c r="Q302" s="11">
        <v>320</v>
      </c>
      <c r="R302" s="11">
        <v>0.96281547427275616</v>
      </c>
      <c r="S302" s="11">
        <v>0.84448375586462232</v>
      </c>
      <c r="T302" s="11">
        <v>0.44733463939925938</v>
      </c>
      <c r="U302" s="11">
        <v>0.58430535189577337</v>
      </c>
      <c r="V302" s="11">
        <v>0.46183245383122523</v>
      </c>
      <c r="W302" s="11">
        <v>0.5916247457716054</v>
      </c>
      <c r="X302" s="11">
        <v>0.74044389373190911</v>
      </c>
      <c r="Y302" s="11">
        <v>0.53557854862282883</v>
      </c>
      <c r="Z302" s="11">
        <v>0.64605235792374749</v>
      </c>
    </row>
    <row r="303" spans="1:26">
      <c r="A303" s="4">
        <v>111001108456</v>
      </c>
      <c r="B303" s="11" t="s">
        <v>185</v>
      </c>
      <c r="C303" s="11">
        <v>265</v>
      </c>
      <c r="D303" s="11">
        <v>0.9470920522561771</v>
      </c>
      <c r="E303" s="11">
        <v>0.7615972846284591</v>
      </c>
      <c r="F303" s="11">
        <v>0.35827097755228149</v>
      </c>
      <c r="G303" s="11">
        <v>0.45772143834412765</v>
      </c>
      <c r="H303" s="11">
        <v>0.39581291964177606</v>
      </c>
      <c r="I303" s="11">
        <v>0.50146373770210251</v>
      </c>
      <c r="J303" s="11">
        <v>0.70375395468677127</v>
      </c>
      <c r="K303" s="11">
        <v>0.38779500608055262</v>
      </c>
      <c r="L303" s="11">
        <v>0.56418842136153091</v>
      </c>
      <c r="O303" s="4">
        <v>111001107832</v>
      </c>
      <c r="P303" s="11" t="s">
        <v>601</v>
      </c>
      <c r="Q303" s="11">
        <v>384</v>
      </c>
      <c r="R303" s="11">
        <v>0.95022941274578498</v>
      </c>
      <c r="S303" s="11">
        <v>0.83019759005819915</v>
      </c>
      <c r="T303" s="11">
        <v>0.45576883361883602</v>
      </c>
      <c r="U303" s="11">
        <v>0.53351632950192907</v>
      </c>
      <c r="V303" s="11">
        <v>0.45888795791993037</v>
      </c>
      <c r="W303" s="11">
        <v>0.55599581962822775</v>
      </c>
      <c r="X303" s="11">
        <v>0.76991947495032298</v>
      </c>
      <c r="Y303" s="11">
        <v>0.49143153526937977</v>
      </c>
      <c r="Z303" s="11">
        <v>0.63074336921157625</v>
      </c>
    </row>
    <row r="304" spans="1:26">
      <c r="A304" s="4">
        <v>111001108901</v>
      </c>
      <c r="B304" s="11" t="s">
        <v>664</v>
      </c>
      <c r="C304" s="11">
        <v>109</v>
      </c>
      <c r="D304" s="11">
        <v>0.91686122405744808</v>
      </c>
      <c r="E304" s="11">
        <v>0.80925606375070414</v>
      </c>
      <c r="F304" s="11">
        <v>0.42116076974410921</v>
      </c>
      <c r="G304" s="11">
        <v>0.55275468880445566</v>
      </c>
      <c r="H304" s="11">
        <v>0.38647223658156693</v>
      </c>
      <c r="I304" s="11">
        <v>0.53252502373867583</v>
      </c>
      <c r="J304" s="11">
        <v>0.71032240096296329</v>
      </c>
      <c r="K304" s="11">
        <v>0.3851254267543785</v>
      </c>
      <c r="L304" s="11">
        <v>0.58930972929928771</v>
      </c>
      <c r="O304" s="4">
        <v>111001107859</v>
      </c>
      <c r="P304" s="11" t="s">
        <v>471</v>
      </c>
      <c r="Q304" s="11">
        <v>384</v>
      </c>
      <c r="R304" s="11">
        <v>0.96643823366435044</v>
      </c>
      <c r="S304" s="11">
        <v>0.84353968213781649</v>
      </c>
      <c r="T304" s="11">
        <v>0.49137580467666542</v>
      </c>
      <c r="U304" s="11">
        <v>0.60590116244419445</v>
      </c>
      <c r="V304" s="11">
        <v>0.4811081783084114</v>
      </c>
      <c r="W304" s="11">
        <v>0.60387405732772537</v>
      </c>
      <c r="X304" s="11">
        <v>0.78379415916365403</v>
      </c>
      <c r="Y304" s="11">
        <v>0.56201149690982355</v>
      </c>
      <c r="Z304" s="11">
        <v>0.66725534682908016</v>
      </c>
    </row>
    <row r="305" spans="1:26">
      <c r="A305" s="4">
        <v>111001109304</v>
      </c>
      <c r="B305" s="11" t="s">
        <v>633</v>
      </c>
      <c r="C305" s="11">
        <v>27</v>
      </c>
      <c r="D305" s="11">
        <v>0.92473032500306473</v>
      </c>
      <c r="E305" s="11">
        <v>0.76062193747229023</v>
      </c>
      <c r="F305" s="11">
        <v>0.46751467784912604</v>
      </c>
      <c r="G305" s="11">
        <v>0.54550418873933448</v>
      </c>
      <c r="H305" s="11">
        <v>0.56157711868389593</v>
      </c>
      <c r="I305" s="11">
        <v>0.55770541486937997</v>
      </c>
      <c r="J305" s="11">
        <v>0.67131025614876616</v>
      </c>
      <c r="K305" s="11">
        <v>0.42206755016496189</v>
      </c>
      <c r="L305" s="11">
        <v>0.61387893361635248</v>
      </c>
      <c r="O305" s="4">
        <v>111001107867</v>
      </c>
      <c r="P305" s="11" t="s">
        <v>408</v>
      </c>
      <c r="Q305" s="11">
        <v>367</v>
      </c>
      <c r="R305" s="11">
        <v>0.94840568068633846</v>
      </c>
      <c r="S305" s="11">
        <v>0.80745200963798158</v>
      </c>
      <c r="T305" s="11">
        <v>0.45374757889871847</v>
      </c>
      <c r="U305" s="11">
        <v>0.57250782404842582</v>
      </c>
      <c r="V305" s="11">
        <v>0.49758768224653671</v>
      </c>
      <c r="W305" s="11">
        <v>0.58752331989340534</v>
      </c>
      <c r="X305" s="11">
        <v>0.72122363665269451</v>
      </c>
      <c r="Y305" s="11">
        <v>0.42493006126884286</v>
      </c>
      <c r="Z305" s="11">
        <v>0.62667222416661794</v>
      </c>
    </row>
    <row r="306" spans="1:26">
      <c r="A306" s="4">
        <v>111001109550</v>
      </c>
      <c r="B306" s="11" t="s">
        <v>584</v>
      </c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O306" s="4">
        <v>111001107875</v>
      </c>
      <c r="P306" s="11" t="s">
        <v>598</v>
      </c>
      <c r="Q306" s="11">
        <v>352</v>
      </c>
      <c r="R306" s="11">
        <v>0.95605295349107833</v>
      </c>
      <c r="S306" s="11">
        <v>0.81444252064323108</v>
      </c>
      <c r="T306" s="11">
        <v>0.44330757552537642</v>
      </c>
      <c r="U306" s="11">
        <v>0.53857693935552908</v>
      </c>
      <c r="V306" s="11">
        <v>0.47515048736856658</v>
      </c>
      <c r="W306" s="11">
        <v>0.57987438831173677</v>
      </c>
      <c r="X306" s="11">
        <v>0.75062195445790791</v>
      </c>
      <c r="Y306" s="11">
        <v>0.47374315025447278</v>
      </c>
      <c r="Z306" s="11">
        <v>0.62897124617598743</v>
      </c>
    </row>
    <row r="307" spans="1:26">
      <c r="A307" s="4">
        <v>111001110477</v>
      </c>
      <c r="B307" s="11" t="s">
        <v>634</v>
      </c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O307" s="4">
        <v>111001107883</v>
      </c>
      <c r="P307" s="11" t="s">
        <v>156</v>
      </c>
      <c r="Q307" s="11">
        <v>145</v>
      </c>
      <c r="R307" s="11">
        <v>0.96367521941450651</v>
      </c>
      <c r="S307" s="11">
        <v>0.86234757928688333</v>
      </c>
      <c r="T307" s="11">
        <v>0.46640241132918592</v>
      </c>
      <c r="U307" s="11">
        <v>0.60823938578371439</v>
      </c>
      <c r="V307" s="11">
        <v>0.50973252605927288</v>
      </c>
      <c r="W307" s="11">
        <v>0.57701545561047463</v>
      </c>
      <c r="X307" s="11">
        <v>0.79554750178459344</v>
      </c>
      <c r="Y307" s="11">
        <v>0.60132582451776462</v>
      </c>
      <c r="Z307" s="11">
        <v>0.67303573797329952</v>
      </c>
    </row>
    <row r="308" spans="1:26">
      <c r="A308" s="4">
        <v>111001800091</v>
      </c>
      <c r="B308" s="11" t="s">
        <v>746</v>
      </c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O308" s="4">
        <v>111001108456</v>
      </c>
      <c r="P308" s="11" t="s">
        <v>185</v>
      </c>
      <c r="Q308" s="11">
        <v>143</v>
      </c>
      <c r="R308" s="11">
        <v>0.95513893051201171</v>
      </c>
      <c r="S308" s="11">
        <v>0.77354018109340095</v>
      </c>
      <c r="T308" s="11">
        <v>0.38037208026366243</v>
      </c>
      <c r="U308" s="11">
        <v>0.52068412954771459</v>
      </c>
      <c r="V308" s="11">
        <v>0.46373792271150704</v>
      </c>
      <c r="W308" s="11">
        <v>0.54302798551109355</v>
      </c>
      <c r="X308" s="11">
        <v>0.68591082921822966</v>
      </c>
      <c r="Y308" s="11">
        <v>0.40205590553472859</v>
      </c>
      <c r="Z308" s="11">
        <v>0.5905584955490436</v>
      </c>
    </row>
    <row r="309" spans="1:26">
      <c r="A309" s="4">
        <v>111001800163</v>
      </c>
      <c r="B309" s="11" t="s">
        <v>765</v>
      </c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O309" s="4">
        <v>111001108901</v>
      </c>
      <c r="P309" s="11" t="s">
        <v>664</v>
      </c>
      <c r="Q309" s="11">
        <v>244</v>
      </c>
      <c r="R309" s="11">
        <v>0.95049472430631132</v>
      </c>
      <c r="S309" s="11">
        <v>0.79338063046962992</v>
      </c>
      <c r="T309" s="11">
        <v>0.40462326607260624</v>
      </c>
      <c r="U309" s="11">
        <v>0.50046361336091161</v>
      </c>
      <c r="V309" s="11">
        <v>0.4277394412635383</v>
      </c>
      <c r="W309" s="11">
        <v>0.56173023454002147</v>
      </c>
      <c r="X309" s="11">
        <v>0.72719886910540388</v>
      </c>
      <c r="Y309" s="11">
        <v>0.42385643177679078</v>
      </c>
      <c r="Z309" s="11">
        <v>0.5986859013619017</v>
      </c>
    </row>
    <row r="310" spans="1:26">
      <c r="A310" s="4">
        <v>111001800384</v>
      </c>
      <c r="B310" s="11" t="s">
        <v>952</v>
      </c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O310" s="4">
        <v>111001109304</v>
      </c>
      <c r="P310" s="11" t="s">
        <v>633</v>
      </c>
      <c r="Q310" s="11">
        <v>378</v>
      </c>
      <c r="R310" s="11">
        <v>0.92518605829224887</v>
      </c>
      <c r="S310" s="11">
        <v>0.75964747877194105</v>
      </c>
      <c r="T310" s="11">
        <v>0.46324234623423749</v>
      </c>
      <c r="U310" s="11">
        <v>0.57154938408550937</v>
      </c>
      <c r="V310" s="11">
        <v>0.47470509129169153</v>
      </c>
      <c r="W310" s="11">
        <v>0.57014303313904335</v>
      </c>
      <c r="X310" s="11">
        <v>0.69651495942107688</v>
      </c>
      <c r="Y310" s="11">
        <v>0.43458111973750552</v>
      </c>
      <c r="Z310" s="11">
        <v>0.61194618387165678</v>
      </c>
    </row>
    <row r="311" spans="1:26">
      <c r="A311" s="4">
        <v>111001800392</v>
      </c>
      <c r="B311" s="11" t="s">
        <v>953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O311" s="4">
        <v>111001109550</v>
      </c>
      <c r="P311" s="11" t="s">
        <v>584</v>
      </c>
      <c r="Q311" s="11">
        <v>186</v>
      </c>
      <c r="R311" s="11">
        <v>0.95158833042617585</v>
      </c>
      <c r="S311" s="11">
        <v>0.84188030173513417</v>
      </c>
      <c r="T311" s="11">
        <v>0.51433380662166539</v>
      </c>
      <c r="U311" s="11">
        <v>0.53725248462425979</v>
      </c>
      <c r="V311" s="11">
        <v>0.48842525800856729</v>
      </c>
      <c r="W311" s="11">
        <v>0.59789952664285484</v>
      </c>
      <c r="X311" s="11">
        <v>0.74598181713567102</v>
      </c>
      <c r="Y311" s="11">
        <v>0.47673236165985755</v>
      </c>
      <c r="Z311" s="11">
        <v>0.64426173585677315</v>
      </c>
    </row>
    <row r="312" spans="1:26">
      <c r="A312" s="4">
        <v>111001800414</v>
      </c>
      <c r="B312" s="11" t="s">
        <v>955</v>
      </c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O312" s="4">
        <v>111001110477</v>
      </c>
      <c r="P312" s="11" t="s">
        <v>634</v>
      </c>
      <c r="Q312" s="11">
        <v>326</v>
      </c>
      <c r="R312" s="11">
        <v>0.9534700103059035</v>
      </c>
      <c r="S312" s="11">
        <v>0.80843286989752872</v>
      </c>
      <c r="T312" s="11">
        <v>0.47483843856566998</v>
      </c>
      <c r="U312" s="11">
        <v>0.54929810013242275</v>
      </c>
      <c r="V312" s="11">
        <v>0.50807122713636832</v>
      </c>
      <c r="W312" s="11">
        <v>0.5948321317723223</v>
      </c>
      <c r="X312" s="11">
        <v>0.70436276398449549</v>
      </c>
      <c r="Y312" s="11">
        <v>0.41790623590024045</v>
      </c>
      <c r="Z312" s="11">
        <v>0.62640147221186893</v>
      </c>
    </row>
    <row r="313" spans="1:26">
      <c r="A313" s="4">
        <v>111001800414</v>
      </c>
      <c r="B313" s="11" t="s">
        <v>954</v>
      </c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O313" s="4">
        <v>111001800091</v>
      </c>
      <c r="P313" s="11" t="s">
        <v>746</v>
      </c>
      <c r="Q313" s="11">
        <v>14</v>
      </c>
      <c r="R313" s="11">
        <v>0.96242718812224171</v>
      </c>
      <c r="S313" s="11">
        <v>0.7192705479770104</v>
      </c>
      <c r="T313" s="11">
        <v>0.59102325221466545</v>
      </c>
      <c r="U313" s="11">
        <v>0.6037220512125121</v>
      </c>
      <c r="V313" s="11">
        <v>0.53694908737598634</v>
      </c>
      <c r="W313" s="11">
        <v>0.68066509376225193</v>
      </c>
      <c r="X313" s="11">
        <v>0.59757396931739759</v>
      </c>
      <c r="Y313" s="11">
        <v>0.41313549818721623</v>
      </c>
      <c r="Z313" s="11">
        <v>0.63809583602116016</v>
      </c>
    </row>
    <row r="314" spans="1:26">
      <c r="A314" s="4">
        <v>111001800422</v>
      </c>
      <c r="B314" s="11" t="s">
        <v>956</v>
      </c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O314" s="4">
        <v>111001800163</v>
      </c>
      <c r="P314" s="11" t="s">
        <v>765</v>
      </c>
      <c r="Q314" s="11">
        <v>191</v>
      </c>
      <c r="R314" s="11">
        <v>0.96244111612642846</v>
      </c>
      <c r="S314" s="11">
        <v>0.82959022129198279</v>
      </c>
      <c r="T314" s="11">
        <v>0.51991551300142347</v>
      </c>
      <c r="U314" s="11">
        <v>0.59462278716311157</v>
      </c>
      <c r="V314" s="11">
        <v>0.46893880551827577</v>
      </c>
      <c r="W314" s="11">
        <v>0.54441268970647083</v>
      </c>
      <c r="X314" s="11">
        <v>0.73576061730809617</v>
      </c>
      <c r="Y314" s="11">
        <v>0.49243193475157726</v>
      </c>
      <c r="Z314" s="11">
        <v>0.64351421060842084</v>
      </c>
    </row>
    <row r="315" spans="1:26">
      <c r="A315" s="4">
        <v>111001800431</v>
      </c>
      <c r="B315" s="11" t="s">
        <v>957</v>
      </c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O315" s="4">
        <v>111001800384</v>
      </c>
      <c r="P315" s="11" t="s">
        <v>952</v>
      </c>
      <c r="Q315" s="11">
        <v>262</v>
      </c>
      <c r="R315" s="11">
        <v>0.94974245330171114</v>
      </c>
      <c r="S315" s="11">
        <v>0.7661097039097704</v>
      </c>
      <c r="T315" s="11">
        <v>0.48505813487072108</v>
      </c>
      <c r="U315" s="11">
        <v>0.57853967527803951</v>
      </c>
      <c r="V315" s="11">
        <v>0.49691498584271321</v>
      </c>
      <c r="W315" s="11">
        <v>0.5334412611655287</v>
      </c>
      <c r="X315" s="11">
        <v>0.65880630858367983</v>
      </c>
      <c r="Y315" s="11">
        <v>0.45770676401907984</v>
      </c>
      <c r="Z315" s="11">
        <v>0.61578991087140544</v>
      </c>
    </row>
    <row r="316" spans="1:26">
      <c r="A316" s="4">
        <v>111102000265</v>
      </c>
      <c r="B316" s="11" t="s">
        <v>262</v>
      </c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O316" s="4">
        <v>111001800392</v>
      </c>
      <c r="P316" s="11" t="s">
        <v>953</v>
      </c>
      <c r="Q316" s="11">
        <v>158</v>
      </c>
      <c r="R316" s="11">
        <v>0.95753838523725765</v>
      </c>
      <c r="S316" s="11">
        <v>0.8071939565393228</v>
      </c>
      <c r="T316" s="11">
        <v>0.54356090824360259</v>
      </c>
      <c r="U316" s="11">
        <v>0.55404826717723643</v>
      </c>
      <c r="V316" s="11">
        <v>0.48797904980789752</v>
      </c>
      <c r="W316" s="11">
        <v>0.56976846581265195</v>
      </c>
      <c r="X316" s="11">
        <v>0.76537317375270852</v>
      </c>
      <c r="Y316" s="11">
        <v>0.43413067425279483</v>
      </c>
      <c r="Z316" s="11">
        <v>0.63994911010293398</v>
      </c>
    </row>
    <row r="317" spans="1:26">
      <c r="A317" s="4">
        <v>111102000281</v>
      </c>
      <c r="B317" s="11" t="s">
        <v>227</v>
      </c>
      <c r="C317" s="11">
        <v>170</v>
      </c>
      <c r="D317" s="11">
        <v>0.95159846218455924</v>
      </c>
      <c r="E317" s="11">
        <v>0.74625158414555792</v>
      </c>
      <c r="F317" s="11">
        <v>0.46626973371713909</v>
      </c>
      <c r="G317" s="11">
        <v>0.56927272190519373</v>
      </c>
      <c r="H317" s="11">
        <v>0.4689460987664511</v>
      </c>
      <c r="I317" s="11">
        <v>0.56385242201909302</v>
      </c>
      <c r="J317" s="11">
        <v>0.72015782970659525</v>
      </c>
      <c r="K317" s="11">
        <v>0.45786743868703444</v>
      </c>
      <c r="L317" s="11">
        <v>0.61802703639145296</v>
      </c>
      <c r="O317" s="4">
        <v>111001800414</v>
      </c>
      <c r="P317" s="11" t="s">
        <v>954</v>
      </c>
      <c r="Q317" s="11">
        <v>196</v>
      </c>
      <c r="R317" s="11">
        <v>0.94470567630098679</v>
      </c>
      <c r="S317" s="11">
        <v>0.85459851737780845</v>
      </c>
      <c r="T317" s="11">
        <v>0.56148328799806635</v>
      </c>
      <c r="U317" s="11">
        <v>0.64070904065700951</v>
      </c>
      <c r="V317" s="11">
        <v>0.54426721783401022</v>
      </c>
      <c r="W317" s="11">
        <v>0.5875951431982408</v>
      </c>
      <c r="X317" s="11">
        <v>0.81303651127847887</v>
      </c>
      <c r="Y317" s="11">
        <v>0.49447816639245162</v>
      </c>
      <c r="Z317" s="11">
        <v>0.68010919512963164</v>
      </c>
    </row>
    <row r="318" spans="1:26">
      <c r="A318" s="4">
        <v>111102000621</v>
      </c>
      <c r="B318" s="11" t="s">
        <v>243</v>
      </c>
      <c r="C318" s="11">
        <v>71</v>
      </c>
      <c r="D318" s="11">
        <v>0.977529652058165</v>
      </c>
      <c r="E318" s="11">
        <v>0.81965084913654374</v>
      </c>
      <c r="F318" s="11">
        <v>0.34984868961178806</v>
      </c>
      <c r="G318" s="11">
        <v>0.47106741688741743</v>
      </c>
      <c r="H318" s="11">
        <v>0.37708907275416492</v>
      </c>
      <c r="I318" s="11">
        <v>0.472649850153121</v>
      </c>
      <c r="J318" s="11">
        <v>0.7366024785519214</v>
      </c>
      <c r="K318" s="11">
        <v>0.29509302290349665</v>
      </c>
      <c r="L318" s="11">
        <v>0.56244137900707736</v>
      </c>
      <c r="O318" s="4">
        <v>111001800414</v>
      </c>
      <c r="P318" s="11" t="s">
        <v>955</v>
      </c>
      <c r="Q318" s="11">
        <v>101</v>
      </c>
      <c r="R318" s="11">
        <v>0.95248293631796621</v>
      </c>
      <c r="S318" s="11">
        <v>0.87310029033978576</v>
      </c>
      <c r="T318" s="11">
        <v>0.55514961831689424</v>
      </c>
      <c r="U318" s="11">
        <v>0.63982246597095271</v>
      </c>
      <c r="V318" s="11">
        <v>0.55178083413748591</v>
      </c>
      <c r="W318" s="11">
        <v>0.59705539373294125</v>
      </c>
      <c r="X318" s="11">
        <v>0.73602622145211871</v>
      </c>
      <c r="Y318" s="11">
        <v>0.55267430333317535</v>
      </c>
      <c r="Z318" s="11">
        <v>0.68226150795016505</v>
      </c>
    </row>
    <row r="319" spans="1:26">
      <c r="A319" s="4">
        <v>111102000753</v>
      </c>
      <c r="B319" s="11" t="s">
        <v>232</v>
      </c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O319" s="4">
        <v>111001800422</v>
      </c>
      <c r="P319" s="11" t="s">
        <v>956</v>
      </c>
      <c r="Q319" s="11">
        <v>291</v>
      </c>
      <c r="R319" s="11">
        <v>0.9451411509589176</v>
      </c>
      <c r="S319" s="11">
        <v>0.81689738974770909</v>
      </c>
      <c r="T319" s="11">
        <v>0.58596856962554122</v>
      </c>
      <c r="U319" s="11">
        <v>0.61426799788775566</v>
      </c>
      <c r="V319" s="11">
        <v>0.52756544434602137</v>
      </c>
      <c r="W319" s="11">
        <v>0.5869978454258088</v>
      </c>
      <c r="X319" s="11">
        <v>0.75351431358582066</v>
      </c>
      <c r="Y319" s="11">
        <v>0.48938830932018468</v>
      </c>
      <c r="Z319" s="11">
        <v>0.66496762761221984</v>
      </c>
    </row>
    <row r="320" spans="1:26">
      <c r="A320" s="4">
        <v>111102000958</v>
      </c>
      <c r="B320" s="11" t="s">
        <v>165</v>
      </c>
      <c r="C320" s="11">
        <v>201</v>
      </c>
      <c r="D320" s="11">
        <v>0.94618136710436096</v>
      </c>
      <c r="E320" s="11">
        <v>0.78431294325591672</v>
      </c>
      <c r="F320" s="11">
        <v>0.48980891514462688</v>
      </c>
      <c r="G320" s="11">
        <v>0.59401356357703194</v>
      </c>
      <c r="H320" s="11">
        <v>0.49594128933179477</v>
      </c>
      <c r="I320" s="11">
        <v>0.60613722244028045</v>
      </c>
      <c r="J320" s="11">
        <v>0.69570671579853138</v>
      </c>
      <c r="K320" s="11">
        <v>0.39442787878726732</v>
      </c>
      <c r="L320" s="11">
        <v>0.62581623692997634</v>
      </c>
      <c r="O320" s="4">
        <v>111001800431</v>
      </c>
      <c r="P320" s="11" t="s">
        <v>957</v>
      </c>
      <c r="Q320" s="11">
        <v>143</v>
      </c>
      <c r="R320" s="11">
        <v>0.96009842036119541</v>
      </c>
      <c r="S320" s="11">
        <v>0.84512733689945219</v>
      </c>
      <c r="T320" s="11">
        <v>0.59782392363673553</v>
      </c>
      <c r="U320" s="11">
        <v>0.63631752304316291</v>
      </c>
      <c r="V320" s="11">
        <v>0.58179971812767839</v>
      </c>
      <c r="W320" s="11">
        <v>0.58284585495496732</v>
      </c>
      <c r="X320" s="11">
        <v>0.77946065362930994</v>
      </c>
      <c r="Y320" s="11">
        <v>0.49033909610444132</v>
      </c>
      <c r="Z320" s="11">
        <v>0.68422656584461783</v>
      </c>
    </row>
    <row r="321" spans="1:26">
      <c r="A321" s="4">
        <v>111265000017</v>
      </c>
      <c r="B321" s="11" t="s">
        <v>120</v>
      </c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O321" s="4">
        <v>111102000265</v>
      </c>
      <c r="P321" s="11" t="s">
        <v>262</v>
      </c>
      <c r="Q321" s="11">
        <v>382</v>
      </c>
      <c r="R321" s="11">
        <v>0.95693041431302284</v>
      </c>
      <c r="S321" s="11">
        <v>0.82736429223082464</v>
      </c>
      <c r="T321" s="11">
        <v>0.50005251859998912</v>
      </c>
      <c r="U321" s="11">
        <v>0.54034136292151991</v>
      </c>
      <c r="V321" s="11">
        <v>0.48204898153121201</v>
      </c>
      <c r="W321" s="11">
        <v>0.56053984022237824</v>
      </c>
      <c r="X321" s="11">
        <v>0.77306232832052257</v>
      </c>
      <c r="Y321" s="11">
        <v>0.54394668791972711</v>
      </c>
      <c r="Z321" s="11">
        <v>0.64803580325739962</v>
      </c>
    </row>
    <row r="322" spans="1:26">
      <c r="A322" s="4">
        <v>111265000025</v>
      </c>
      <c r="B322" s="11" t="s">
        <v>198</v>
      </c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O322" s="4">
        <v>111102000281</v>
      </c>
      <c r="P322" s="11" t="s">
        <v>227</v>
      </c>
      <c r="Q322" s="11">
        <v>384</v>
      </c>
      <c r="R322" s="11">
        <v>0.93152795925049026</v>
      </c>
      <c r="S322" s="11">
        <v>0.79855661945411971</v>
      </c>
      <c r="T322" s="11">
        <v>0.45887916403303114</v>
      </c>
      <c r="U322" s="11">
        <v>0.54484002265237352</v>
      </c>
      <c r="V322" s="11">
        <v>0.44315212477730226</v>
      </c>
      <c r="W322" s="11">
        <v>0.54406734334027063</v>
      </c>
      <c r="X322" s="11">
        <v>0.72322914471743027</v>
      </c>
      <c r="Y322" s="11">
        <v>0.4140792383407475</v>
      </c>
      <c r="Z322" s="11">
        <v>0.60729145207072066</v>
      </c>
    </row>
    <row r="323" spans="1:26">
      <c r="A323" s="4">
        <v>111265000343</v>
      </c>
      <c r="B323" s="11" t="s">
        <v>343</v>
      </c>
      <c r="C323" s="11">
        <v>42</v>
      </c>
      <c r="D323" s="11">
        <v>0.91955889634772803</v>
      </c>
      <c r="E323" s="11">
        <v>0.75777724270894009</v>
      </c>
      <c r="F323" s="11">
        <v>0.41629211090304158</v>
      </c>
      <c r="G323" s="11">
        <v>0.48254145519726377</v>
      </c>
      <c r="H323" s="11">
        <v>0.4424136905508555</v>
      </c>
      <c r="I323" s="11">
        <v>0.49116221537950139</v>
      </c>
      <c r="J323" s="11">
        <v>0.75513569645125922</v>
      </c>
      <c r="K323" s="11">
        <v>0.42260146550806105</v>
      </c>
      <c r="L323" s="11">
        <v>0.58593534663083136</v>
      </c>
      <c r="O323" s="4">
        <v>111102000621</v>
      </c>
      <c r="P323" s="11" t="s">
        <v>243</v>
      </c>
      <c r="Q323" s="11">
        <v>332</v>
      </c>
      <c r="R323" s="11">
        <v>0.94751129456695893</v>
      </c>
      <c r="S323" s="11">
        <v>0.79548294229456096</v>
      </c>
      <c r="T323" s="11">
        <v>0.38188155889904096</v>
      </c>
      <c r="U323" s="11">
        <v>0.50229620822616738</v>
      </c>
      <c r="V323" s="11">
        <v>0.40578966892587431</v>
      </c>
      <c r="W323" s="11">
        <v>0.53559153160081574</v>
      </c>
      <c r="X323" s="11">
        <v>0.74941157699663008</v>
      </c>
      <c r="Y323" s="11">
        <v>0.40209457788921843</v>
      </c>
      <c r="Z323" s="11">
        <v>0.59000741992490835</v>
      </c>
    </row>
    <row r="324" spans="1:26">
      <c r="A324" s="4">
        <v>111265000394</v>
      </c>
      <c r="B324" s="11" t="s">
        <v>202</v>
      </c>
      <c r="C324" s="11">
        <v>200</v>
      </c>
      <c r="D324" s="11">
        <v>0.94612892239861823</v>
      </c>
      <c r="E324" s="11">
        <v>0.78774240978270482</v>
      </c>
      <c r="F324" s="11">
        <v>0.35762310911189937</v>
      </c>
      <c r="G324" s="11">
        <v>0.44364782600961322</v>
      </c>
      <c r="H324" s="11">
        <v>0.34155230063936842</v>
      </c>
      <c r="I324" s="11">
        <v>0.48487242011912107</v>
      </c>
      <c r="J324" s="11">
        <v>0.7429582344049307</v>
      </c>
      <c r="K324" s="11">
        <v>0.42632845633437133</v>
      </c>
      <c r="L324" s="11">
        <v>0.56635670985007847</v>
      </c>
      <c r="O324" s="4">
        <v>111102000753</v>
      </c>
      <c r="P324" s="11" t="s">
        <v>232</v>
      </c>
      <c r="Q324" s="11">
        <v>264</v>
      </c>
      <c r="R324" s="11">
        <v>0.95037706662232746</v>
      </c>
      <c r="S324" s="11">
        <v>0.71548426666155152</v>
      </c>
      <c r="T324" s="11">
        <v>0.40089532228865371</v>
      </c>
      <c r="U324" s="11">
        <v>0.49093552101652999</v>
      </c>
      <c r="V324" s="11">
        <v>0.42241372816900891</v>
      </c>
      <c r="W324" s="11">
        <v>0.51899393573293584</v>
      </c>
      <c r="X324" s="11">
        <v>0.61988695236678759</v>
      </c>
      <c r="Y324" s="11">
        <v>0.39615727156694264</v>
      </c>
      <c r="Z324" s="11">
        <v>0.56439300805309223</v>
      </c>
    </row>
    <row r="325" spans="1:26">
      <c r="A325" s="4">
        <v>111265000408</v>
      </c>
      <c r="B325" s="11" t="s">
        <v>164</v>
      </c>
      <c r="C325" s="11">
        <v>267</v>
      </c>
      <c r="D325" s="11">
        <v>0.95251017568796903</v>
      </c>
      <c r="E325" s="11">
        <v>0.77338555086311389</v>
      </c>
      <c r="F325" s="11">
        <v>0.3730870943933855</v>
      </c>
      <c r="G325" s="11">
        <v>0.45408576066412099</v>
      </c>
      <c r="H325" s="11">
        <v>0.3692347830733797</v>
      </c>
      <c r="I325" s="11">
        <v>0.53045683609037464</v>
      </c>
      <c r="J325" s="11">
        <v>0.747945204174018</v>
      </c>
      <c r="K325" s="11">
        <v>0.41887759571193095</v>
      </c>
      <c r="L325" s="11">
        <v>0.57744787508228657</v>
      </c>
      <c r="O325" s="4">
        <v>111102000958</v>
      </c>
      <c r="P325" s="11" t="s">
        <v>165</v>
      </c>
      <c r="Q325" s="11">
        <v>381</v>
      </c>
      <c r="R325" s="11">
        <v>0.96080844866233495</v>
      </c>
      <c r="S325" s="11">
        <v>0.85315315506254452</v>
      </c>
      <c r="T325" s="11">
        <v>0.50078494729179013</v>
      </c>
      <c r="U325" s="11">
        <v>0.56088043244286001</v>
      </c>
      <c r="V325" s="11">
        <v>0.48953127222948684</v>
      </c>
      <c r="W325" s="11">
        <v>0.6006495588940759</v>
      </c>
      <c r="X325" s="11">
        <v>0.77511482772166651</v>
      </c>
      <c r="Y325" s="11">
        <v>0.51881830902709791</v>
      </c>
      <c r="Z325" s="11">
        <v>0.65746761891648209</v>
      </c>
    </row>
    <row r="326" spans="1:26">
      <c r="A326" s="4">
        <v>111279000061</v>
      </c>
      <c r="B326" s="11" t="s">
        <v>214</v>
      </c>
      <c r="C326" s="11">
        <v>222</v>
      </c>
      <c r="D326" s="11">
        <v>0.92659917559583149</v>
      </c>
      <c r="E326" s="11">
        <v>0.70505099026873375</v>
      </c>
      <c r="F326" s="11">
        <v>0.41970976249900327</v>
      </c>
      <c r="G326" s="11">
        <v>0.48335074435017017</v>
      </c>
      <c r="H326" s="11">
        <v>0.40690228607902451</v>
      </c>
      <c r="I326" s="11">
        <v>0.5223951298248406</v>
      </c>
      <c r="J326" s="11">
        <v>0.66180953803153852</v>
      </c>
      <c r="K326" s="11">
        <v>0.33722849735489047</v>
      </c>
      <c r="L326" s="11">
        <v>0.55788076550050414</v>
      </c>
      <c r="O326" s="4">
        <v>111265000017</v>
      </c>
      <c r="P326" s="11" t="s">
        <v>120</v>
      </c>
      <c r="Q326" s="11">
        <v>187</v>
      </c>
      <c r="R326" s="11">
        <v>0.96348468301208146</v>
      </c>
      <c r="S326" s="11">
        <v>0.83386146153058149</v>
      </c>
      <c r="T326" s="11">
        <v>0.42787611195385589</v>
      </c>
      <c r="U326" s="11">
        <v>0.5440145602122094</v>
      </c>
      <c r="V326" s="11">
        <v>0.45170850099649157</v>
      </c>
      <c r="W326" s="11">
        <v>0.58428304848567547</v>
      </c>
      <c r="X326" s="11">
        <v>0.76114170253382718</v>
      </c>
      <c r="Y326" s="11">
        <v>0.51293967305361032</v>
      </c>
      <c r="Z326" s="11">
        <v>0.63491371772229155</v>
      </c>
    </row>
    <row r="327" spans="1:26">
      <c r="A327" s="4">
        <v>111279000125</v>
      </c>
      <c r="B327" s="11" t="s">
        <v>111</v>
      </c>
      <c r="C327" s="11">
        <v>60</v>
      </c>
      <c r="D327" s="11">
        <v>0.91583711237579979</v>
      </c>
      <c r="E327" s="11">
        <v>0.85099142703708996</v>
      </c>
      <c r="F327" s="11">
        <v>0.5352210553989436</v>
      </c>
      <c r="G327" s="11">
        <v>0.60634224510116208</v>
      </c>
      <c r="H327" s="11">
        <v>0.5082550289941612</v>
      </c>
      <c r="I327" s="11">
        <v>0.6138687504878203</v>
      </c>
      <c r="J327" s="11">
        <v>0.64200080877049082</v>
      </c>
      <c r="K327" s="11">
        <v>0.52197350878617765</v>
      </c>
      <c r="L327" s="11">
        <v>0.64931124211895563</v>
      </c>
      <c r="O327" s="4">
        <v>111265000025</v>
      </c>
      <c r="P327" s="11" t="s">
        <v>198</v>
      </c>
      <c r="Q327" s="11">
        <v>356</v>
      </c>
      <c r="R327" s="11">
        <v>0.94785465426033044</v>
      </c>
      <c r="S327" s="11">
        <v>0.73464746200892073</v>
      </c>
      <c r="T327" s="11">
        <v>0.3933195202263019</v>
      </c>
      <c r="U327" s="11">
        <v>0.51639781487439484</v>
      </c>
      <c r="V327" s="11">
        <v>0.4252511530191071</v>
      </c>
      <c r="W327" s="11">
        <v>0.53768878332023395</v>
      </c>
      <c r="X327" s="11">
        <v>0.70612321611605533</v>
      </c>
      <c r="Y327" s="11">
        <v>0.40458358422760754</v>
      </c>
      <c r="Z327" s="11">
        <v>0.58323327350661902</v>
      </c>
    </row>
    <row r="328" spans="1:26">
      <c r="A328" s="4">
        <v>111279000168</v>
      </c>
      <c r="B328" s="11" t="s">
        <v>141</v>
      </c>
      <c r="C328" s="11">
        <v>483</v>
      </c>
      <c r="D328" s="11">
        <v>0.95019296614457527</v>
      </c>
      <c r="E328" s="11">
        <v>0.76991503183910692</v>
      </c>
      <c r="F328" s="11">
        <v>0.31584678587421844</v>
      </c>
      <c r="G328" s="11">
        <v>0.45652459964260794</v>
      </c>
      <c r="H328" s="11">
        <v>0.33745767366295382</v>
      </c>
      <c r="I328" s="11">
        <v>0.48349046014030744</v>
      </c>
      <c r="J328" s="11">
        <v>0.70954045240267682</v>
      </c>
      <c r="K328" s="11">
        <v>0.41330896116757415</v>
      </c>
      <c r="L328" s="11">
        <v>0.55453461635925261</v>
      </c>
      <c r="O328" s="4">
        <v>111265000343</v>
      </c>
      <c r="P328" s="11" t="s">
        <v>343</v>
      </c>
      <c r="Q328" s="11">
        <v>160</v>
      </c>
      <c r="R328" s="11">
        <v>0.94594153100969514</v>
      </c>
      <c r="S328" s="11">
        <v>0.70410968207706859</v>
      </c>
      <c r="T328" s="11">
        <v>0.52806836196932172</v>
      </c>
      <c r="U328" s="11">
        <v>0.61167777580309823</v>
      </c>
      <c r="V328" s="11">
        <v>0.57821797161876531</v>
      </c>
      <c r="W328" s="11">
        <v>0.60151273927751991</v>
      </c>
      <c r="X328" s="11">
        <v>0.67579530151199763</v>
      </c>
      <c r="Y328" s="11">
        <v>0.42545691851709433</v>
      </c>
      <c r="Z328" s="11">
        <v>0.63384753522307014</v>
      </c>
    </row>
    <row r="329" spans="1:26">
      <c r="A329" s="4">
        <v>111279000184</v>
      </c>
      <c r="B329" s="11" t="s">
        <v>66</v>
      </c>
      <c r="C329" s="11">
        <v>54</v>
      </c>
      <c r="D329" s="11">
        <v>0.93873218939902969</v>
      </c>
      <c r="E329" s="11">
        <v>0.83931275153609231</v>
      </c>
      <c r="F329" s="11">
        <v>0.53974534614023562</v>
      </c>
      <c r="G329" s="11">
        <v>0.59788104602424119</v>
      </c>
      <c r="H329" s="11">
        <v>0.44837480118750933</v>
      </c>
      <c r="I329" s="11">
        <v>0.5981894507748543</v>
      </c>
      <c r="J329" s="11">
        <v>0.75729487788223071</v>
      </c>
      <c r="K329" s="11">
        <v>0.47185608304027088</v>
      </c>
      <c r="L329" s="11">
        <v>0.64892331824805805</v>
      </c>
      <c r="O329" s="4">
        <v>111265000394</v>
      </c>
      <c r="P329" s="11" t="s">
        <v>202</v>
      </c>
      <c r="Q329" s="11">
        <v>266</v>
      </c>
      <c r="R329" s="11">
        <v>0.94853121883210356</v>
      </c>
      <c r="S329" s="11">
        <v>0.75340515707762057</v>
      </c>
      <c r="T329" s="11">
        <v>0.42939667494941519</v>
      </c>
      <c r="U329" s="11">
        <v>0.49237135157525524</v>
      </c>
      <c r="V329" s="11">
        <v>0.40893154775801627</v>
      </c>
      <c r="W329" s="11">
        <v>0.50632990436737035</v>
      </c>
      <c r="X329" s="11">
        <v>0.65060987508580359</v>
      </c>
      <c r="Y329" s="11">
        <v>0.39495808376001484</v>
      </c>
      <c r="Z329" s="11">
        <v>0.57306672667569991</v>
      </c>
    </row>
    <row r="330" spans="1:26">
      <c r="A330" s="4">
        <v>111279000362</v>
      </c>
      <c r="B330" s="11" t="s">
        <v>292</v>
      </c>
      <c r="C330" s="11">
        <v>367</v>
      </c>
      <c r="D330" s="11">
        <v>0.94052057994468397</v>
      </c>
      <c r="E330" s="11">
        <v>0.74635061574058104</v>
      </c>
      <c r="F330" s="11">
        <v>0.40661632893075844</v>
      </c>
      <c r="G330" s="11">
        <v>0.49122942347678844</v>
      </c>
      <c r="H330" s="11">
        <v>0.37482863357952562</v>
      </c>
      <c r="I330" s="11">
        <v>0.49736440554234318</v>
      </c>
      <c r="J330" s="11">
        <v>0.72470913006494275</v>
      </c>
      <c r="K330" s="11">
        <v>0.38492997769517895</v>
      </c>
      <c r="L330" s="11">
        <v>0.5708186368718503</v>
      </c>
      <c r="O330" s="4">
        <v>111265000408</v>
      </c>
      <c r="P330" s="11" t="s">
        <v>164</v>
      </c>
      <c r="Q330" s="11">
        <v>330</v>
      </c>
      <c r="R330" s="11">
        <v>0.95096698970536309</v>
      </c>
      <c r="S330" s="11">
        <v>0.77594181871893608</v>
      </c>
      <c r="T330" s="11">
        <v>0.41548689868382283</v>
      </c>
      <c r="U330" s="11">
        <v>0.49437625834021454</v>
      </c>
      <c r="V330" s="11">
        <v>0.39298288415040999</v>
      </c>
      <c r="W330" s="11">
        <v>0.53756749583418806</v>
      </c>
      <c r="X330" s="11">
        <v>0.72214735657589435</v>
      </c>
      <c r="Y330" s="11">
        <v>0.40294205806592276</v>
      </c>
      <c r="Z330" s="11">
        <v>0.58655147000934404</v>
      </c>
    </row>
    <row r="331" spans="1:26">
      <c r="A331" s="4">
        <v>111279000966</v>
      </c>
      <c r="B331" s="11" t="s">
        <v>320</v>
      </c>
      <c r="C331" s="11">
        <v>84</v>
      </c>
      <c r="D331" s="11">
        <v>0.94470290622137143</v>
      </c>
      <c r="E331" s="11">
        <v>0.86564348717001294</v>
      </c>
      <c r="F331" s="11">
        <v>0.42746877484377827</v>
      </c>
      <c r="G331" s="11">
        <v>0.51408759145024319</v>
      </c>
      <c r="H331" s="11">
        <v>0.3457767154789172</v>
      </c>
      <c r="I331" s="11">
        <v>0.4949708345773165</v>
      </c>
      <c r="J331" s="11">
        <v>0.74541521989668613</v>
      </c>
      <c r="K331" s="11">
        <v>0.46005014261872756</v>
      </c>
      <c r="L331" s="11">
        <v>0.5997644590321316</v>
      </c>
      <c r="O331" s="4">
        <v>111279000061</v>
      </c>
      <c r="P331" s="11" t="s">
        <v>214</v>
      </c>
      <c r="Q331" s="11">
        <v>241</v>
      </c>
      <c r="R331" s="11">
        <v>0.91761774046417466</v>
      </c>
      <c r="S331" s="11">
        <v>0.75824127254137053</v>
      </c>
      <c r="T331" s="11">
        <v>0.42949106441336343</v>
      </c>
      <c r="U331" s="11">
        <v>0.50704842796082794</v>
      </c>
      <c r="V331" s="11">
        <v>0.42190386907224964</v>
      </c>
      <c r="W331" s="11">
        <v>0.53502063035571334</v>
      </c>
      <c r="X331" s="11">
        <v>0.71121771399651335</v>
      </c>
      <c r="Y331" s="11">
        <v>0.41236659606244785</v>
      </c>
      <c r="Z331" s="11">
        <v>0.58661341435833259</v>
      </c>
    </row>
    <row r="332" spans="1:26">
      <c r="A332" s="4">
        <v>111279001296</v>
      </c>
      <c r="B332" s="11" t="s">
        <v>595</v>
      </c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O332" s="4">
        <v>111279000125</v>
      </c>
      <c r="P332" s="11" t="s">
        <v>111</v>
      </c>
      <c r="Q332" s="11">
        <v>305</v>
      </c>
      <c r="R332" s="11">
        <v>0.96597870676775088</v>
      </c>
      <c r="S332" s="11">
        <v>0.76082946033597487</v>
      </c>
      <c r="T332" s="11">
        <v>0.43083590598267402</v>
      </c>
      <c r="U332" s="11">
        <v>0.49479686587706689</v>
      </c>
      <c r="V332" s="11">
        <v>0.40231680867983782</v>
      </c>
      <c r="W332" s="11">
        <v>0.53600226535760431</v>
      </c>
      <c r="X332" s="11">
        <v>0.72725709011237272</v>
      </c>
      <c r="Y332" s="11">
        <v>0.4529519775556195</v>
      </c>
      <c r="Z332" s="11">
        <v>0.59637113508361261</v>
      </c>
    </row>
    <row r="333" spans="1:26">
      <c r="A333" s="4">
        <v>111769000174</v>
      </c>
      <c r="B333" s="11" t="s">
        <v>665</v>
      </c>
      <c r="C333" s="11">
        <v>248</v>
      </c>
      <c r="D333" s="11">
        <v>0.95753941297836709</v>
      </c>
      <c r="E333" s="11">
        <v>0.81928270974017103</v>
      </c>
      <c r="F333" s="11">
        <v>0.36938573305481553</v>
      </c>
      <c r="G333" s="11">
        <v>0.48480362206466593</v>
      </c>
      <c r="H333" s="11">
        <v>0.36079394001858611</v>
      </c>
      <c r="I333" s="11">
        <v>0.49180560552878338</v>
      </c>
      <c r="J333" s="11">
        <v>0.76251948444584261</v>
      </c>
      <c r="K333" s="11">
        <v>0.4047887157742025</v>
      </c>
      <c r="L333" s="11">
        <v>0.58136490295067922</v>
      </c>
      <c r="O333" s="4">
        <v>111279000168</v>
      </c>
      <c r="P333" s="11" t="s">
        <v>141</v>
      </c>
      <c r="Q333" s="11">
        <v>384</v>
      </c>
      <c r="R333" s="11">
        <v>0.96333375781276864</v>
      </c>
      <c r="S333" s="11">
        <v>0.81174339621703584</v>
      </c>
      <c r="T333" s="11">
        <v>0.4249810766944126</v>
      </c>
      <c r="U333" s="11">
        <v>0.53078524648335768</v>
      </c>
      <c r="V333" s="11">
        <v>0.44195803855628107</v>
      </c>
      <c r="W333" s="11">
        <v>0.54672011358426453</v>
      </c>
      <c r="X333" s="11">
        <v>0.75073104346318675</v>
      </c>
      <c r="Y333" s="11">
        <v>0.46064195676810032</v>
      </c>
      <c r="Z333" s="11">
        <v>0.61636182869742595</v>
      </c>
    </row>
    <row r="334" spans="1:26">
      <c r="A334" s="4">
        <v>111769000247</v>
      </c>
      <c r="B334" s="11" t="s">
        <v>158</v>
      </c>
      <c r="C334" s="11">
        <v>128</v>
      </c>
      <c r="D334" s="11">
        <v>0.93389694986487493</v>
      </c>
      <c r="E334" s="11">
        <v>0.77633729282671071</v>
      </c>
      <c r="F334" s="11">
        <v>0.50937808640583326</v>
      </c>
      <c r="G334" s="11">
        <v>0.59852626870804426</v>
      </c>
      <c r="H334" s="11">
        <v>0.50937229350919067</v>
      </c>
      <c r="I334" s="11">
        <v>0.57139504709870603</v>
      </c>
      <c r="J334" s="11">
        <v>0.72698493492549543</v>
      </c>
      <c r="K334" s="11">
        <v>0.44676654608369187</v>
      </c>
      <c r="L334" s="11">
        <v>0.63408217742781836</v>
      </c>
      <c r="O334" s="4">
        <v>111279000184</v>
      </c>
      <c r="P334" s="11" t="s">
        <v>66</v>
      </c>
      <c r="Q334" s="11">
        <v>229</v>
      </c>
      <c r="R334" s="11">
        <v>0.95733568735243713</v>
      </c>
      <c r="S334" s="11">
        <v>0.80008896384456341</v>
      </c>
      <c r="T334" s="11">
        <v>0.50053006047354165</v>
      </c>
      <c r="U334" s="11">
        <v>0.57271049888585734</v>
      </c>
      <c r="V334" s="11">
        <v>0.51828306908975152</v>
      </c>
      <c r="W334" s="11">
        <v>0.60201618293790748</v>
      </c>
      <c r="X334" s="11">
        <v>0.72889689839463045</v>
      </c>
      <c r="Y334" s="11">
        <v>0.50680285077260867</v>
      </c>
      <c r="Z334" s="11">
        <v>0.64833302646891211</v>
      </c>
    </row>
    <row r="335" spans="1:26">
      <c r="A335" s="4">
        <v>111769000956</v>
      </c>
      <c r="B335" s="11" t="s">
        <v>122</v>
      </c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O335" s="4">
        <v>111279000362</v>
      </c>
      <c r="P335" s="11" t="s">
        <v>292</v>
      </c>
      <c r="Q335" s="11">
        <v>352</v>
      </c>
      <c r="R335" s="11">
        <v>0.92812957992868861</v>
      </c>
      <c r="S335" s="11">
        <v>0.73442024508011117</v>
      </c>
      <c r="T335" s="11">
        <v>0.4231861031100223</v>
      </c>
      <c r="U335" s="11">
        <v>0.50111033391191406</v>
      </c>
      <c r="V335" s="11">
        <v>0.41051702672051088</v>
      </c>
      <c r="W335" s="11">
        <v>0.50201994263436212</v>
      </c>
      <c r="X335" s="11">
        <v>0.71099213806006689</v>
      </c>
      <c r="Y335" s="11">
        <v>0.38207908016721726</v>
      </c>
      <c r="Z335" s="11">
        <v>0.5740568062016117</v>
      </c>
    </row>
    <row r="336" spans="1:26">
      <c r="A336" s="4">
        <v>111769001502</v>
      </c>
      <c r="B336" s="11" t="s">
        <v>80</v>
      </c>
      <c r="C336" s="11">
        <v>40</v>
      </c>
      <c r="D336" s="11">
        <v>0.88916105332046202</v>
      </c>
      <c r="E336" s="11">
        <v>0.85302932991567881</v>
      </c>
      <c r="F336" s="11">
        <v>0.44213781343710129</v>
      </c>
      <c r="G336" s="11">
        <v>0.5339862200093195</v>
      </c>
      <c r="H336" s="11">
        <v>0.50134541811498168</v>
      </c>
      <c r="I336" s="11">
        <v>0.55064311832887636</v>
      </c>
      <c r="J336" s="11">
        <v>0.70356980971730076</v>
      </c>
      <c r="K336" s="11">
        <v>0.39703437951056786</v>
      </c>
      <c r="L336" s="11">
        <v>0.60886339279428603</v>
      </c>
      <c r="O336" s="4">
        <v>111279000966</v>
      </c>
      <c r="P336" s="11" t="s">
        <v>320</v>
      </c>
      <c r="Q336" s="11">
        <v>301</v>
      </c>
      <c r="R336" s="11">
        <v>0.91603234342156248</v>
      </c>
      <c r="S336" s="11">
        <v>0.67017520656135288</v>
      </c>
      <c r="T336" s="11">
        <v>0.44209740515591656</v>
      </c>
      <c r="U336" s="11">
        <v>0.51594380881452473</v>
      </c>
      <c r="V336" s="11">
        <v>0.47083494832899703</v>
      </c>
      <c r="W336" s="11">
        <v>0.53770998478787979</v>
      </c>
      <c r="X336" s="11">
        <v>0.5979661805092894</v>
      </c>
      <c r="Y336" s="11">
        <v>0.34688685456617785</v>
      </c>
      <c r="Z336" s="11">
        <v>0.56220584151821262</v>
      </c>
    </row>
    <row r="337" spans="1:26">
      <c r="A337" s="4">
        <v>111769001871</v>
      </c>
      <c r="B337" s="11" t="s">
        <v>82</v>
      </c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O337" s="4">
        <v>111279001296</v>
      </c>
      <c r="P337" s="11" t="s">
        <v>595</v>
      </c>
      <c r="Q337" s="11">
        <v>323</v>
      </c>
      <c r="R337" s="11">
        <v>0.95489629193402503</v>
      </c>
      <c r="S337" s="11">
        <v>0.78790396700879006</v>
      </c>
      <c r="T337" s="11">
        <v>0.48810582836285388</v>
      </c>
      <c r="U337" s="11">
        <v>0.58238447277591621</v>
      </c>
      <c r="V337" s="11">
        <v>0.50820245438371303</v>
      </c>
      <c r="W337" s="11">
        <v>0.58762233442140732</v>
      </c>
      <c r="X337" s="11">
        <v>0.76632300108300144</v>
      </c>
      <c r="Y337" s="11">
        <v>0.47321884692326865</v>
      </c>
      <c r="Z337" s="11">
        <v>0.64358214961162186</v>
      </c>
    </row>
    <row r="338" spans="1:26">
      <c r="A338" s="4">
        <v>111769003114</v>
      </c>
      <c r="B338" s="11" t="s">
        <v>89</v>
      </c>
      <c r="C338" s="11">
        <v>94</v>
      </c>
      <c r="D338" s="11">
        <v>0.91095202984415125</v>
      </c>
      <c r="E338" s="11">
        <v>0.74193036428239756</v>
      </c>
      <c r="F338" s="11">
        <v>0.43192401122806107</v>
      </c>
      <c r="G338" s="11">
        <v>0.49261947907412262</v>
      </c>
      <c r="H338" s="11">
        <v>0.40380506585819942</v>
      </c>
      <c r="I338" s="11">
        <v>0.53029327747527144</v>
      </c>
      <c r="J338" s="11">
        <v>0.72344718230225846</v>
      </c>
      <c r="K338" s="11">
        <v>0.43227905338416162</v>
      </c>
      <c r="L338" s="11">
        <v>0.58340630793107795</v>
      </c>
      <c r="O338" s="4">
        <v>111769000174</v>
      </c>
      <c r="P338" s="11" t="s">
        <v>665</v>
      </c>
      <c r="Q338" s="11">
        <v>192</v>
      </c>
      <c r="R338" s="11">
        <v>0.94444553257899089</v>
      </c>
      <c r="S338" s="11">
        <v>0.84612400302065738</v>
      </c>
      <c r="T338" s="11">
        <v>0.41677996311235038</v>
      </c>
      <c r="U338" s="11">
        <v>0.54176585625706986</v>
      </c>
      <c r="V338" s="11">
        <v>0.41167861321849786</v>
      </c>
      <c r="W338" s="11">
        <v>0.52437801390540006</v>
      </c>
      <c r="X338" s="11">
        <v>0.75387435221607069</v>
      </c>
      <c r="Y338" s="11">
        <v>0.48437841169731705</v>
      </c>
      <c r="Z338" s="11">
        <v>0.61542809325079428</v>
      </c>
    </row>
    <row r="339" spans="1:26">
      <c r="A339" s="4">
        <v>111769003122</v>
      </c>
      <c r="B339" s="11" t="s">
        <v>251</v>
      </c>
      <c r="C339" s="11">
        <v>85</v>
      </c>
      <c r="D339" s="11">
        <v>0.93422266223014228</v>
      </c>
      <c r="E339" s="11">
        <v>0.73738597344467682</v>
      </c>
      <c r="F339" s="11">
        <v>0.41805231459452985</v>
      </c>
      <c r="G339" s="11">
        <v>0.49859923663944539</v>
      </c>
      <c r="H339" s="11">
        <v>0.38584260740919579</v>
      </c>
      <c r="I339" s="11">
        <v>0.56386146949558802</v>
      </c>
      <c r="J339" s="11">
        <v>0.73333065257939301</v>
      </c>
      <c r="K339" s="11">
        <v>0.34103818743320397</v>
      </c>
      <c r="L339" s="11">
        <v>0.57654163797827185</v>
      </c>
      <c r="O339" s="4">
        <v>111769000247</v>
      </c>
      <c r="P339" s="11" t="s">
        <v>158</v>
      </c>
      <c r="Q339" s="11">
        <v>382</v>
      </c>
      <c r="R339" s="11">
        <v>0.95593594790194203</v>
      </c>
      <c r="S339" s="11">
        <v>0.82168389205646597</v>
      </c>
      <c r="T339" s="11">
        <v>0.41146100235175204</v>
      </c>
      <c r="U339" s="11">
        <v>0.5275747254511467</v>
      </c>
      <c r="V339" s="11">
        <v>0.4494172423328856</v>
      </c>
      <c r="W339" s="11">
        <v>0.5517700398854557</v>
      </c>
      <c r="X339" s="11">
        <v>0.76108863143500294</v>
      </c>
      <c r="Y339" s="11">
        <v>0.4231530629767189</v>
      </c>
      <c r="Z339" s="11">
        <v>0.61276056804892121</v>
      </c>
    </row>
    <row r="340" spans="1:26">
      <c r="A340" s="4">
        <v>111769003360</v>
      </c>
      <c r="B340" s="11" t="s">
        <v>594</v>
      </c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O340" s="4">
        <v>111769000956</v>
      </c>
      <c r="P340" s="11" t="s">
        <v>122</v>
      </c>
      <c r="Q340" s="11">
        <v>369</v>
      </c>
      <c r="R340" s="11">
        <v>0.94806616445014746</v>
      </c>
      <c r="S340" s="11">
        <v>0.79847425104116598</v>
      </c>
      <c r="T340" s="11">
        <v>0.49472931309363172</v>
      </c>
      <c r="U340" s="11">
        <v>0.54209815738079781</v>
      </c>
      <c r="V340" s="11">
        <v>0.45577156378380995</v>
      </c>
      <c r="W340" s="11">
        <v>0.57309135868974914</v>
      </c>
      <c r="X340" s="11">
        <v>0.74275123215588579</v>
      </c>
      <c r="Y340" s="11">
        <v>0.48553524723250036</v>
      </c>
      <c r="Z340" s="11">
        <v>0.63006466097846103</v>
      </c>
    </row>
    <row r="341" spans="1:26">
      <c r="A341" s="4">
        <v>111769003416</v>
      </c>
      <c r="B341" s="11" t="s">
        <v>184</v>
      </c>
      <c r="C341" s="11">
        <v>85</v>
      </c>
      <c r="D341" s="11">
        <v>0.93300866349070544</v>
      </c>
      <c r="E341" s="11">
        <v>0.74981075369359862</v>
      </c>
      <c r="F341" s="11">
        <v>0.28640295569501778</v>
      </c>
      <c r="G341" s="11">
        <v>0.37818330916949944</v>
      </c>
      <c r="H341" s="11">
        <v>0.28926650610956955</v>
      </c>
      <c r="I341" s="11">
        <v>0.44678676033290016</v>
      </c>
      <c r="J341" s="11">
        <v>0.71491336073196621</v>
      </c>
      <c r="K341" s="11">
        <v>0.42995373640610757</v>
      </c>
      <c r="L341" s="11">
        <v>0.52854075570367054</v>
      </c>
      <c r="O341" s="4">
        <v>111769001502</v>
      </c>
      <c r="P341" s="11" t="s">
        <v>80</v>
      </c>
      <c r="Q341" s="11">
        <v>235</v>
      </c>
      <c r="R341" s="11">
        <v>0.94258432950402071</v>
      </c>
      <c r="S341" s="11">
        <v>0.80114250456396663</v>
      </c>
      <c r="T341" s="11">
        <v>0.39625241477005052</v>
      </c>
      <c r="U341" s="11">
        <v>0.43960345284313374</v>
      </c>
      <c r="V341" s="11">
        <v>0.36931829259258592</v>
      </c>
      <c r="W341" s="11">
        <v>0.51171983078247718</v>
      </c>
      <c r="X341" s="11">
        <v>0.75097144011494965</v>
      </c>
      <c r="Y341" s="11">
        <v>0.53195397855016402</v>
      </c>
      <c r="Z341" s="11">
        <v>0.59294328046516853</v>
      </c>
    </row>
    <row r="342" spans="1:26">
      <c r="A342" s="4">
        <v>111769003424</v>
      </c>
      <c r="B342" s="11" t="s">
        <v>316</v>
      </c>
      <c r="C342" s="11">
        <v>118</v>
      </c>
      <c r="D342" s="11">
        <v>0.95994385358814527</v>
      </c>
      <c r="E342" s="11">
        <v>0.77124817720410144</v>
      </c>
      <c r="F342" s="11">
        <v>0.38179934690476852</v>
      </c>
      <c r="G342" s="11">
        <v>0.49510675670539001</v>
      </c>
      <c r="H342" s="11">
        <v>0.36265665928090396</v>
      </c>
      <c r="I342" s="11">
        <v>0.48702921652646414</v>
      </c>
      <c r="J342" s="11">
        <v>0.7941728064950121</v>
      </c>
      <c r="K342" s="11">
        <v>0.49502703298102685</v>
      </c>
      <c r="L342" s="11">
        <v>0.59337298121072646</v>
      </c>
      <c r="O342" s="4">
        <v>111769001871</v>
      </c>
      <c r="P342" s="11" t="s">
        <v>82</v>
      </c>
      <c r="Q342" s="11">
        <v>35</v>
      </c>
      <c r="R342" s="11">
        <v>0.96295224124642909</v>
      </c>
      <c r="S342" s="11">
        <v>0.87418707197158696</v>
      </c>
      <c r="T342" s="11">
        <v>0.65104447805731602</v>
      </c>
      <c r="U342" s="11">
        <v>0.73857463932851053</v>
      </c>
      <c r="V342" s="11">
        <v>0.55348883762464662</v>
      </c>
      <c r="W342" s="11">
        <v>0.62474972650069915</v>
      </c>
      <c r="X342" s="11">
        <v>0.81910336940613371</v>
      </c>
      <c r="Y342" s="11">
        <v>0.58520004791278468</v>
      </c>
      <c r="Z342" s="11">
        <v>0.72616255150601339</v>
      </c>
    </row>
    <row r="343" spans="1:26">
      <c r="A343" s="4">
        <v>111769004188</v>
      </c>
      <c r="B343" s="11" t="s">
        <v>252</v>
      </c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O343" s="4">
        <v>111769003114</v>
      </c>
      <c r="P343" s="11" t="s">
        <v>89</v>
      </c>
      <c r="Q343" s="11">
        <v>346</v>
      </c>
      <c r="R343" s="11">
        <v>0.94985142510237974</v>
      </c>
      <c r="S343" s="11">
        <v>0.84207418850658899</v>
      </c>
      <c r="T343" s="11">
        <v>0.43773664052937855</v>
      </c>
      <c r="U343" s="11">
        <v>0.48962028435889327</v>
      </c>
      <c r="V343" s="11">
        <v>0.38553939217613242</v>
      </c>
      <c r="W343" s="11">
        <v>0.50844165919696038</v>
      </c>
      <c r="X343" s="11">
        <v>0.78234741244358696</v>
      </c>
      <c r="Y343" s="11">
        <v>0.50307998800599607</v>
      </c>
      <c r="Z343" s="11">
        <v>0.61233637378998962</v>
      </c>
    </row>
    <row r="344" spans="1:26">
      <c r="A344" s="4">
        <v>111848000911</v>
      </c>
      <c r="B344" s="11" t="s">
        <v>472</v>
      </c>
      <c r="C344" s="11">
        <v>84</v>
      </c>
      <c r="D344" s="11">
        <v>0.96362773633121501</v>
      </c>
      <c r="E344" s="11">
        <v>0.86970518808904751</v>
      </c>
      <c r="F344" s="11">
        <v>0.38436066714247163</v>
      </c>
      <c r="G344" s="11">
        <v>0.47498145161810229</v>
      </c>
      <c r="H344" s="11">
        <v>0.35794294806402638</v>
      </c>
      <c r="I344" s="11">
        <v>0.57776126233991942</v>
      </c>
      <c r="J344" s="11">
        <v>0.81167316566804804</v>
      </c>
      <c r="K344" s="11">
        <v>0.61330201986647404</v>
      </c>
      <c r="L344" s="11">
        <v>0.63166930488991302</v>
      </c>
      <c r="O344" s="4">
        <v>111769003122</v>
      </c>
      <c r="P344" s="11" t="s">
        <v>251</v>
      </c>
      <c r="Q344" s="11">
        <v>222</v>
      </c>
      <c r="R344" s="11">
        <v>0.95197592499606476</v>
      </c>
      <c r="S344" s="11">
        <v>0.82077687251155551</v>
      </c>
      <c r="T344" s="11">
        <v>0.48019279767171197</v>
      </c>
      <c r="U344" s="11">
        <v>0.51190573713305398</v>
      </c>
      <c r="V344" s="11">
        <v>0.50799084870636424</v>
      </c>
      <c r="W344" s="11">
        <v>0.56781654078303667</v>
      </c>
      <c r="X344" s="11">
        <v>0.77926945806888048</v>
      </c>
      <c r="Y344" s="11">
        <v>0.51534908257213929</v>
      </c>
      <c r="Z344" s="11">
        <v>0.64190965780535092</v>
      </c>
    </row>
    <row r="345" spans="1:26">
      <c r="A345" s="4">
        <v>111848002107</v>
      </c>
      <c r="B345" s="11" t="s">
        <v>473</v>
      </c>
      <c r="C345" s="11">
        <v>105</v>
      </c>
      <c r="D345" s="11">
        <v>0.96155025545288841</v>
      </c>
      <c r="E345" s="11">
        <v>0.92031404933017613</v>
      </c>
      <c r="F345" s="11">
        <v>0.55134237739944292</v>
      </c>
      <c r="G345" s="11">
        <v>0.63636753098608467</v>
      </c>
      <c r="H345" s="11">
        <v>0.53915842536745806</v>
      </c>
      <c r="I345" s="11">
        <v>0.64007032015534737</v>
      </c>
      <c r="J345" s="11">
        <v>0.80070208267849707</v>
      </c>
      <c r="K345" s="11">
        <v>0.61743065380052242</v>
      </c>
      <c r="L345" s="11">
        <v>0.70836696189630211</v>
      </c>
      <c r="O345" s="4">
        <v>111769003360</v>
      </c>
      <c r="P345" s="11" t="s">
        <v>594</v>
      </c>
      <c r="Q345" s="11">
        <v>368</v>
      </c>
      <c r="R345" s="11">
        <v>0.95800558800138069</v>
      </c>
      <c r="S345" s="11">
        <v>0.84715042351154224</v>
      </c>
      <c r="T345" s="11">
        <v>0.44328563656890374</v>
      </c>
      <c r="U345" s="11">
        <v>0.5076420406940424</v>
      </c>
      <c r="V345" s="11">
        <v>0.40839411765446798</v>
      </c>
      <c r="W345" s="11">
        <v>0.53812364749732444</v>
      </c>
      <c r="X345" s="11">
        <v>0.76934997179745224</v>
      </c>
      <c r="Y345" s="11">
        <v>0.47261703891069884</v>
      </c>
      <c r="Z345" s="11">
        <v>0.6180710580794766</v>
      </c>
    </row>
    <row r="346" spans="1:26">
      <c r="A346" s="4">
        <v>111848002522</v>
      </c>
      <c r="B346" s="11" t="s">
        <v>474</v>
      </c>
      <c r="C346" s="11">
        <v>201</v>
      </c>
      <c r="D346" s="11">
        <v>0.95337578912410648</v>
      </c>
      <c r="E346" s="11">
        <v>0.78176915194924579</v>
      </c>
      <c r="F346" s="11">
        <v>0.34050939191659674</v>
      </c>
      <c r="G346" s="11">
        <v>0.48707899243295932</v>
      </c>
      <c r="H346" s="11">
        <v>0.36427632503711499</v>
      </c>
      <c r="I346" s="11">
        <v>0.55911487417729289</v>
      </c>
      <c r="J346" s="11">
        <v>0.69207998873867715</v>
      </c>
      <c r="K346" s="11">
        <v>0.43400031310810799</v>
      </c>
      <c r="L346" s="11">
        <v>0.57652560331051261</v>
      </c>
      <c r="O346" s="4">
        <v>111769003416</v>
      </c>
      <c r="P346" s="11" t="s">
        <v>184</v>
      </c>
      <c r="Q346" s="11">
        <v>259</v>
      </c>
      <c r="R346" s="11">
        <v>0.94389047791197522</v>
      </c>
      <c r="S346" s="11">
        <v>0.85521330923953665</v>
      </c>
      <c r="T346" s="11">
        <v>0.50171114460097677</v>
      </c>
      <c r="U346" s="11">
        <v>0.5580839696885781</v>
      </c>
      <c r="V346" s="11">
        <v>0.4867939355650433</v>
      </c>
      <c r="W346" s="11">
        <v>0.57220294073851097</v>
      </c>
      <c r="X346" s="11">
        <v>0.75451124328681418</v>
      </c>
      <c r="Y346" s="11">
        <v>0.54465744937573612</v>
      </c>
      <c r="Z346" s="11">
        <v>0.65213305880089634</v>
      </c>
    </row>
    <row r="347" spans="1:26">
      <c r="A347" s="4">
        <v>111848002662</v>
      </c>
      <c r="B347" s="11" t="s">
        <v>591</v>
      </c>
      <c r="C347" s="11">
        <v>354</v>
      </c>
      <c r="D347" s="11">
        <v>0.94798010020940138</v>
      </c>
      <c r="E347" s="11">
        <v>0.79475068934631177</v>
      </c>
      <c r="F347" s="11">
        <v>0.37560710027232541</v>
      </c>
      <c r="G347" s="11">
        <v>0.4768042152994435</v>
      </c>
      <c r="H347" s="11">
        <v>0.36580870911344193</v>
      </c>
      <c r="I347" s="11">
        <v>0.46713458969673161</v>
      </c>
      <c r="J347" s="11">
        <v>0.75034619745756337</v>
      </c>
      <c r="K347" s="11">
        <v>0.38087357935350691</v>
      </c>
      <c r="L347" s="11">
        <v>0.56991314759359069</v>
      </c>
      <c r="O347" s="4">
        <v>111769003424</v>
      </c>
      <c r="P347" s="11" t="s">
        <v>316</v>
      </c>
      <c r="Q347" s="11">
        <v>176</v>
      </c>
      <c r="R347" s="11">
        <v>0.95751953378311772</v>
      </c>
      <c r="S347" s="11">
        <v>0.80812314048960743</v>
      </c>
      <c r="T347" s="11">
        <v>0.47721729296284088</v>
      </c>
      <c r="U347" s="11">
        <v>0.60587453685350923</v>
      </c>
      <c r="V347" s="11">
        <v>0.48857709811750477</v>
      </c>
      <c r="W347" s="11">
        <v>0.55940477512727205</v>
      </c>
      <c r="X347" s="11">
        <v>0.72190430578847908</v>
      </c>
      <c r="Y347" s="11">
        <v>0.46516707701854892</v>
      </c>
      <c r="Z347" s="11">
        <v>0.63547347001761001</v>
      </c>
    </row>
    <row r="348" spans="1:26">
      <c r="A348" s="4">
        <v>111848002689</v>
      </c>
      <c r="B348" s="11" t="s">
        <v>169</v>
      </c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O348" s="4">
        <v>111769004188</v>
      </c>
      <c r="P348" s="11" t="s">
        <v>252</v>
      </c>
      <c r="Q348" s="11">
        <v>294</v>
      </c>
      <c r="R348" s="11">
        <v>0.9564211828155974</v>
      </c>
      <c r="S348" s="11">
        <v>0.80099335241488312</v>
      </c>
      <c r="T348" s="11">
        <v>0.49262122583161377</v>
      </c>
      <c r="U348" s="11">
        <v>0.55757305778756494</v>
      </c>
      <c r="V348" s="11">
        <v>0.51208570829327482</v>
      </c>
      <c r="W348" s="11">
        <v>0.55185783854662185</v>
      </c>
      <c r="X348" s="11">
        <v>0.70348994434422485</v>
      </c>
      <c r="Y348" s="11">
        <v>0.49459421772149675</v>
      </c>
      <c r="Z348" s="11">
        <v>0.63370456596940961</v>
      </c>
    </row>
    <row r="349" spans="1:26">
      <c r="A349" s="4">
        <v>111848003031</v>
      </c>
      <c r="B349" s="11" t="s">
        <v>336</v>
      </c>
      <c r="C349" s="11">
        <v>59</v>
      </c>
      <c r="D349" s="11">
        <v>0.96069284477198302</v>
      </c>
      <c r="E349" s="11">
        <v>0.83502255250744117</v>
      </c>
      <c r="F349" s="11">
        <v>0.42075711345698313</v>
      </c>
      <c r="G349" s="11">
        <v>0.56524080622377304</v>
      </c>
      <c r="H349" s="11">
        <v>0.41537946058082315</v>
      </c>
      <c r="I349" s="11">
        <v>0.55020343342834543</v>
      </c>
      <c r="J349" s="11">
        <v>0.69818059551717304</v>
      </c>
      <c r="K349" s="11">
        <v>0.35550124415829387</v>
      </c>
      <c r="L349" s="11">
        <v>0.60012225633060201</v>
      </c>
      <c r="O349" s="4">
        <v>111848000911</v>
      </c>
      <c r="P349" s="11" t="s">
        <v>472</v>
      </c>
      <c r="Q349" s="11">
        <v>1</v>
      </c>
      <c r="R349" s="11">
        <v>0.88460264694480639</v>
      </c>
      <c r="S349" s="11">
        <v>0.52874593953700333</v>
      </c>
      <c r="T349" s="11">
        <v>0.24098452397428444</v>
      </c>
      <c r="U349" s="11">
        <v>0.49953207122725135</v>
      </c>
      <c r="V349" s="11">
        <v>0.6682110191313736</v>
      </c>
      <c r="W349" s="11">
        <v>0.68850341119255698</v>
      </c>
      <c r="X349" s="11">
        <v>0.8374627713251227</v>
      </c>
      <c r="Y349" s="11">
        <v>0</v>
      </c>
      <c r="Z349" s="11">
        <v>0.54350529791654989</v>
      </c>
    </row>
    <row r="350" spans="1:26">
      <c r="A350" s="4">
        <v>111848003910</v>
      </c>
      <c r="B350" s="11" t="s">
        <v>198</v>
      </c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O350" s="4">
        <v>111848002107</v>
      </c>
      <c r="P350" s="11" t="s">
        <v>473</v>
      </c>
      <c r="Q350" s="11">
        <v>162</v>
      </c>
      <c r="R350" s="11">
        <v>0.96267460614823674</v>
      </c>
      <c r="S350" s="11">
        <v>0.92403014692911545</v>
      </c>
      <c r="T350" s="11">
        <v>0.56583522270064179</v>
      </c>
      <c r="U350" s="11">
        <v>0.64517068802070543</v>
      </c>
      <c r="V350" s="11">
        <v>0.56079921082905715</v>
      </c>
      <c r="W350" s="11">
        <v>0.69049484935891658</v>
      </c>
      <c r="X350" s="11">
        <v>0.82576796380742956</v>
      </c>
      <c r="Y350" s="11">
        <v>0.66340396006841684</v>
      </c>
      <c r="Z350" s="11">
        <v>0.72977208098281499</v>
      </c>
    </row>
    <row r="351" spans="1:26">
      <c r="A351" s="4">
        <v>111850000740</v>
      </c>
      <c r="B351" s="11" t="s">
        <v>124</v>
      </c>
      <c r="C351" s="11">
        <v>159</v>
      </c>
      <c r="D351" s="11">
        <v>0.93341083141274872</v>
      </c>
      <c r="E351" s="11">
        <v>0.80838249630534609</v>
      </c>
      <c r="F351" s="11">
        <v>0.31256904857646761</v>
      </c>
      <c r="G351" s="11">
        <v>0.39389723226700007</v>
      </c>
      <c r="H351" s="11">
        <v>0.32091236706833554</v>
      </c>
      <c r="I351" s="11">
        <v>0.48226375598266791</v>
      </c>
      <c r="J351" s="11">
        <v>0.74684145916634692</v>
      </c>
      <c r="K351" s="11">
        <v>0.4962504738322247</v>
      </c>
      <c r="L351" s="11">
        <v>0.56181595807639217</v>
      </c>
      <c r="O351" s="4">
        <v>111848002522</v>
      </c>
      <c r="P351" s="11" t="s">
        <v>474</v>
      </c>
      <c r="Q351" s="11">
        <v>172</v>
      </c>
      <c r="R351" s="11">
        <v>0.95497276739446646</v>
      </c>
      <c r="S351" s="11">
        <v>0.84987991192229062</v>
      </c>
      <c r="T351" s="11">
        <v>0.35985728561214247</v>
      </c>
      <c r="U351" s="11">
        <v>0.50377383395350428</v>
      </c>
      <c r="V351" s="11">
        <v>0.39760150571619191</v>
      </c>
      <c r="W351" s="11">
        <v>0.53721182797793321</v>
      </c>
      <c r="X351" s="11">
        <v>0.73475785456273368</v>
      </c>
      <c r="Y351" s="11">
        <v>0.46976611405377805</v>
      </c>
      <c r="Z351" s="11">
        <v>0.60097763764913004</v>
      </c>
    </row>
    <row r="352" spans="1:26">
      <c r="A352" s="4">
        <v>111850001037</v>
      </c>
      <c r="B352" s="11" t="s">
        <v>475</v>
      </c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O352" s="4">
        <v>111848002662</v>
      </c>
      <c r="P352" s="11" t="s">
        <v>591</v>
      </c>
      <c r="Q352" s="11">
        <v>35</v>
      </c>
      <c r="R352" s="11">
        <v>0.87621151013261611</v>
      </c>
      <c r="S352" s="11">
        <v>0.79019834154535673</v>
      </c>
      <c r="T352" s="11">
        <v>0.56776025054826484</v>
      </c>
      <c r="U352" s="11">
        <v>0.72590574444088263</v>
      </c>
      <c r="V352" s="11">
        <v>0.62096886442140187</v>
      </c>
      <c r="W352" s="11">
        <v>0.66491678835808732</v>
      </c>
      <c r="X352" s="11">
        <v>0.75576848346649528</v>
      </c>
      <c r="Y352" s="11">
        <v>0.33742533502946359</v>
      </c>
      <c r="Z352" s="11">
        <v>0.66739441474282102</v>
      </c>
    </row>
    <row r="353" spans="1:26">
      <c r="A353" s="4">
        <v>111850001380</v>
      </c>
      <c r="B353" s="11" t="s">
        <v>327</v>
      </c>
      <c r="C353" s="11">
        <v>151</v>
      </c>
      <c r="D353" s="11">
        <v>0.95003306743749683</v>
      </c>
      <c r="E353" s="11">
        <v>0.79976883065423465</v>
      </c>
      <c r="F353" s="11">
        <v>0.37200112070158958</v>
      </c>
      <c r="G353" s="11">
        <v>0.50518359665361823</v>
      </c>
      <c r="H353" s="11">
        <v>0.3822930833597814</v>
      </c>
      <c r="I353" s="11">
        <v>0.48275879232567648</v>
      </c>
      <c r="J353" s="11">
        <v>0.71569046465292363</v>
      </c>
      <c r="K353" s="11">
        <v>0.31090517850929617</v>
      </c>
      <c r="L353" s="11">
        <v>0.56482926678682699</v>
      </c>
      <c r="O353" s="4">
        <v>111848002689</v>
      </c>
      <c r="P353" s="11" t="s">
        <v>169</v>
      </c>
      <c r="Q353" s="11">
        <v>288</v>
      </c>
      <c r="R353" s="11">
        <v>0.94554287765550293</v>
      </c>
      <c r="S353" s="11">
        <v>0.84478570744284809</v>
      </c>
      <c r="T353" s="11">
        <v>0.50497036147022278</v>
      </c>
      <c r="U353" s="11">
        <v>0.58850718491068343</v>
      </c>
      <c r="V353" s="11">
        <v>0.48990376868318675</v>
      </c>
      <c r="W353" s="11">
        <v>0.54195482571387754</v>
      </c>
      <c r="X353" s="11">
        <v>0.73788912675335372</v>
      </c>
      <c r="Y353" s="11">
        <v>0.51711484874996516</v>
      </c>
      <c r="Z353" s="11">
        <v>0.64633358767245508</v>
      </c>
    </row>
    <row r="354" spans="1:26">
      <c r="A354" s="4">
        <v>111850001428</v>
      </c>
      <c r="B354" s="11" t="s">
        <v>281</v>
      </c>
      <c r="C354" s="11">
        <v>292</v>
      </c>
      <c r="D354" s="11">
        <v>0.95382982581029485</v>
      </c>
      <c r="E354" s="11">
        <v>0.74288174624583092</v>
      </c>
      <c r="F354" s="11">
        <v>0.33797961205792487</v>
      </c>
      <c r="G354" s="11">
        <v>0.46416299813004286</v>
      </c>
      <c r="H354" s="11">
        <v>0.37912899563486657</v>
      </c>
      <c r="I354" s="11">
        <v>0.4846666565555634</v>
      </c>
      <c r="J354" s="11">
        <v>0.70160881989358514</v>
      </c>
      <c r="K354" s="11">
        <v>0.35560093469415582</v>
      </c>
      <c r="L354" s="11">
        <v>0.55248244862778306</v>
      </c>
      <c r="O354" s="4">
        <v>111848003031</v>
      </c>
      <c r="P354" s="11" t="s">
        <v>336</v>
      </c>
      <c r="Q354" s="11">
        <v>177</v>
      </c>
      <c r="R354" s="11">
        <v>0.94126191211775923</v>
      </c>
      <c r="S354" s="11">
        <v>0.73397345697259475</v>
      </c>
      <c r="T354" s="11">
        <v>0.3853340630547134</v>
      </c>
      <c r="U354" s="11">
        <v>0.50808999580122116</v>
      </c>
      <c r="V354" s="11">
        <v>0.40035226055138595</v>
      </c>
      <c r="W354" s="11">
        <v>0.53439077817195679</v>
      </c>
      <c r="X354" s="11">
        <v>0.71906618740146944</v>
      </c>
      <c r="Y354" s="11">
        <v>0.35589723874011481</v>
      </c>
      <c r="Z354" s="11">
        <v>0.57229573660140198</v>
      </c>
    </row>
    <row r="355" spans="1:26">
      <c r="A355" s="4">
        <v>111850001461</v>
      </c>
      <c r="B355" s="11" t="s">
        <v>324</v>
      </c>
      <c r="C355" s="11">
        <v>95</v>
      </c>
      <c r="D355" s="11">
        <v>0.90698457450652326</v>
      </c>
      <c r="E355" s="11">
        <v>0.73293984500642095</v>
      </c>
      <c r="F355" s="11">
        <v>0.43230390836021376</v>
      </c>
      <c r="G355" s="11">
        <v>0.56809372211246034</v>
      </c>
      <c r="H355" s="11">
        <v>0.46155929850065636</v>
      </c>
      <c r="I355" s="11">
        <v>0.55820605167314352</v>
      </c>
      <c r="J355" s="11">
        <v>0.66451833094401269</v>
      </c>
      <c r="K355" s="11">
        <v>0.38716227199786835</v>
      </c>
      <c r="L355" s="11">
        <v>0.58897100038766237</v>
      </c>
      <c r="O355" s="4">
        <v>111848003910</v>
      </c>
      <c r="P355" s="11" t="s">
        <v>198</v>
      </c>
      <c r="Q355" s="11">
        <v>192</v>
      </c>
      <c r="R355" s="11">
        <v>0.95160151812826554</v>
      </c>
      <c r="S355" s="11">
        <v>0.78674321598041819</v>
      </c>
      <c r="T355" s="11">
        <v>0.41983003228758842</v>
      </c>
      <c r="U355" s="11">
        <v>0.53251913729848777</v>
      </c>
      <c r="V355" s="11">
        <v>0.44869391033625006</v>
      </c>
      <c r="W355" s="11">
        <v>0.54497856608111672</v>
      </c>
      <c r="X355" s="11">
        <v>0.70732043215963269</v>
      </c>
      <c r="Y355" s="11">
        <v>0.4533874402954135</v>
      </c>
      <c r="Z355" s="11">
        <v>0.6056342815708966</v>
      </c>
    </row>
    <row r="356" spans="1:26">
      <c r="A356" s="4">
        <v>111850001576</v>
      </c>
      <c r="B356" s="11" t="s">
        <v>350</v>
      </c>
      <c r="C356" s="11">
        <v>126</v>
      </c>
      <c r="D356" s="11">
        <v>0.94328082519844281</v>
      </c>
      <c r="E356" s="11">
        <v>0.73856437495628691</v>
      </c>
      <c r="F356" s="11">
        <v>0.4253140718486354</v>
      </c>
      <c r="G356" s="11">
        <v>0.54255483520760184</v>
      </c>
      <c r="H356" s="11">
        <v>0.4613794511018014</v>
      </c>
      <c r="I356" s="11">
        <v>0.48552941380639258</v>
      </c>
      <c r="J356" s="11">
        <v>0.64025779313886366</v>
      </c>
      <c r="K356" s="11">
        <v>0.34923435300394967</v>
      </c>
      <c r="L356" s="11">
        <v>0.57326438978274685</v>
      </c>
      <c r="O356" s="4">
        <v>111850000740</v>
      </c>
      <c r="P356" s="11" t="s">
        <v>124</v>
      </c>
      <c r="Q356" s="11">
        <v>108</v>
      </c>
      <c r="R356" s="11">
        <v>0.94685992463934376</v>
      </c>
      <c r="S356" s="11">
        <v>0.82298465918264918</v>
      </c>
      <c r="T356" s="11">
        <v>0.36364505631982158</v>
      </c>
      <c r="U356" s="11">
        <v>0.4601332093010071</v>
      </c>
      <c r="V356" s="11">
        <v>0.38950245749792645</v>
      </c>
      <c r="W356" s="11">
        <v>0.51729937828048456</v>
      </c>
      <c r="X356" s="11">
        <v>0.70180986658081967</v>
      </c>
      <c r="Y356" s="11">
        <v>0.41368758860043398</v>
      </c>
      <c r="Z356" s="11">
        <v>0.5769902675503108</v>
      </c>
    </row>
    <row r="357" spans="1:26">
      <c r="A357" s="4">
        <v>211001027485</v>
      </c>
      <c r="B357" s="11" t="s">
        <v>602</v>
      </c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O357" s="4">
        <v>111850001037</v>
      </c>
      <c r="P357" s="11" t="s">
        <v>475</v>
      </c>
      <c r="Q357" s="11">
        <v>107</v>
      </c>
      <c r="R357" s="11">
        <v>0.93731775665275452</v>
      </c>
      <c r="S357" s="11">
        <v>0.92851218195014362</v>
      </c>
      <c r="T357" s="11">
        <v>0.57201750021890674</v>
      </c>
      <c r="U357" s="11">
        <v>0.58375414090656896</v>
      </c>
      <c r="V357" s="11">
        <v>0.49781970897802547</v>
      </c>
      <c r="W357" s="11">
        <v>0.58975641712505689</v>
      </c>
      <c r="X357" s="11">
        <v>0.83925685022194296</v>
      </c>
      <c r="Y357" s="11">
        <v>0.67672533289038739</v>
      </c>
      <c r="Z357" s="11">
        <v>0.70314498611797327</v>
      </c>
    </row>
    <row r="358" spans="1:26">
      <c r="A358" s="4">
        <v>211001032501</v>
      </c>
      <c r="B358" s="11" t="s">
        <v>402</v>
      </c>
      <c r="C358" s="11">
        <v>130</v>
      </c>
      <c r="D358" s="11">
        <v>0.9535204728390142</v>
      </c>
      <c r="E358" s="11">
        <v>0.80983293672660461</v>
      </c>
      <c r="F358" s="11">
        <v>0.42791568661257473</v>
      </c>
      <c r="G358" s="11">
        <v>0.54518209651998362</v>
      </c>
      <c r="H358" s="11">
        <v>0.41769993972443809</v>
      </c>
      <c r="I358" s="11">
        <v>0.52018261538481647</v>
      </c>
      <c r="J358" s="11">
        <v>0.67175658276461303</v>
      </c>
      <c r="K358" s="11">
        <v>0.38154124651335197</v>
      </c>
      <c r="L358" s="11">
        <v>0.59095394713567462</v>
      </c>
      <c r="O358" s="4">
        <v>111850001380</v>
      </c>
      <c r="P358" s="11" t="s">
        <v>327</v>
      </c>
      <c r="Q358" s="11">
        <v>192</v>
      </c>
      <c r="R358" s="11">
        <v>0.95760347055709905</v>
      </c>
      <c r="S358" s="11">
        <v>0.70848331357592809</v>
      </c>
      <c r="T358" s="11">
        <v>0.43734517846690013</v>
      </c>
      <c r="U358" s="11">
        <v>0.53564400164974424</v>
      </c>
      <c r="V358" s="11">
        <v>0.47693215862599075</v>
      </c>
      <c r="W358" s="11">
        <v>0.57511409659774626</v>
      </c>
      <c r="X358" s="11">
        <v>0.67616602425865147</v>
      </c>
      <c r="Y358" s="11">
        <v>0.34948850926702896</v>
      </c>
      <c r="Z358" s="11">
        <v>0.58959709412488615</v>
      </c>
    </row>
    <row r="359" spans="1:26">
      <c r="A359" s="4">
        <v>211001076346</v>
      </c>
      <c r="B359" s="11" t="s">
        <v>396</v>
      </c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O359" s="4">
        <v>111850001428</v>
      </c>
      <c r="P359" s="11" t="s">
        <v>281</v>
      </c>
      <c r="Q359" s="11">
        <v>148</v>
      </c>
      <c r="R359" s="11">
        <v>0.95571727422156727</v>
      </c>
      <c r="S359" s="11">
        <v>0.78788612058109964</v>
      </c>
      <c r="T359" s="11">
        <v>0.40692761620992707</v>
      </c>
      <c r="U359" s="11">
        <v>0.50579016384259456</v>
      </c>
      <c r="V359" s="11">
        <v>0.39927718177596949</v>
      </c>
      <c r="W359" s="11">
        <v>0.48191407406269671</v>
      </c>
      <c r="X359" s="11">
        <v>0.70779078362323367</v>
      </c>
      <c r="Y359" s="11">
        <v>0.38181904130321848</v>
      </c>
      <c r="Z359" s="11">
        <v>0.57839028195253839</v>
      </c>
    </row>
    <row r="360" spans="1:26">
      <c r="A360" s="4">
        <v>211001076958</v>
      </c>
      <c r="B360" s="11" t="s">
        <v>365</v>
      </c>
      <c r="C360" s="11">
        <v>133</v>
      </c>
      <c r="D360" s="11">
        <v>0.93869280196262284</v>
      </c>
      <c r="E360" s="11">
        <v>0.79986093600156549</v>
      </c>
      <c r="F360" s="11">
        <v>0.44225612788366153</v>
      </c>
      <c r="G360" s="11">
        <v>0.57820962084105365</v>
      </c>
      <c r="H360" s="11">
        <v>0.46915412743452251</v>
      </c>
      <c r="I360" s="11">
        <v>0.48703342684270473</v>
      </c>
      <c r="J360" s="11">
        <v>0.66659999446255325</v>
      </c>
      <c r="K360" s="11">
        <v>0.45362832615706861</v>
      </c>
      <c r="L360" s="11">
        <v>0.6044294201982191</v>
      </c>
      <c r="O360" s="4">
        <v>111850001461</v>
      </c>
      <c r="P360" s="11" t="s">
        <v>324</v>
      </c>
      <c r="Q360" s="11">
        <v>235</v>
      </c>
      <c r="R360" s="11">
        <v>0.95303717904541663</v>
      </c>
      <c r="S360" s="11">
        <v>0.68597594760367298</v>
      </c>
      <c r="T360" s="11">
        <v>0.49957781264203394</v>
      </c>
      <c r="U360" s="11">
        <v>0.58412839443533071</v>
      </c>
      <c r="V360" s="11">
        <v>0.54440223077264138</v>
      </c>
      <c r="W360" s="11">
        <v>0.62853004153999836</v>
      </c>
      <c r="X360" s="11">
        <v>0.61749248276673729</v>
      </c>
      <c r="Y360" s="11">
        <v>0.32782604740050808</v>
      </c>
      <c r="Z360" s="11">
        <v>0.60512126702579239</v>
      </c>
    </row>
    <row r="361" spans="1:26">
      <c r="A361" s="4">
        <v>211001094832</v>
      </c>
      <c r="B361" s="11" t="s">
        <v>606</v>
      </c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O361" s="4">
        <v>111850001576</v>
      </c>
      <c r="P361" s="11" t="s">
        <v>350</v>
      </c>
      <c r="Q361" s="11">
        <v>87</v>
      </c>
      <c r="R361" s="11">
        <v>0.92855398957599244</v>
      </c>
      <c r="S361" s="11">
        <v>0.62940589078344111</v>
      </c>
      <c r="T361" s="11">
        <v>0.54443840599551097</v>
      </c>
      <c r="U361" s="11">
        <v>0.63969872561818575</v>
      </c>
      <c r="V361" s="11">
        <v>0.51909865523151211</v>
      </c>
      <c r="W361" s="11">
        <v>0.60066138247632361</v>
      </c>
      <c r="X361" s="11">
        <v>0.63662254077237845</v>
      </c>
      <c r="Y361" s="11">
        <v>0.43138324541013362</v>
      </c>
      <c r="Z361" s="11">
        <v>0.61623285448293474</v>
      </c>
    </row>
    <row r="362" spans="1:26">
      <c r="A362" s="4">
        <v>211102000201</v>
      </c>
      <c r="B362" s="11" t="s">
        <v>407</v>
      </c>
      <c r="C362" s="11">
        <v>207</v>
      </c>
      <c r="D362" s="11">
        <v>0.95741538468053677</v>
      </c>
      <c r="E362" s="11">
        <v>0.80401486354977225</v>
      </c>
      <c r="F362" s="11">
        <v>0.4417550474271974</v>
      </c>
      <c r="G362" s="11">
        <v>0.54903557193191699</v>
      </c>
      <c r="H362" s="11">
        <v>0.44350104251810474</v>
      </c>
      <c r="I362" s="11">
        <v>0.52423682989225784</v>
      </c>
      <c r="J362" s="11">
        <v>0.70183947671934077</v>
      </c>
      <c r="K362" s="11">
        <v>0.41500763957082987</v>
      </c>
      <c r="L362" s="11">
        <v>0.60460073203624465</v>
      </c>
      <c r="O362" s="4">
        <v>211001027485</v>
      </c>
      <c r="P362" s="11" t="s">
        <v>602</v>
      </c>
      <c r="Q362" s="11">
        <v>96</v>
      </c>
      <c r="R362" s="11">
        <v>0.9646436268781492</v>
      </c>
      <c r="S362" s="11">
        <v>0.81758455093990234</v>
      </c>
      <c r="T362" s="11">
        <v>0.54900597282410046</v>
      </c>
      <c r="U362" s="11">
        <v>0.5832789891830148</v>
      </c>
      <c r="V362" s="11">
        <v>0.53457636686938848</v>
      </c>
      <c r="W362" s="11">
        <v>0.58225910376515877</v>
      </c>
      <c r="X362" s="11">
        <v>0.76585384033685944</v>
      </c>
      <c r="Y362" s="11">
        <v>0.47654930515102573</v>
      </c>
      <c r="Z362" s="11">
        <v>0.65921896949344994</v>
      </c>
    </row>
    <row r="363" spans="1:26">
      <c r="A363" s="4">
        <v>211102000243</v>
      </c>
      <c r="B363" s="11" t="s">
        <v>138</v>
      </c>
      <c r="C363" s="11">
        <v>282</v>
      </c>
      <c r="D363" s="11">
        <v>0.94627207385041945</v>
      </c>
      <c r="E363" s="11">
        <v>0.8212158711375942</v>
      </c>
      <c r="F363" s="11">
        <v>0.41603317700744458</v>
      </c>
      <c r="G363" s="11">
        <v>0.49888225966594019</v>
      </c>
      <c r="H363" s="11">
        <v>0.40505642318637847</v>
      </c>
      <c r="I363" s="11">
        <v>0.50116929525317422</v>
      </c>
      <c r="J363" s="11">
        <v>0.71143846283268652</v>
      </c>
      <c r="K363" s="11">
        <v>0.4663191047408371</v>
      </c>
      <c r="L363" s="11">
        <v>0.59579833345930933</v>
      </c>
      <c r="O363" s="4">
        <v>211001032501</v>
      </c>
      <c r="P363" s="11" t="s">
        <v>402</v>
      </c>
      <c r="Q363" s="11">
        <v>191</v>
      </c>
      <c r="R363" s="11">
        <v>0.94913452821553013</v>
      </c>
      <c r="S363" s="11">
        <v>0.7573900903683477</v>
      </c>
      <c r="T363" s="11">
        <v>0.4508243753661561</v>
      </c>
      <c r="U363" s="11">
        <v>0.53483781067650327</v>
      </c>
      <c r="V363" s="11">
        <v>0.46059825263766874</v>
      </c>
      <c r="W363" s="11">
        <v>0.54890556829143189</v>
      </c>
      <c r="X363" s="11">
        <v>0.67117081806186618</v>
      </c>
      <c r="Y363" s="11">
        <v>0.42634929910132019</v>
      </c>
      <c r="Z363" s="11">
        <v>0.59990134283985297</v>
      </c>
    </row>
    <row r="364" spans="1:26">
      <c r="A364" s="4">
        <v>211102000995</v>
      </c>
      <c r="B364" s="11" t="s">
        <v>143</v>
      </c>
      <c r="C364" s="11">
        <v>217</v>
      </c>
      <c r="D364" s="11">
        <v>0.93869197994343556</v>
      </c>
      <c r="E364" s="11">
        <v>0.7759846612725011</v>
      </c>
      <c r="F364" s="11">
        <v>0.36000927450460229</v>
      </c>
      <c r="G364" s="11">
        <v>0.45004165085422398</v>
      </c>
      <c r="H364" s="11">
        <v>0.36397227000707261</v>
      </c>
      <c r="I364" s="11">
        <v>0.52770103576595973</v>
      </c>
      <c r="J364" s="11">
        <v>0.7278715876433397</v>
      </c>
      <c r="K364" s="11">
        <v>0.38162290496628759</v>
      </c>
      <c r="L364" s="11">
        <v>0.56573692061967784</v>
      </c>
      <c r="O364" s="4">
        <v>211001076346</v>
      </c>
      <c r="P364" s="11" t="s">
        <v>396</v>
      </c>
      <c r="Q364" s="11">
        <v>59</v>
      </c>
      <c r="R364" s="11">
        <v>0.96209088680313304</v>
      </c>
      <c r="S364" s="11">
        <v>0.87692372925842554</v>
      </c>
      <c r="T364" s="11">
        <v>0.43512897517811833</v>
      </c>
      <c r="U364" s="11">
        <v>0.58238062899346366</v>
      </c>
      <c r="V364" s="11">
        <v>0.51603033343698579</v>
      </c>
      <c r="W364" s="11">
        <v>0.604608926082009</v>
      </c>
      <c r="X364" s="11">
        <v>0.7441681485972107</v>
      </c>
      <c r="Y364" s="11">
        <v>0.51630357234649593</v>
      </c>
      <c r="Z364" s="11">
        <v>0.65470440008698016</v>
      </c>
    </row>
    <row r="365" spans="1:26">
      <c r="A365" s="4">
        <v>211769003151</v>
      </c>
      <c r="B365" s="11" t="s">
        <v>476</v>
      </c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O365" s="4">
        <v>211001076958</v>
      </c>
      <c r="P365" s="11" t="s">
        <v>365</v>
      </c>
      <c r="Q365" s="11">
        <v>382</v>
      </c>
      <c r="R365" s="11">
        <v>0.96040049680241091</v>
      </c>
      <c r="S365" s="11">
        <v>0.84559395534823789</v>
      </c>
      <c r="T365" s="11">
        <v>0.47436182282588768</v>
      </c>
      <c r="U365" s="11">
        <v>0.5883930100396858</v>
      </c>
      <c r="V365" s="11">
        <v>0.511350263716848</v>
      </c>
      <c r="W365" s="11">
        <v>0.60866479310582466</v>
      </c>
      <c r="X365" s="11">
        <v>0.75598811508420849</v>
      </c>
      <c r="Y365" s="11">
        <v>0.48234923656161943</v>
      </c>
      <c r="Z365" s="11">
        <v>0.6533877116855904</v>
      </c>
    </row>
    <row r="366" spans="1:26">
      <c r="A366" s="4">
        <v>211850000051</v>
      </c>
      <c r="B366" s="11" t="s">
        <v>335</v>
      </c>
      <c r="C366" s="11">
        <v>185</v>
      </c>
      <c r="D366" s="11">
        <v>0.95197941937163222</v>
      </c>
      <c r="E366" s="11">
        <v>0.73044292002216638</v>
      </c>
      <c r="F366" s="11">
        <v>0.36536433295379173</v>
      </c>
      <c r="G366" s="11">
        <v>0.49377291003761919</v>
      </c>
      <c r="H366" s="11">
        <v>0.36982189985285729</v>
      </c>
      <c r="I366" s="11">
        <v>0.49651095237452259</v>
      </c>
      <c r="J366" s="11">
        <v>0.68386917325057439</v>
      </c>
      <c r="K366" s="11">
        <v>0.39623956718852332</v>
      </c>
      <c r="L366" s="11">
        <v>0.56100014688146083</v>
      </c>
      <c r="O366" s="4">
        <v>211001094832</v>
      </c>
      <c r="P366" s="11" t="s">
        <v>606</v>
      </c>
      <c r="Q366" s="11">
        <v>318</v>
      </c>
      <c r="R366" s="11">
        <v>0.95394790512803251</v>
      </c>
      <c r="S366" s="11">
        <v>0.70696306688312915</v>
      </c>
      <c r="T366" s="11">
        <v>0.45549734314295653</v>
      </c>
      <c r="U366" s="11">
        <v>0.56822386742309106</v>
      </c>
      <c r="V366" s="11">
        <v>0.4600818376398918</v>
      </c>
      <c r="W366" s="11">
        <v>0.53813256414600774</v>
      </c>
      <c r="X366" s="11">
        <v>0.67170737085815613</v>
      </c>
      <c r="Y366" s="11">
        <v>0.39118417447961623</v>
      </c>
      <c r="Z366" s="11">
        <v>0.59321726621261017</v>
      </c>
    </row>
    <row r="367" spans="1:26">
      <c r="A367" s="4">
        <v>211850000108</v>
      </c>
      <c r="B367" s="11" t="s">
        <v>618</v>
      </c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O367" s="4">
        <v>211102000201</v>
      </c>
      <c r="P367" s="11" t="s">
        <v>407</v>
      </c>
      <c r="Q367" s="11">
        <v>114</v>
      </c>
      <c r="R367" s="11">
        <v>0.96434970953436794</v>
      </c>
      <c r="S367" s="11">
        <v>0.77088183779349484</v>
      </c>
      <c r="T367" s="11">
        <v>0.49868091547263227</v>
      </c>
      <c r="U367" s="11">
        <v>0.5927720788687848</v>
      </c>
      <c r="V367" s="11">
        <v>0.4747376821107171</v>
      </c>
      <c r="W367" s="11">
        <v>0.56465847463282581</v>
      </c>
      <c r="X367" s="11">
        <v>0.74466968345988693</v>
      </c>
      <c r="Y367" s="11">
        <v>0.42953448749770567</v>
      </c>
      <c r="Z367" s="11">
        <v>0.63003560867130193</v>
      </c>
    </row>
    <row r="368" spans="1:26">
      <c r="A368" s="4">
        <v>211850000787</v>
      </c>
      <c r="B368" s="11" t="s">
        <v>344</v>
      </c>
      <c r="C368" s="11">
        <v>81</v>
      </c>
      <c r="D368" s="11">
        <v>0.96343816731732301</v>
      </c>
      <c r="E368" s="11">
        <v>0.74923100060182768</v>
      </c>
      <c r="F368" s="11">
        <v>0.39113066779632044</v>
      </c>
      <c r="G368" s="11">
        <v>0.43611085736265376</v>
      </c>
      <c r="H368" s="11">
        <v>0.43787300691575864</v>
      </c>
      <c r="I368" s="11">
        <v>0.48074259119748092</v>
      </c>
      <c r="J368" s="11">
        <v>0.70143075811794409</v>
      </c>
      <c r="K368" s="11">
        <v>0.36050853831790131</v>
      </c>
      <c r="L368" s="11">
        <v>0.56505819845340122</v>
      </c>
      <c r="O368" s="4">
        <v>211102000243</v>
      </c>
      <c r="P368" s="11" t="s">
        <v>138</v>
      </c>
      <c r="Q368" s="11">
        <v>358</v>
      </c>
      <c r="R368" s="11">
        <v>0.94515231836238933</v>
      </c>
      <c r="S368" s="11">
        <v>0.78902606248697471</v>
      </c>
      <c r="T368" s="11">
        <v>0.43631433526758495</v>
      </c>
      <c r="U368" s="11">
        <v>0.52677289097212154</v>
      </c>
      <c r="V368" s="11">
        <v>0.45025020251591863</v>
      </c>
      <c r="W368" s="11">
        <v>0.55203895783271473</v>
      </c>
      <c r="X368" s="11">
        <v>0.76190831896770428</v>
      </c>
      <c r="Y368" s="11">
        <v>0.47794660379002474</v>
      </c>
      <c r="Z368" s="11">
        <v>0.61742621127442909</v>
      </c>
    </row>
    <row r="369" spans="1:26">
      <c r="A369" s="4">
        <v>211850000787</v>
      </c>
      <c r="B369" s="11" t="s">
        <v>344</v>
      </c>
      <c r="C369" s="11">
        <v>42</v>
      </c>
      <c r="D369" s="11">
        <v>0.89439565837487733</v>
      </c>
      <c r="E369" s="11">
        <v>0.67744192911216317</v>
      </c>
      <c r="F369" s="11">
        <v>0.29164608715235213</v>
      </c>
      <c r="G369" s="11">
        <v>0.4089632851868415</v>
      </c>
      <c r="H369" s="11">
        <v>0.34683182445721172</v>
      </c>
      <c r="I369" s="11">
        <v>0.48899386161849823</v>
      </c>
      <c r="J369" s="11">
        <v>0.74209694216080302</v>
      </c>
      <c r="K369" s="11">
        <v>0.39647372184283342</v>
      </c>
      <c r="L369" s="11">
        <v>0.53085541373819756</v>
      </c>
      <c r="O369" s="4">
        <v>211102000995</v>
      </c>
      <c r="P369" s="11" t="s">
        <v>143</v>
      </c>
      <c r="Q369" s="11">
        <v>304</v>
      </c>
      <c r="R369" s="11">
        <v>0.94342849512924343</v>
      </c>
      <c r="S369" s="11">
        <v>0.75538961763772483</v>
      </c>
      <c r="T369" s="11">
        <v>0.40223432543721421</v>
      </c>
      <c r="U369" s="11">
        <v>0.50852973370552668</v>
      </c>
      <c r="V369" s="11">
        <v>0.39958403438862278</v>
      </c>
      <c r="W369" s="11">
        <v>0.5150270866007497</v>
      </c>
      <c r="X369" s="11">
        <v>0.706854620092359</v>
      </c>
      <c r="Y369" s="11">
        <v>0.44587257204282826</v>
      </c>
      <c r="Z369" s="11">
        <v>0.58461506062928359</v>
      </c>
    </row>
    <row r="370" spans="1:26">
      <c r="A370" s="4">
        <v>211850000876</v>
      </c>
      <c r="B370" s="11" t="s">
        <v>390</v>
      </c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O370" s="4">
        <v>211769003151</v>
      </c>
      <c r="P370" s="11" t="s">
        <v>476</v>
      </c>
      <c r="Q370" s="11">
        <v>382</v>
      </c>
      <c r="R370" s="11">
        <v>0.95076719652465624</v>
      </c>
      <c r="S370" s="11">
        <v>0.78980211969801273</v>
      </c>
      <c r="T370" s="11">
        <v>0.43207213462933375</v>
      </c>
      <c r="U370" s="11">
        <v>0.52396358350147187</v>
      </c>
      <c r="V370" s="11">
        <v>0.43937683614447243</v>
      </c>
      <c r="W370" s="11">
        <v>0.56701564886683309</v>
      </c>
      <c r="X370" s="11">
        <v>0.76245068102310554</v>
      </c>
      <c r="Y370" s="11">
        <v>0.42991270022830747</v>
      </c>
      <c r="Z370" s="11">
        <v>0.61192011257702417</v>
      </c>
    </row>
    <row r="371" spans="1:26">
      <c r="A371" s="4">
        <v>211850000931</v>
      </c>
      <c r="B371" s="11" t="s">
        <v>246</v>
      </c>
      <c r="C371" s="11">
        <v>39</v>
      </c>
      <c r="D371" s="11">
        <v>0.91400171620065207</v>
      </c>
      <c r="E371" s="11">
        <v>0.75909547312949721</v>
      </c>
      <c r="F371" s="11">
        <v>0.43602967888288136</v>
      </c>
      <c r="G371" s="11">
        <v>0.5441327189439481</v>
      </c>
      <c r="H371" s="11">
        <v>0.43286689149243951</v>
      </c>
      <c r="I371" s="11">
        <v>0.50343797296810733</v>
      </c>
      <c r="J371" s="11">
        <v>0.69518080089237588</v>
      </c>
      <c r="K371" s="11">
        <v>0.47883043233383771</v>
      </c>
      <c r="L371" s="11">
        <v>0.59544696060546742</v>
      </c>
      <c r="O371" s="4">
        <v>211850000051</v>
      </c>
      <c r="P371" s="11" t="s">
        <v>335</v>
      </c>
      <c r="Q371" s="11">
        <v>367</v>
      </c>
      <c r="R371" s="11">
        <v>0.95173610884489646</v>
      </c>
      <c r="S371" s="11">
        <v>0.79757517168265624</v>
      </c>
      <c r="T371" s="11">
        <v>0.50104496307883262</v>
      </c>
      <c r="U371" s="11">
        <v>0.51103677864738539</v>
      </c>
      <c r="V371" s="11">
        <v>0.44117299085809747</v>
      </c>
      <c r="W371" s="11">
        <v>0.53566889029515974</v>
      </c>
      <c r="X371" s="11">
        <v>0.75304271155674329</v>
      </c>
      <c r="Y371" s="11">
        <v>0.42788265919886237</v>
      </c>
      <c r="Z371" s="11">
        <v>0.61489503427032921</v>
      </c>
    </row>
    <row r="372" spans="1:26">
      <c r="A372" s="4">
        <v>211850000981</v>
      </c>
      <c r="B372" s="11" t="s">
        <v>410</v>
      </c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O372" s="4">
        <v>211850000108</v>
      </c>
      <c r="P372" s="11" t="s">
        <v>618</v>
      </c>
      <c r="Q372" s="11">
        <v>25</v>
      </c>
      <c r="R372" s="11">
        <v>0.96764273127661249</v>
      </c>
      <c r="S372" s="11">
        <v>0.80419824922707928</v>
      </c>
      <c r="T372" s="11">
        <v>0.62778586108824974</v>
      </c>
      <c r="U372" s="11">
        <v>0.62030678713546472</v>
      </c>
      <c r="V372" s="11">
        <v>0.55366194131216406</v>
      </c>
      <c r="W372" s="11">
        <v>0.54182623280099762</v>
      </c>
      <c r="X372" s="11">
        <v>0.64416367437562905</v>
      </c>
      <c r="Y372" s="11">
        <v>0.51078989708304223</v>
      </c>
      <c r="Z372" s="11">
        <v>0.6587969217874049</v>
      </c>
    </row>
    <row r="373" spans="1:26">
      <c r="A373" s="4">
        <v>211850001121</v>
      </c>
      <c r="B373" s="11" t="s">
        <v>400</v>
      </c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O373" s="4">
        <v>211850000787</v>
      </c>
      <c r="P373" s="11" t="s">
        <v>344</v>
      </c>
      <c r="Q373" s="11">
        <v>316</v>
      </c>
      <c r="R373" s="11">
        <v>0.9476316495263426</v>
      </c>
      <c r="S373" s="11">
        <v>0.80785303783842777</v>
      </c>
      <c r="T373" s="11">
        <v>0.46868843603390387</v>
      </c>
      <c r="U373" s="11">
        <v>0.53639794150006648</v>
      </c>
      <c r="V373" s="11">
        <v>0.45982888205901473</v>
      </c>
      <c r="W373" s="11">
        <v>0.551530094017883</v>
      </c>
      <c r="X373" s="11">
        <v>0.76522607592193437</v>
      </c>
      <c r="Y373" s="11">
        <v>0.43541345410418664</v>
      </c>
      <c r="Z373" s="11">
        <v>0.62157119637521996</v>
      </c>
    </row>
    <row r="374" spans="1:26">
      <c r="A374" s="4">
        <v>211850001171</v>
      </c>
      <c r="B374" s="11" t="s">
        <v>401</v>
      </c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O374" s="4">
        <v>211850000876</v>
      </c>
      <c r="P374" s="11" t="s">
        <v>390</v>
      </c>
      <c r="Q374" s="11">
        <v>174</v>
      </c>
      <c r="R374" s="11">
        <v>0.95486087124374919</v>
      </c>
      <c r="S374" s="11">
        <v>0.77652806790244455</v>
      </c>
      <c r="T374" s="11">
        <v>0.47855476436363836</v>
      </c>
      <c r="U374" s="11">
        <v>0.57601565803780064</v>
      </c>
      <c r="V374" s="11">
        <v>0.51977111544411381</v>
      </c>
      <c r="W374" s="11">
        <v>0.60394760678075521</v>
      </c>
      <c r="X374" s="11">
        <v>0.76488575432474071</v>
      </c>
      <c r="Y374" s="11">
        <v>0.51704882402695163</v>
      </c>
      <c r="Z374" s="11">
        <v>0.64895158276552434</v>
      </c>
    </row>
    <row r="375" spans="1:26">
      <c r="A375" s="4">
        <v>211850001317</v>
      </c>
      <c r="B375" s="11" t="s">
        <v>958</v>
      </c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O375" s="4">
        <v>211850000931</v>
      </c>
      <c r="P375" s="11" t="s">
        <v>246</v>
      </c>
      <c r="Q375" s="11">
        <v>159</v>
      </c>
      <c r="R375" s="11">
        <v>0.93976940275839271</v>
      </c>
      <c r="S375" s="11">
        <v>0.80216408329639399</v>
      </c>
      <c r="T375" s="11">
        <v>0.56928188000211055</v>
      </c>
      <c r="U375" s="11">
        <v>0.61662068809791559</v>
      </c>
      <c r="V375" s="11">
        <v>0.5397605352027427</v>
      </c>
      <c r="W375" s="11">
        <v>0.63238626432012168</v>
      </c>
      <c r="X375" s="11">
        <v>0.72283097628127546</v>
      </c>
      <c r="Y375" s="11">
        <v>0.48648331882283891</v>
      </c>
      <c r="Z375" s="11">
        <v>0.66366214359772391</v>
      </c>
    </row>
    <row r="376" spans="1:26">
      <c r="A376" s="4">
        <v>211850001473</v>
      </c>
      <c r="B376" s="11" t="s">
        <v>404</v>
      </c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O376" s="4">
        <v>211850000981</v>
      </c>
      <c r="P376" s="11" t="s">
        <v>410</v>
      </c>
      <c r="Q376" s="11">
        <v>146</v>
      </c>
      <c r="R376" s="11">
        <v>0.94220879764334731</v>
      </c>
      <c r="S376" s="11">
        <v>0.74756425016535766</v>
      </c>
      <c r="T376" s="11">
        <v>0.4648468559658499</v>
      </c>
      <c r="U376" s="11">
        <v>0.57170399017179252</v>
      </c>
      <c r="V376" s="11">
        <v>0.48892933505402164</v>
      </c>
      <c r="W376" s="11">
        <v>0.56030155011905314</v>
      </c>
      <c r="X376" s="11">
        <v>0.65033345261770514</v>
      </c>
      <c r="Y376" s="11">
        <v>0.44536700979853844</v>
      </c>
      <c r="Z376" s="11">
        <v>0.60890690519195823</v>
      </c>
    </row>
    <row r="377" spans="1:26">
      <c r="A377" s="4">
        <v>211850001481</v>
      </c>
      <c r="B377" s="11" t="s">
        <v>382</v>
      </c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O377" s="4">
        <v>211850001121</v>
      </c>
      <c r="P377" s="11" t="s">
        <v>400</v>
      </c>
      <c r="Q377" s="11">
        <v>261</v>
      </c>
      <c r="R377" s="11">
        <v>0.94989133542060722</v>
      </c>
      <c r="S377" s="11">
        <v>0.81675356092557061</v>
      </c>
      <c r="T377" s="11">
        <v>0.52307633852814095</v>
      </c>
      <c r="U377" s="11">
        <v>0.60323662279969992</v>
      </c>
      <c r="V377" s="11">
        <v>0.52289657099001563</v>
      </c>
      <c r="W377" s="11">
        <v>0.60169018028164356</v>
      </c>
      <c r="X377" s="11">
        <v>0.72600749676043419</v>
      </c>
      <c r="Y377" s="11">
        <v>0.47772366926238907</v>
      </c>
      <c r="Z377" s="11">
        <v>0.65265947187106266</v>
      </c>
    </row>
    <row r="378" spans="1:26">
      <c r="A378" s="4">
        <v>311001000000</v>
      </c>
      <c r="B378" s="11" t="s">
        <v>680</v>
      </c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O378" s="4">
        <v>211850001171</v>
      </c>
      <c r="P378" s="11" t="s">
        <v>401</v>
      </c>
      <c r="Q378" s="11">
        <v>188</v>
      </c>
      <c r="R378" s="11">
        <v>0.90512525919415387</v>
      </c>
      <c r="S378" s="11">
        <v>0.71390895899623019</v>
      </c>
      <c r="T378" s="11">
        <v>0.4316233775936878</v>
      </c>
      <c r="U378" s="11">
        <v>0.53875344315848817</v>
      </c>
      <c r="V378" s="11">
        <v>0.4450112772410369</v>
      </c>
      <c r="W378" s="11">
        <v>0.51407755492071439</v>
      </c>
      <c r="X378" s="11">
        <v>0.71279274041046747</v>
      </c>
      <c r="Y378" s="11">
        <v>0.36104935828339302</v>
      </c>
      <c r="Z378" s="11">
        <v>0.57779274622477139</v>
      </c>
    </row>
    <row r="379" spans="1:26">
      <c r="A379" s="4">
        <v>311001000000</v>
      </c>
      <c r="B379" s="11" t="s">
        <v>863</v>
      </c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O379" s="4">
        <v>211850001317</v>
      </c>
      <c r="P379" s="11" t="s">
        <v>958</v>
      </c>
      <c r="Q379" s="11">
        <v>62</v>
      </c>
      <c r="R379" s="11">
        <v>0.91657558729767397</v>
      </c>
      <c r="S379" s="11">
        <v>0.69069866285723769</v>
      </c>
      <c r="T379" s="11">
        <v>0.45022811369149901</v>
      </c>
      <c r="U379" s="11">
        <v>0.58666792833434711</v>
      </c>
      <c r="V379" s="11">
        <v>0.49555922161197141</v>
      </c>
      <c r="W379" s="11">
        <v>0.60645088811466441</v>
      </c>
      <c r="X379" s="11">
        <v>0.61067333628239662</v>
      </c>
      <c r="Y379" s="11">
        <v>0.44042896684679705</v>
      </c>
      <c r="Z379" s="11">
        <v>0.59966033812957342</v>
      </c>
    </row>
    <row r="380" spans="1:26">
      <c r="A380" s="4">
        <v>311001000000</v>
      </c>
      <c r="B380" s="11" t="s">
        <v>780</v>
      </c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O380" s="4">
        <v>211850001473</v>
      </c>
      <c r="P380" s="11" t="s">
        <v>404</v>
      </c>
      <c r="Q380" s="11">
        <v>138</v>
      </c>
      <c r="R380" s="11">
        <v>0.94695198787287349</v>
      </c>
      <c r="S380" s="11">
        <v>0.78731040060788504</v>
      </c>
      <c r="T380" s="11">
        <v>0.45232937696450543</v>
      </c>
      <c r="U380" s="11">
        <v>0.58188370255015964</v>
      </c>
      <c r="V380" s="11">
        <v>0.48450010165421248</v>
      </c>
      <c r="W380" s="11">
        <v>0.59381967914787992</v>
      </c>
      <c r="X380" s="11">
        <v>0.71383229232596379</v>
      </c>
      <c r="Y380" s="11">
        <v>0.45431986355932719</v>
      </c>
      <c r="Z380" s="11">
        <v>0.62686842558535094</v>
      </c>
    </row>
    <row r="381" spans="1:26">
      <c r="A381" s="4">
        <v>311001000000</v>
      </c>
      <c r="B381" s="11" t="s">
        <v>800</v>
      </c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O381" s="4">
        <v>211850001481</v>
      </c>
      <c r="P381" s="11" t="s">
        <v>382</v>
      </c>
      <c r="Q381" s="11">
        <v>358</v>
      </c>
      <c r="R381" s="11">
        <v>0.94683219380338102</v>
      </c>
      <c r="S381" s="11">
        <v>0.79840311528835051</v>
      </c>
      <c r="T381" s="11">
        <v>0.47461815801035978</v>
      </c>
      <c r="U381" s="11">
        <v>0.52192659105677508</v>
      </c>
      <c r="V381" s="11">
        <v>0.45654533086506155</v>
      </c>
      <c r="W381" s="11">
        <v>0.55482548844358337</v>
      </c>
      <c r="X381" s="11">
        <v>0.71287435748257599</v>
      </c>
      <c r="Y381" s="11">
        <v>0.41904176143078037</v>
      </c>
      <c r="Z381" s="11">
        <v>0.61063337454760847</v>
      </c>
    </row>
    <row r="382" spans="1:26">
      <c r="A382" s="4">
        <v>311001000000</v>
      </c>
      <c r="B382" s="11" t="s">
        <v>645</v>
      </c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O382" s="4">
        <v>311001000000</v>
      </c>
      <c r="P382" s="11" t="s">
        <v>799</v>
      </c>
      <c r="Q382" s="11">
        <v>17</v>
      </c>
      <c r="R382" s="11">
        <v>0.97354104108267858</v>
      </c>
      <c r="S382" s="11">
        <v>0.82230480070590606</v>
      </c>
      <c r="T382" s="11">
        <v>0.26692203311413726</v>
      </c>
      <c r="U382" s="11">
        <v>0.31825263308083834</v>
      </c>
      <c r="V382" s="11">
        <v>0.24133554021303699</v>
      </c>
      <c r="W382" s="11">
        <v>0.46976775592390718</v>
      </c>
      <c r="X382" s="11">
        <v>0.84629220900025748</v>
      </c>
      <c r="Y382" s="11">
        <v>0.49043581000576469</v>
      </c>
      <c r="Z382" s="11">
        <v>0.55360647789081585</v>
      </c>
    </row>
    <row r="383" spans="1:26">
      <c r="A383" s="4">
        <v>311001000000</v>
      </c>
      <c r="B383" s="11" t="s">
        <v>776</v>
      </c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O383" s="4">
        <v>311001000000</v>
      </c>
      <c r="P383" s="11" t="s">
        <v>686</v>
      </c>
      <c r="Q383" s="11">
        <v>30</v>
      </c>
      <c r="R383" s="11">
        <v>0.96012532288495878</v>
      </c>
      <c r="S383" s="11">
        <v>0.73208945540002623</v>
      </c>
      <c r="T383" s="11">
        <v>0.34475459198973329</v>
      </c>
      <c r="U383" s="11">
        <v>0.34177653942287667</v>
      </c>
      <c r="V383" s="11">
        <v>0.34033752940542839</v>
      </c>
      <c r="W383" s="11">
        <v>0.53908634368310071</v>
      </c>
      <c r="X383" s="11">
        <v>0.81047590585629448</v>
      </c>
      <c r="Y383" s="11">
        <v>0.47435510193172536</v>
      </c>
      <c r="Z383" s="11">
        <v>0.56787509882176801</v>
      </c>
    </row>
    <row r="384" spans="1:26">
      <c r="A384" s="4">
        <v>311001000000</v>
      </c>
      <c r="B384" s="11" t="s">
        <v>782</v>
      </c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O384" s="4">
        <v>311001000000</v>
      </c>
      <c r="P384" s="11" t="s">
        <v>805</v>
      </c>
      <c r="Q384" s="11">
        <v>25</v>
      </c>
      <c r="R384" s="11">
        <v>0.96290596946223417</v>
      </c>
      <c r="S384" s="11">
        <v>0.87639827796256253</v>
      </c>
      <c r="T384" s="11">
        <v>0.2971388088264007</v>
      </c>
      <c r="U384" s="11">
        <v>0.36981162537247519</v>
      </c>
      <c r="V384" s="11">
        <v>0.34712398264417371</v>
      </c>
      <c r="W384" s="11">
        <v>0.63054769363917007</v>
      </c>
      <c r="X384" s="11">
        <v>0.86128341364873873</v>
      </c>
      <c r="Y384" s="11">
        <v>0.68690827815545885</v>
      </c>
      <c r="Z384" s="11">
        <v>0.62901475621390168</v>
      </c>
    </row>
    <row r="385" spans="1:26">
      <c r="A385" s="4">
        <v>311001000000</v>
      </c>
      <c r="B385" s="11" t="s">
        <v>834</v>
      </c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O385" s="4">
        <v>311001000000</v>
      </c>
      <c r="P385" s="11" t="s">
        <v>842</v>
      </c>
      <c r="Q385" s="11">
        <v>25</v>
      </c>
      <c r="R385" s="11">
        <v>0.9680836480374263</v>
      </c>
      <c r="S385" s="11">
        <v>0.84617695711527874</v>
      </c>
      <c r="T385" s="11">
        <v>0.2811083878435619</v>
      </c>
      <c r="U385" s="11">
        <v>0.2936682782931691</v>
      </c>
      <c r="V385" s="11">
        <v>0.25038607055940187</v>
      </c>
      <c r="W385" s="11">
        <v>0.51039351850446235</v>
      </c>
      <c r="X385" s="11">
        <v>0.79246801217513729</v>
      </c>
      <c r="Y385" s="11">
        <v>0.55230104125320267</v>
      </c>
      <c r="Z385" s="11">
        <v>0.56182323922270505</v>
      </c>
    </row>
    <row r="386" spans="1:26">
      <c r="A386" s="4">
        <v>311001000000</v>
      </c>
      <c r="B386" s="11" t="s">
        <v>779</v>
      </c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O386" s="4">
        <v>311001000000</v>
      </c>
      <c r="P386" s="11" t="s">
        <v>680</v>
      </c>
      <c r="Q386" s="11">
        <v>23</v>
      </c>
      <c r="R386" s="11">
        <v>0.95865966986587936</v>
      </c>
      <c r="S386" s="11">
        <v>0.8895204792847462</v>
      </c>
      <c r="T386" s="11">
        <v>0.5958811457858284</v>
      </c>
      <c r="U386" s="11">
        <v>0.60126367155662674</v>
      </c>
      <c r="V386" s="11">
        <v>0.58759487747484918</v>
      </c>
      <c r="W386" s="11">
        <v>0.71558161741990522</v>
      </c>
      <c r="X386" s="11">
        <v>0.897946800008393</v>
      </c>
      <c r="Y386" s="11">
        <v>0.76724337483650784</v>
      </c>
      <c r="Z386" s="11">
        <v>0.75171145452909205</v>
      </c>
    </row>
    <row r="387" spans="1:26">
      <c r="A387" s="4">
        <v>311001000000</v>
      </c>
      <c r="B387" s="11" t="s">
        <v>674</v>
      </c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O387" s="4">
        <v>311001000000</v>
      </c>
      <c r="P387" s="11" t="s">
        <v>796</v>
      </c>
      <c r="Q387" s="11">
        <v>25</v>
      </c>
      <c r="R387" s="11">
        <v>0.97791470464122654</v>
      </c>
      <c r="S387" s="11">
        <v>0.72767702053555094</v>
      </c>
      <c r="T387" s="11">
        <v>0.28459910939356819</v>
      </c>
      <c r="U387" s="11">
        <v>0.39136518043903123</v>
      </c>
      <c r="V387" s="11">
        <v>0.35446558503471337</v>
      </c>
      <c r="W387" s="11">
        <v>0.51413555290941959</v>
      </c>
      <c r="X387" s="11">
        <v>0.77897147332226213</v>
      </c>
      <c r="Y387" s="11">
        <v>0.3877199113141816</v>
      </c>
      <c r="Z387" s="11">
        <v>0.55210606719874411</v>
      </c>
    </row>
    <row r="388" spans="1:26">
      <c r="A388" s="4">
        <v>311001000000</v>
      </c>
      <c r="B388" s="11" t="s">
        <v>667</v>
      </c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O388" s="4">
        <v>311001000000</v>
      </c>
      <c r="P388" s="11" t="s">
        <v>645</v>
      </c>
      <c r="Q388" s="11">
        <v>22</v>
      </c>
      <c r="R388" s="11">
        <v>0.96848773282052159</v>
      </c>
      <c r="S388" s="11">
        <v>0.77009046914180723</v>
      </c>
      <c r="T388" s="11">
        <v>0.40741028805442725</v>
      </c>
      <c r="U388" s="11">
        <v>0.42424862462874496</v>
      </c>
      <c r="V388" s="11">
        <v>0.50133057002782966</v>
      </c>
      <c r="W388" s="11">
        <v>0.69829842159905764</v>
      </c>
      <c r="X388" s="11">
        <v>0.86190407021417326</v>
      </c>
      <c r="Y388" s="11">
        <v>0.86213760206678425</v>
      </c>
      <c r="Z388" s="11">
        <v>0.68673847231916818</v>
      </c>
    </row>
    <row r="389" spans="1:26">
      <c r="A389" s="4">
        <v>311001000000</v>
      </c>
      <c r="B389" s="11" t="s">
        <v>829</v>
      </c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O389" s="4">
        <v>311001000000</v>
      </c>
      <c r="P389" s="11" t="s">
        <v>790</v>
      </c>
      <c r="Q389" s="11">
        <v>20</v>
      </c>
      <c r="R389" s="11">
        <v>0.96729821074661126</v>
      </c>
      <c r="S389" s="11">
        <v>0.79727861554595036</v>
      </c>
      <c r="T389" s="11">
        <v>0.31786180401494069</v>
      </c>
      <c r="U389" s="11">
        <v>0.32756390358787446</v>
      </c>
      <c r="V389" s="11">
        <v>0.36693330025572346</v>
      </c>
      <c r="W389" s="11">
        <v>0.61217050386835026</v>
      </c>
      <c r="X389" s="11">
        <v>0.87099703874235956</v>
      </c>
      <c r="Y389" s="11">
        <v>0.60689215238965366</v>
      </c>
      <c r="Z389" s="11">
        <v>0.60837444114393291</v>
      </c>
    </row>
    <row r="390" spans="1:26">
      <c r="A390" s="4">
        <v>311001000000</v>
      </c>
      <c r="B390" s="11" t="s">
        <v>792</v>
      </c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O390" s="4">
        <v>311001000000</v>
      </c>
      <c r="P390" s="11" t="s">
        <v>792</v>
      </c>
      <c r="Q390" s="11">
        <v>23</v>
      </c>
      <c r="R390" s="11">
        <v>0.96946664044552155</v>
      </c>
      <c r="S390" s="11">
        <v>0.80982805582264072</v>
      </c>
      <c r="T390" s="11">
        <v>0.26687322260427915</v>
      </c>
      <c r="U390" s="11">
        <v>0.39083297932306699</v>
      </c>
      <c r="V390" s="11">
        <v>0.32941649259020528</v>
      </c>
      <c r="W390" s="11">
        <v>0.67994591839772855</v>
      </c>
      <c r="X390" s="11">
        <v>0.88350145598814089</v>
      </c>
      <c r="Y390" s="11">
        <v>0.73425443896612863</v>
      </c>
      <c r="Z390" s="11">
        <v>0.63301490051721399</v>
      </c>
    </row>
    <row r="391" spans="1:26">
      <c r="A391" s="4">
        <v>311001000000</v>
      </c>
      <c r="B391" s="11" t="s">
        <v>688</v>
      </c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O391" s="4">
        <v>311001000000</v>
      </c>
      <c r="P391" s="11" t="s">
        <v>784</v>
      </c>
      <c r="Q391" s="11">
        <v>17</v>
      </c>
      <c r="R391" s="11">
        <v>0.97743628155629403</v>
      </c>
      <c r="S391" s="11">
        <v>0.81900941447210407</v>
      </c>
      <c r="T391" s="11">
        <v>0.34226141248835196</v>
      </c>
      <c r="U391" s="11">
        <v>0.440511971044733</v>
      </c>
      <c r="V391" s="11">
        <v>0.35170073226099258</v>
      </c>
      <c r="W391" s="11">
        <v>0.49802692728698639</v>
      </c>
      <c r="X391" s="11">
        <v>0.787115382029001</v>
      </c>
      <c r="Y391" s="11">
        <v>0.49966294443627635</v>
      </c>
      <c r="Z391" s="11">
        <v>0.58946563319684242</v>
      </c>
    </row>
    <row r="392" spans="1:26">
      <c r="A392" s="4">
        <v>311001000000</v>
      </c>
      <c r="B392" s="11" t="s">
        <v>580</v>
      </c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O392" s="4">
        <v>311001000000</v>
      </c>
      <c r="P392" s="11" t="s">
        <v>780</v>
      </c>
      <c r="Q392" s="11">
        <v>19</v>
      </c>
      <c r="R392" s="11">
        <v>0.9725122881413808</v>
      </c>
      <c r="S392" s="11">
        <v>0.8432669712489127</v>
      </c>
      <c r="T392" s="11">
        <v>0.49546515058003959</v>
      </c>
      <c r="U392" s="11">
        <v>0.50490504691753113</v>
      </c>
      <c r="V392" s="11">
        <v>0.43218675317146754</v>
      </c>
      <c r="W392" s="11">
        <v>0.62511768103731657</v>
      </c>
      <c r="X392" s="11">
        <v>0.89889412855252304</v>
      </c>
      <c r="Y392" s="11">
        <v>0.72542979347667025</v>
      </c>
      <c r="Z392" s="11">
        <v>0.68722222664073018</v>
      </c>
    </row>
    <row r="393" spans="1:26">
      <c r="A393" s="4">
        <v>311001000000</v>
      </c>
      <c r="B393" s="11" t="s">
        <v>805</v>
      </c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O393" s="4">
        <v>311001000000</v>
      </c>
      <c r="P393" s="11" t="s">
        <v>580</v>
      </c>
      <c r="Q393" s="11">
        <v>21</v>
      </c>
      <c r="R393" s="11">
        <v>0.95989990383427437</v>
      </c>
      <c r="S393" s="11">
        <v>0.71671957423890154</v>
      </c>
      <c r="T393" s="11">
        <v>0.41136479029774892</v>
      </c>
      <c r="U393" s="11">
        <v>0.55196635355155033</v>
      </c>
      <c r="V393" s="11">
        <v>0.54339009539466443</v>
      </c>
      <c r="W393" s="11">
        <v>0.67352667232101826</v>
      </c>
      <c r="X393" s="11">
        <v>0.80040651583804567</v>
      </c>
      <c r="Y393" s="11">
        <v>0.3643306502281779</v>
      </c>
      <c r="Z393" s="11">
        <v>0.62770056946304764</v>
      </c>
    </row>
    <row r="394" spans="1:26">
      <c r="A394" s="4">
        <v>311001000000</v>
      </c>
      <c r="B394" s="11" t="s">
        <v>690</v>
      </c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O394" s="4">
        <v>311001000000</v>
      </c>
      <c r="P394" s="11" t="s">
        <v>822</v>
      </c>
      <c r="Q394" s="11">
        <v>14</v>
      </c>
      <c r="R394" s="11">
        <v>0.96729434207355425</v>
      </c>
      <c r="S394" s="11">
        <v>0.84917847388543521</v>
      </c>
      <c r="T394" s="11">
        <v>0.34760881023552576</v>
      </c>
      <c r="U394" s="11">
        <v>0.48657201936487465</v>
      </c>
      <c r="V394" s="11">
        <v>0.43596495592909273</v>
      </c>
      <c r="W394" s="11">
        <v>0.55357864046362515</v>
      </c>
      <c r="X394" s="11">
        <v>0.70949985396023807</v>
      </c>
      <c r="Y394" s="11">
        <v>0.56640437516251263</v>
      </c>
      <c r="Z394" s="11">
        <v>0.61451268388435731</v>
      </c>
    </row>
    <row r="395" spans="1:26">
      <c r="A395" s="4">
        <v>311001000000</v>
      </c>
      <c r="B395" s="11" t="s">
        <v>676</v>
      </c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O395" s="4">
        <v>311001000000</v>
      </c>
      <c r="P395" s="11" t="s">
        <v>801</v>
      </c>
      <c r="Q395" s="11">
        <v>13</v>
      </c>
      <c r="R395" s="11">
        <v>0.9753889873034558</v>
      </c>
      <c r="S395" s="11">
        <v>0.79650686861804298</v>
      </c>
      <c r="T395" s="11">
        <v>0.32455545096617228</v>
      </c>
      <c r="U395" s="11">
        <v>0.40508302777150823</v>
      </c>
      <c r="V395" s="11">
        <v>0.34283812947620174</v>
      </c>
      <c r="W395" s="11">
        <v>0.51551844667106161</v>
      </c>
      <c r="X395" s="11">
        <v>0.74524276182267946</v>
      </c>
      <c r="Y395" s="11">
        <v>0.54928092878149126</v>
      </c>
      <c r="Z395" s="11">
        <v>0.58180182517632661</v>
      </c>
    </row>
    <row r="396" spans="1:26">
      <c r="A396" s="4">
        <v>311001000000</v>
      </c>
      <c r="B396" s="11" t="s">
        <v>848</v>
      </c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O396" s="4">
        <v>311001000000</v>
      </c>
      <c r="P396" s="11" t="s">
        <v>676</v>
      </c>
      <c r="Q396" s="11">
        <v>85</v>
      </c>
      <c r="R396" s="11">
        <v>0.95949303663114183</v>
      </c>
      <c r="S396" s="11">
        <v>0.89205780334737772</v>
      </c>
      <c r="T396" s="11">
        <v>0.37394411341509698</v>
      </c>
      <c r="U396" s="11">
        <v>0.49795511348284327</v>
      </c>
      <c r="V396" s="11">
        <v>0.38370302718679217</v>
      </c>
      <c r="W396" s="11">
        <v>0.53962071817494206</v>
      </c>
      <c r="X396" s="11">
        <v>0.75805643124484789</v>
      </c>
      <c r="Y396" s="11">
        <v>0.50362590288025666</v>
      </c>
      <c r="Z396" s="11">
        <v>0.61355701829541232</v>
      </c>
    </row>
    <row r="397" spans="1:26">
      <c r="A397" s="4">
        <v>311001000000</v>
      </c>
      <c r="B397" s="11" t="s">
        <v>822</v>
      </c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O397" s="4">
        <v>311001000000</v>
      </c>
      <c r="P397" s="11" t="s">
        <v>779</v>
      </c>
      <c r="Q397" s="11">
        <v>23</v>
      </c>
      <c r="R397" s="11">
        <v>0.97310204103193432</v>
      </c>
      <c r="S397" s="11">
        <v>0.84239316932901798</v>
      </c>
      <c r="T397" s="11">
        <v>0.49253209814905463</v>
      </c>
      <c r="U397" s="11">
        <v>0.49618060717280371</v>
      </c>
      <c r="V397" s="11">
        <v>0.451312533429433</v>
      </c>
      <c r="W397" s="11">
        <v>0.51686594896490956</v>
      </c>
      <c r="X397" s="11">
        <v>0.87445055912220959</v>
      </c>
      <c r="Y397" s="11">
        <v>0.56552803123211404</v>
      </c>
      <c r="Z397" s="11">
        <v>0.65154562355393464</v>
      </c>
    </row>
    <row r="398" spans="1:26">
      <c r="A398" s="4">
        <v>311001000000</v>
      </c>
      <c r="B398" s="11" t="s">
        <v>790</v>
      </c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O398" s="4">
        <v>311001000000</v>
      </c>
      <c r="P398" s="11" t="s">
        <v>682</v>
      </c>
      <c r="Q398" s="11">
        <v>30</v>
      </c>
      <c r="R398" s="11">
        <v>0.96130529532091769</v>
      </c>
      <c r="S398" s="11">
        <v>0.83510733307971341</v>
      </c>
      <c r="T398" s="11">
        <v>0.33540435270403263</v>
      </c>
      <c r="U398" s="11">
        <v>0.48588196575606157</v>
      </c>
      <c r="V398" s="11">
        <v>0.42270671996617204</v>
      </c>
      <c r="W398" s="11">
        <v>0.54313634444250691</v>
      </c>
      <c r="X398" s="11">
        <v>0.78649789278233406</v>
      </c>
      <c r="Y398" s="11">
        <v>0.45281306757710921</v>
      </c>
      <c r="Z398" s="11">
        <v>0.60285662145360597</v>
      </c>
    </row>
    <row r="399" spans="1:26">
      <c r="A399" s="4">
        <v>311001000000</v>
      </c>
      <c r="B399" s="11" t="s">
        <v>809</v>
      </c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O399" s="4">
        <v>311001000000</v>
      </c>
      <c r="P399" s="11" t="s">
        <v>815</v>
      </c>
      <c r="Q399" s="11">
        <v>10</v>
      </c>
      <c r="R399" s="11">
        <v>0.97188121068823452</v>
      </c>
      <c r="S399" s="11">
        <v>0.76262196952886996</v>
      </c>
      <c r="T399" s="11">
        <v>0.34884120863827223</v>
      </c>
      <c r="U399" s="11">
        <v>0.45414659728123691</v>
      </c>
      <c r="V399" s="11">
        <v>0.39315034006849797</v>
      </c>
      <c r="W399" s="11">
        <v>0.65371208385188873</v>
      </c>
      <c r="X399" s="11">
        <v>0.72761449950944435</v>
      </c>
      <c r="Y399" s="11">
        <v>0.49037262713627233</v>
      </c>
      <c r="Z399" s="11">
        <v>0.60029256708783962</v>
      </c>
    </row>
    <row r="400" spans="1:26">
      <c r="A400" s="4">
        <v>311001000000</v>
      </c>
      <c r="B400" s="11" t="s">
        <v>815</v>
      </c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O400" s="4">
        <v>311001000000</v>
      </c>
      <c r="P400" s="11" t="s">
        <v>802</v>
      </c>
      <c r="Q400" s="11">
        <v>12</v>
      </c>
      <c r="R400" s="11">
        <v>0.97825595242087748</v>
      </c>
      <c r="S400" s="11">
        <v>0.89219759216346772</v>
      </c>
      <c r="T400" s="11">
        <v>0.3386755619335452</v>
      </c>
      <c r="U400" s="11">
        <v>0.33067438722858822</v>
      </c>
      <c r="V400" s="11">
        <v>0.2802809704452941</v>
      </c>
      <c r="W400" s="11">
        <v>0.47939866505251433</v>
      </c>
      <c r="X400" s="11">
        <v>0.64299360106463588</v>
      </c>
      <c r="Y400" s="11">
        <v>0.57664191583355473</v>
      </c>
      <c r="Z400" s="11">
        <v>0.56488983076780974</v>
      </c>
    </row>
    <row r="401" spans="1:26">
      <c r="A401" s="4">
        <v>311001000000</v>
      </c>
      <c r="B401" s="11" t="s">
        <v>682</v>
      </c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O401" s="4">
        <v>311001000000</v>
      </c>
      <c r="P401" s="11" t="s">
        <v>804</v>
      </c>
      <c r="Q401" s="11">
        <v>15</v>
      </c>
      <c r="R401" s="11">
        <v>0.97143148425660986</v>
      </c>
      <c r="S401" s="11">
        <v>0.68691119736048523</v>
      </c>
      <c r="T401" s="11">
        <v>0.34405063970533689</v>
      </c>
      <c r="U401" s="11">
        <v>0.46499743799301541</v>
      </c>
      <c r="V401" s="11">
        <v>0.38184746193553359</v>
      </c>
      <c r="W401" s="11">
        <v>0.60887463401699371</v>
      </c>
      <c r="X401" s="11">
        <v>0.73521785211127899</v>
      </c>
      <c r="Y401" s="11">
        <v>0.43271471978769455</v>
      </c>
      <c r="Z401" s="11">
        <v>0.57825567839586856</v>
      </c>
    </row>
    <row r="402" spans="1:26">
      <c r="A402" s="4">
        <v>311001000000</v>
      </c>
      <c r="B402" s="11" t="s">
        <v>789</v>
      </c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O402" s="4">
        <v>311001000000</v>
      </c>
      <c r="P402" s="11" t="s">
        <v>800</v>
      </c>
      <c r="Q402" s="11">
        <v>68</v>
      </c>
      <c r="R402" s="11">
        <v>0.96385500089282272</v>
      </c>
      <c r="S402" s="11">
        <v>0.92668190736364642</v>
      </c>
      <c r="T402" s="11">
        <v>0.56070863431135298</v>
      </c>
      <c r="U402" s="11">
        <v>0.57612136647192347</v>
      </c>
      <c r="V402" s="11">
        <v>0.52630615015416227</v>
      </c>
      <c r="W402" s="11">
        <v>0.63221231921746157</v>
      </c>
      <c r="X402" s="11">
        <v>0.77749801019525389</v>
      </c>
      <c r="Y402" s="11">
        <v>0.56757068156725665</v>
      </c>
      <c r="Z402" s="11">
        <v>0.69136925877173494</v>
      </c>
    </row>
    <row r="403" spans="1:26">
      <c r="A403" s="4">
        <v>311001000000</v>
      </c>
      <c r="B403" s="11" t="s">
        <v>784</v>
      </c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O403" s="4">
        <v>311001000000</v>
      </c>
      <c r="P403" s="11" t="s">
        <v>789</v>
      </c>
      <c r="Q403" s="11">
        <v>18</v>
      </c>
      <c r="R403" s="11">
        <v>0.95936857165759493</v>
      </c>
      <c r="S403" s="11">
        <v>0.73275199889084541</v>
      </c>
      <c r="T403" s="11">
        <v>0.34208030039220227</v>
      </c>
      <c r="U403" s="11">
        <v>0.44136587348568401</v>
      </c>
      <c r="V403" s="11">
        <v>0.44498123537625978</v>
      </c>
      <c r="W403" s="11">
        <v>0.56888154723449369</v>
      </c>
      <c r="X403" s="11">
        <v>0.74528821926438216</v>
      </c>
      <c r="Y403" s="11">
        <v>0.4807294006950763</v>
      </c>
      <c r="Z403" s="11">
        <v>0.58943089337456733</v>
      </c>
    </row>
    <row r="404" spans="1:26">
      <c r="A404" s="4">
        <v>311001000000</v>
      </c>
      <c r="B404" s="11" t="s">
        <v>803</v>
      </c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O404" s="4">
        <v>311001000000</v>
      </c>
      <c r="P404" s="11" t="s">
        <v>782</v>
      </c>
      <c r="Q404" s="11">
        <v>25</v>
      </c>
      <c r="R404" s="11">
        <v>0.97048851388405555</v>
      </c>
      <c r="S404" s="11">
        <v>0.76945430960644801</v>
      </c>
      <c r="T404" s="11">
        <v>0.46809468772737711</v>
      </c>
      <c r="U404" s="11">
        <v>0.68214192195170675</v>
      </c>
      <c r="V404" s="11">
        <v>0.56104852811303563</v>
      </c>
      <c r="W404" s="11">
        <v>0.7289575309751235</v>
      </c>
      <c r="X404" s="11">
        <v>0.68144856949035137</v>
      </c>
      <c r="Y404" s="11">
        <v>0.43648860765841596</v>
      </c>
      <c r="Z404" s="11">
        <v>0.66226533367581419</v>
      </c>
    </row>
    <row r="405" spans="1:26">
      <c r="A405" s="4">
        <v>311001000000</v>
      </c>
      <c r="B405" s="11" t="s">
        <v>804</v>
      </c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O405" s="4">
        <v>311001000000</v>
      </c>
      <c r="P405" s="11" t="s">
        <v>667</v>
      </c>
      <c r="Q405" s="11">
        <v>25</v>
      </c>
      <c r="R405" s="11">
        <v>0.95825842621801482</v>
      </c>
      <c r="S405" s="11">
        <v>0.78754224062177514</v>
      </c>
      <c r="T405" s="11">
        <v>0.48641492370464551</v>
      </c>
      <c r="U405" s="11">
        <v>0.44909778977552461</v>
      </c>
      <c r="V405" s="11">
        <v>0.48246853359611375</v>
      </c>
      <c r="W405" s="11">
        <v>0.58215962783561981</v>
      </c>
      <c r="X405" s="11">
        <v>0.83606689833713721</v>
      </c>
      <c r="Y405" s="11">
        <v>0.52183827524884141</v>
      </c>
      <c r="Z405" s="11">
        <v>0.63798083941720896</v>
      </c>
    </row>
    <row r="406" spans="1:26">
      <c r="A406" s="4">
        <v>311001000000</v>
      </c>
      <c r="B406" s="11" t="s">
        <v>801</v>
      </c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O406" s="4">
        <v>311001000000</v>
      </c>
      <c r="P406" s="11" t="s">
        <v>848</v>
      </c>
      <c r="Q406" s="11">
        <v>15</v>
      </c>
      <c r="R406" s="11">
        <v>0.97739077131618657</v>
      </c>
      <c r="S406" s="11">
        <v>0.75744863658967354</v>
      </c>
      <c r="T406" s="11">
        <v>0.28961051881057304</v>
      </c>
      <c r="U406" s="11">
        <v>0.40896826054424579</v>
      </c>
      <c r="V406" s="11">
        <v>0.26465227883401216</v>
      </c>
      <c r="W406" s="11">
        <v>0.54709527054281049</v>
      </c>
      <c r="X406" s="11">
        <v>0.9723792573542821</v>
      </c>
      <c r="Y406" s="11">
        <v>0.72729461292839903</v>
      </c>
      <c r="Z406" s="11">
        <v>0.61810495086502282</v>
      </c>
    </row>
    <row r="407" spans="1:26">
      <c r="A407" s="4">
        <v>311001000000</v>
      </c>
      <c r="B407" s="11" t="s">
        <v>686</v>
      </c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O407" s="4">
        <v>311001000000</v>
      </c>
      <c r="P407" s="11" t="s">
        <v>803</v>
      </c>
      <c r="Q407" s="11">
        <v>15</v>
      </c>
      <c r="R407" s="11">
        <v>0.98237253377273759</v>
      </c>
      <c r="S407" s="11">
        <v>0.78571400251109258</v>
      </c>
      <c r="T407" s="11">
        <v>0.31385722336212007</v>
      </c>
      <c r="U407" s="11">
        <v>0.39470656470975146</v>
      </c>
      <c r="V407" s="11">
        <v>0.33699886524545686</v>
      </c>
      <c r="W407" s="11">
        <v>0.49704714169588227</v>
      </c>
      <c r="X407" s="11">
        <v>0.84368629236665249</v>
      </c>
      <c r="Y407" s="11">
        <v>0.52151529317719869</v>
      </c>
      <c r="Z407" s="11">
        <v>0.58448723960511151</v>
      </c>
    </row>
    <row r="408" spans="1:26">
      <c r="A408" s="4">
        <v>311001000000</v>
      </c>
      <c r="B408" s="11" t="s">
        <v>802</v>
      </c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O408" s="4">
        <v>311001000000</v>
      </c>
      <c r="P408" s="11" t="s">
        <v>690</v>
      </c>
      <c r="Q408" s="11">
        <v>16</v>
      </c>
      <c r="R408" s="11">
        <v>0.96817296129170827</v>
      </c>
      <c r="S408" s="11">
        <v>0.79843385374920128</v>
      </c>
      <c r="T408" s="11">
        <v>0.46020181486376649</v>
      </c>
      <c r="U408" s="11">
        <v>0.41915838487369456</v>
      </c>
      <c r="V408" s="11">
        <v>0.54842978126709063</v>
      </c>
      <c r="W408" s="11">
        <v>0.54792827349803175</v>
      </c>
      <c r="X408" s="11">
        <v>0.81546859035499564</v>
      </c>
      <c r="Y408" s="11">
        <v>0.48904458457368272</v>
      </c>
      <c r="Z408" s="11">
        <v>0.63085478055902144</v>
      </c>
    </row>
    <row r="409" spans="1:26">
      <c r="A409" s="4">
        <v>311001000000</v>
      </c>
      <c r="B409" s="11" t="s">
        <v>842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O409" s="4">
        <v>311001000000</v>
      </c>
      <c r="P409" s="11" t="s">
        <v>829</v>
      </c>
      <c r="Q409" s="11">
        <v>30</v>
      </c>
      <c r="R409" s="11">
        <v>0.9659019511827015</v>
      </c>
      <c r="S409" s="11">
        <v>0.77451852163382351</v>
      </c>
      <c r="T409" s="11">
        <v>0.41918498665629716</v>
      </c>
      <c r="U409" s="11">
        <v>0.45333886298589665</v>
      </c>
      <c r="V409" s="11">
        <v>0.37847859008207224</v>
      </c>
      <c r="W409" s="11">
        <v>0.6424832232637111</v>
      </c>
      <c r="X409" s="11">
        <v>0.86550351816494842</v>
      </c>
      <c r="Y409" s="11">
        <v>0.59124887376121915</v>
      </c>
      <c r="Z409" s="11">
        <v>0.63633231596633366</v>
      </c>
    </row>
    <row r="410" spans="1:26">
      <c r="A410" s="4">
        <v>311001000000</v>
      </c>
      <c r="B410" s="11" t="s">
        <v>796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O410" s="4">
        <v>311001000000</v>
      </c>
      <c r="P410" s="11" t="s">
        <v>809</v>
      </c>
      <c r="Q410" s="11">
        <v>25</v>
      </c>
      <c r="R410" s="11">
        <v>0.97683236824424446</v>
      </c>
      <c r="S410" s="11">
        <v>0.77575357644535436</v>
      </c>
      <c r="T410" s="11">
        <v>0.36341102524872776</v>
      </c>
      <c r="U410" s="11">
        <v>0.42389540267857639</v>
      </c>
      <c r="V410" s="11">
        <v>0.35559088685604534</v>
      </c>
      <c r="W410" s="11">
        <v>0.63412615568316033</v>
      </c>
      <c r="X410" s="11">
        <v>0.83000638757923073</v>
      </c>
      <c r="Y410" s="11">
        <v>0.47343292484351618</v>
      </c>
      <c r="Z410" s="11">
        <v>0.60413109094735695</v>
      </c>
    </row>
    <row r="411" spans="1:26">
      <c r="A411" s="4">
        <v>311001000000</v>
      </c>
      <c r="B411" s="11" t="s">
        <v>799</v>
      </c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O411" s="4">
        <v>311001000000</v>
      </c>
      <c r="P411" s="11" t="s">
        <v>863</v>
      </c>
      <c r="Q411" s="11">
        <v>17</v>
      </c>
      <c r="R411" s="11">
        <v>0.96515221656829775</v>
      </c>
      <c r="S411" s="11">
        <v>0.84915236279017758</v>
      </c>
      <c r="T411" s="11">
        <v>0.63646910032135695</v>
      </c>
      <c r="U411" s="11">
        <v>0.5913028686956654</v>
      </c>
      <c r="V411" s="11">
        <v>0.61713651393199676</v>
      </c>
      <c r="W411" s="11">
        <v>0.62399127609134131</v>
      </c>
      <c r="X411" s="11">
        <v>0.82941841203854771</v>
      </c>
      <c r="Y411" s="11">
        <v>0.53511110426912567</v>
      </c>
      <c r="Z411" s="11">
        <v>0.7059667318383136</v>
      </c>
    </row>
    <row r="412" spans="1:26">
      <c r="A412" s="4">
        <v>311001000000</v>
      </c>
      <c r="B412" s="11" t="s">
        <v>781</v>
      </c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O412" s="4">
        <v>311001000000</v>
      </c>
      <c r="P412" s="11" t="s">
        <v>781</v>
      </c>
      <c r="Q412" s="11">
        <v>22</v>
      </c>
      <c r="R412" s="11">
        <v>0.96983075147020514</v>
      </c>
      <c r="S412" s="11">
        <v>0.75629745437849272</v>
      </c>
      <c r="T412" s="11">
        <v>0.34215645380059223</v>
      </c>
      <c r="U412" s="11">
        <v>0.3284426344426507</v>
      </c>
      <c r="V412" s="11">
        <v>0.30225843859802592</v>
      </c>
      <c r="W412" s="11">
        <v>0.56023085413751428</v>
      </c>
      <c r="X412" s="11">
        <v>0.73972593971996758</v>
      </c>
      <c r="Y412" s="11">
        <v>0.36818939675378354</v>
      </c>
      <c r="Z412" s="11">
        <v>0.54589149041265406</v>
      </c>
    </row>
    <row r="413" spans="1:26">
      <c r="A413" s="4">
        <v>311001000000</v>
      </c>
      <c r="B413" s="11" t="s">
        <v>818</v>
      </c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O413" s="4">
        <v>311001000000</v>
      </c>
      <c r="P413" s="11" t="s">
        <v>688</v>
      </c>
      <c r="Q413" s="11">
        <v>27</v>
      </c>
      <c r="R413" s="11">
        <v>0.96864151023019884</v>
      </c>
      <c r="S413" s="11">
        <v>0.74719227047049686</v>
      </c>
      <c r="T413" s="11">
        <v>0.38826977762132686</v>
      </c>
      <c r="U413" s="11">
        <v>0.49644079572041777</v>
      </c>
      <c r="V413" s="11">
        <v>0.39033854625012693</v>
      </c>
      <c r="W413" s="11">
        <v>0.63302597853537967</v>
      </c>
      <c r="X413" s="11">
        <v>0.88369861420395268</v>
      </c>
      <c r="Y413" s="11">
        <v>0.5037845430928517</v>
      </c>
      <c r="Z413" s="11">
        <v>0.62642400451559388</v>
      </c>
    </row>
    <row r="414" spans="1:26">
      <c r="A414" s="4">
        <v>311001000000</v>
      </c>
      <c r="B414" s="11" t="s">
        <v>791</v>
      </c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O414" s="4">
        <v>311001000000</v>
      </c>
      <c r="P414" s="11" t="s">
        <v>791</v>
      </c>
      <c r="Q414" s="11">
        <v>22</v>
      </c>
      <c r="R414" s="11">
        <v>0.95208587102544739</v>
      </c>
      <c r="S414" s="11">
        <v>0.54650311794970896</v>
      </c>
      <c r="T414" s="11">
        <v>0.31197984179664223</v>
      </c>
      <c r="U414" s="11">
        <v>0.40503233747473327</v>
      </c>
      <c r="V414" s="11">
        <v>0.26984999059150289</v>
      </c>
      <c r="W414" s="11">
        <v>0.47022840749327799</v>
      </c>
      <c r="X414" s="11">
        <v>0.715765683273485</v>
      </c>
      <c r="Y414" s="11">
        <v>0.27685202863422514</v>
      </c>
      <c r="Z414" s="11">
        <v>0.49353715977987783</v>
      </c>
    </row>
    <row r="415" spans="1:26">
      <c r="A415" s="4">
        <v>311001000018</v>
      </c>
      <c r="B415" s="11" t="s">
        <v>775</v>
      </c>
      <c r="C415" s="11">
        <v>68</v>
      </c>
      <c r="D415" s="11">
        <v>0.96383585168185038</v>
      </c>
      <c r="E415" s="11">
        <v>0.84443915115684387</v>
      </c>
      <c r="F415" s="11">
        <v>0.36745101092289334</v>
      </c>
      <c r="G415" s="11">
        <v>0.51520997087414833</v>
      </c>
      <c r="H415" s="11">
        <v>0.44750265776446202</v>
      </c>
      <c r="I415" s="11">
        <v>0.55048970038843836</v>
      </c>
      <c r="J415" s="11">
        <v>0.78431280034095829</v>
      </c>
      <c r="K415" s="11">
        <v>0.52143608961645826</v>
      </c>
      <c r="L415" s="11">
        <v>0.6243346540932565</v>
      </c>
      <c r="O415" s="4">
        <v>311001000000</v>
      </c>
      <c r="P415" s="11" t="s">
        <v>674</v>
      </c>
      <c r="Q415" s="11">
        <v>8</v>
      </c>
      <c r="R415" s="11">
        <v>0.98973581974999725</v>
      </c>
      <c r="S415" s="11">
        <v>1</v>
      </c>
      <c r="T415" s="11">
        <v>0.46356439453132975</v>
      </c>
      <c r="U415" s="11">
        <v>0.4511819092091004</v>
      </c>
      <c r="V415" s="11">
        <v>0.3778841523296354</v>
      </c>
      <c r="W415" s="11">
        <v>0.53412843052607395</v>
      </c>
      <c r="X415" s="11">
        <v>0.91868667357620171</v>
      </c>
      <c r="Y415" s="11">
        <v>0.56069635953953834</v>
      </c>
      <c r="Z415" s="11">
        <v>0.66198471743273457</v>
      </c>
    </row>
    <row r="416" spans="1:26">
      <c r="A416" s="4">
        <v>311001000034</v>
      </c>
      <c r="B416" s="11" t="s">
        <v>776</v>
      </c>
      <c r="C416" s="11">
        <v>143</v>
      </c>
      <c r="D416" s="11">
        <v>0.96619558796966121</v>
      </c>
      <c r="E416" s="11">
        <v>0.92920399986207414</v>
      </c>
      <c r="F416" s="11">
        <v>0.68013532395491072</v>
      </c>
      <c r="G416" s="11">
        <v>0.5801923529603592</v>
      </c>
      <c r="H416" s="11">
        <v>0.59415539201954692</v>
      </c>
      <c r="I416" s="11">
        <v>0.64871953898941725</v>
      </c>
      <c r="J416" s="11">
        <v>0.85427673447166819</v>
      </c>
      <c r="K416" s="11">
        <v>0.67829374296255796</v>
      </c>
      <c r="L416" s="11">
        <v>0.74139658414877441</v>
      </c>
      <c r="O416" s="4">
        <v>311001000000</v>
      </c>
      <c r="P416" s="11" t="s">
        <v>776</v>
      </c>
      <c r="Q416" s="11">
        <v>20</v>
      </c>
      <c r="R416" s="11">
        <v>0.97249311460982235</v>
      </c>
      <c r="S416" s="11">
        <v>0.74628147796026501</v>
      </c>
      <c r="T416" s="11">
        <v>0.53299432968248128</v>
      </c>
      <c r="U416" s="11">
        <v>0.42123237185575163</v>
      </c>
      <c r="V416" s="11">
        <v>0.45165397700639343</v>
      </c>
      <c r="W416" s="11">
        <v>0.64523278582216015</v>
      </c>
      <c r="X416" s="11">
        <v>0.85656994986784674</v>
      </c>
      <c r="Y416" s="11">
        <v>0.74423804571417385</v>
      </c>
      <c r="Z416" s="11">
        <v>0.67133700656486184</v>
      </c>
    </row>
    <row r="417" spans="1:26">
      <c r="A417" s="4">
        <v>311001000263</v>
      </c>
      <c r="B417" s="11" t="s">
        <v>777</v>
      </c>
      <c r="C417" s="11">
        <v>27</v>
      </c>
      <c r="D417" s="11">
        <v>0.97216558275590481</v>
      </c>
      <c r="E417" s="11">
        <v>0.80741463972131189</v>
      </c>
      <c r="F417" s="11">
        <v>0.51921139115133907</v>
      </c>
      <c r="G417" s="11">
        <v>0.57823157499818867</v>
      </c>
      <c r="H417" s="11">
        <v>0.56670316595152281</v>
      </c>
      <c r="I417" s="11">
        <v>0.61917937643961729</v>
      </c>
      <c r="J417" s="11">
        <v>0.80143965912409665</v>
      </c>
      <c r="K417" s="11">
        <v>0.54048654793863249</v>
      </c>
      <c r="L417" s="11">
        <v>0.67560399226007661</v>
      </c>
      <c r="O417" s="4">
        <v>311001000000</v>
      </c>
      <c r="P417" s="11" t="s">
        <v>834</v>
      </c>
      <c r="Q417" s="11">
        <v>6</v>
      </c>
      <c r="R417" s="11">
        <v>0.98817354103160149</v>
      </c>
      <c r="S417" s="11">
        <v>0.81048270316404636</v>
      </c>
      <c r="T417" s="11">
        <v>0.41196002151760813</v>
      </c>
      <c r="U417" s="11">
        <v>0.44582221832954144</v>
      </c>
      <c r="V417" s="11">
        <v>0.40279240385119114</v>
      </c>
      <c r="W417" s="11">
        <v>0.55457877536885192</v>
      </c>
      <c r="X417" s="11">
        <v>0.94118038117711511</v>
      </c>
      <c r="Y417" s="11">
        <v>0.68518590220446296</v>
      </c>
      <c r="Z417" s="11">
        <v>0.65502199333055222</v>
      </c>
    </row>
    <row r="418" spans="1:26">
      <c r="A418" s="4">
        <v>311001000310</v>
      </c>
      <c r="B418" s="11" t="s">
        <v>604</v>
      </c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O418" s="4">
        <v>311001000000</v>
      </c>
      <c r="P418" s="11" t="s">
        <v>818</v>
      </c>
      <c r="Q418" s="11">
        <v>23</v>
      </c>
      <c r="R418" s="11">
        <v>0.97149990675418907</v>
      </c>
      <c r="S418" s="11">
        <v>0.66618609735373258</v>
      </c>
      <c r="T418" s="11">
        <v>0.287984067536801</v>
      </c>
      <c r="U418" s="11">
        <v>0.3577453007870417</v>
      </c>
      <c r="V418" s="11">
        <v>0.28790300703988625</v>
      </c>
      <c r="W418" s="11">
        <v>0.56755862467619134</v>
      </c>
      <c r="X418" s="11">
        <v>0.70790526338013693</v>
      </c>
      <c r="Y418" s="11">
        <v>0.40940952250774132</v>
      </c>
      <c r="Z418" s="11">
        <v>0.53202397375446497</v>
      </c>
    </row>
    <row r="419" spans="1:26">
      <c r="A419" s="4">
        <v>311001000328</v>
      </c>
      <c r="B419" s="11" t="s">
        <v>645</v>
      </c>
      <c r="C419" s="11">
        <v>126</v>
      </c>
      <c r="D419" s="11">
        <v>0.95682354218657839</v>
      </c>
      <c r="E419" s="11">
        <v>0.91005130116509125</v>
      </c>
      <c r="F419" s="11">
        <v>0.42137100955757678</v>
      </c>
      <c r="G419" s="11">
        <v>0.44572382044326975</v>
      </c>
      <c r="H419" s="11">
        <v>0.36533273786527204</v>
      </c>
      <c r="I419" s="11">
        <v>0.5944837462553928</v>
      </c>
      <c r="J419" s="11">
        <v>0.7732655029048271</v>
      </c>
      <c r="K419" s="11">
        <v>0.5696695591242269</v>
      </c>
      <c r="L419" s="11">
        <v>0.62959015243777938</v>
      </c>
      <c r="O419" s="4">
        <v>311001000034</v>
      </c>
      <c r="P419" s="11" t="s">
        <v>776</v>
      </c>
      <c r="Q419" s="11">
        <v>121</v>
      </c>
      <c r="R419" s="11">
        <v>0.9492251201813765</v>
      </c>
      <c r="S419" s="11">
        <v>0.92277556761822543</v>
      </c>
      <c r="T419" s="11">
        <v>0.60883709459331148</v>
      </c>
      <c r="U419" s="11">
        <v>0.59122174274918549</v>
      </c>
      <c r="V419" s="11">
        <v>0.56803587394990696</v>
      </c>
      <c r="W419" s="11">
        <v>0.62677135793387839</v>
      </c>
      <c r="X419" s="11">
        <v>0.81237166357011781</v>
      </c>
      <c r="Y419" s="11">
        <v>0.70826116621718138</v>
      </c>
      <c r="Z419" s="11">
        <v>0.72343744835164792</v>
      </c>
    </row>
    <row r="420" spans="1:26">
      <c r="A420" s="4">
        <v>311001000379</v>
      </c>
      <c r="B420" s="11" t="s">
        <v>778</v>
      </c>
      <c r="C420" s="11">
        <v>105</v>
      </c>
      <c r="D420" s="11">
        <v>0.96336203902207385</v>
      </c>
      <c r="E420" s="11">
        <v>0.92050251132405203</v>
      </c>
      <c r="F420" s="11">
        <v>0.46623966544976203</v>
      </c>
      <c r="G420" s="11">
        <v>0.52692429818661357</v>
      </c>
      <c r="H420" s="11">
        <v>0.46668148519712532</v>
      </c>
      <c r="I420" s="11">
        <v>0.56063103344248388</v>
      </c>
      <c r="J420" s="11">
        <v>0.73705075969982559</v>
      </c>
      <c r="K420" s="11">
        <v>0.59434318380518791</v>
      </c>
      <c r="L420" s="11">
        <v>0.65446687201589049</v>
      </c>
      <c r="O420" s="4">
        <v>311001000221</v>
      </c>
      <c r="P420" s="11" t="s">
        <v>478</v>
      </c>
      <c r="Q420" s="11">
        <v>39</v>
      </c>
      <c r="R420" s="11">
        <v>0.87412609175974587</v>
      </c>
      <c r="S420" s="11">
        <v>0.85494548742038778</v>
      </c>
      <c r="T420" s="11">
        <v>0.26156823215741953</v>
      </c>
      <c r="U420" s="11">
        <v>0.3610120741298225</v>
      </c>
      <c r="V420" s="11">
        <v>0.36167391613035044</v>
      </c>
      <c r="W420" s="11">
        <v>0.5402689038492634</v>
      </c>
      <c r="X420" s="11">
        <v>0.75856358072824226</v>
      </c>
      <c r="Y420" s="11">
        <v>0.43278052585812121</v>
      </c>
      <c r="Z420" s="11">
        <v>0.55561735150416913</v>
      </c>
    </row>
    <row r="421" spans="1:26">
      <c r="A421" s="4">
        <v>311001000387</v>
      </c>
      <c r="B421" s="11" t="s">
        <v>779</v>
      </c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O421" s="4">
        <v>311001000310</v>
      </c>
      <c r="P421" s="11" t="s">
        <v>604</v>
      </c>
      <c r="Q421" s="11">
        <v>123</v>
      </c>
      <c r="R421" s="11">
        <v>0.95215571097422103</v>
      </c>
      <c r="S421" s="11">
        <v>0.8909084504483249</v>
      </c>
      <c r="T421" s="11">
        <v>0.49407262238523914</v>
      </c>
      <c r="U421" s="11">
        <v>0.51792905791995203</v>
      </c>
      <c r="V421" s="11">
        <v>0.5142737323306753</v>
      </c>
      <c r="W421" s="11">
        <v>0.59040070537908962</v>
      </c>
      <c r="X421" s="11">
        <v>0.74392777780829378</v>
      </c>
      <c r="Y421" s="11">
        <v>0.42674812743698742</v>
      </c>
      <c r="Z421" s="11">
        <v>0.64130202308534789</v>
      </c>
    </row>
    <row r="422" spans="1:26">
      <c r="A422" s="4">
        <v>311001000450</v>
      </c>
      <c r="B422" s="11" t="s">
        <v>780</v>
      </c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O422" s="4">
        <v>311001000328</v>
      </c>
      <c r="P422" s="11" t="s">
        <v>645</v>
      </c>
      <c r="Q422" s="11">
        <v>124</v>
      </c>
      <c r="R422" s="11">
        <v>0.9581776276286611</v>
      </c>
      <c r="S422" s="11">
        <v>0.87805751473904081</v>
      </c>
      <c r="T422" s="11">
        <v>0.45943526546044294</v>
      </c>
      <c r="U422" s="11">
        <v>0.46253446522147978</v>
      </c>
      <c r="V422" s="11">
        <v>0.43126440153198303</v>
      </c>
      <c r="W422" s="11">
        <v>0.60697525453047763</v>
      </c>
      <c r="X422" s="11">
        <v>0.78331212325746991</v>
      </c>
      <c r="Y422" s="11">
        <v>0.68634213603524774</v>
      </c>
      <c r="Z422" s="11">
        <v>0.6582623485506004</v>
      </c>
    </row>
    <row r="423" spans="1:26">
      <c r="A423" s="4">
        <v>311001000689</v>
      </c>
      <c r="B423" s="11" t="s">
        <v>781</v>
      </c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O423" s="4">
        <v>311001000387</v>
      </c>
      <c r="P423" s="11" t="s">
        <v>779</v>
      </c>
      <c r="Q423" s="11">
        <v>135</v>
      </c>
      <c r="R423" s="11">
        <v>0.96881530855257159</v>
      </c>
      <c r="S423" s="11">
        <v>0.90793592443729609</v>
      </c>
      <c r="T423" s="11">
        <v>0.5406394058278402</v>
      </c>
      <c r="U423" s="11">
        <v>0.56149065340697446</v>
      </c>
      <c r="V423" s="11">
        <v>0.50788182452119346</v>
      </c>
      <c r="W423" s="11">
        <v>0.55618958424193632</v>
      </c>
      <c r="X423" s="11">
        <v>0.78767627189853751</v>
      </c>
      <c r="Y423" s="11">
        <v>0.52109600083543473</v>
      </c>
      <c r="Z423" s="11">
        <v>0.668965621715223</v>
      </c>
    </row>
    <row r="424" spans="1:26">
      <c r="A424" s="4">
        <v>311001000735</v>
      </c>
      <c r="B424" s="11" t="s">
        <v>582</v>
      </c>
      <c r="C424" s="11">
        <v>105</v>
      </c>
      <c r="D424" s="11">
        <v>0.971363380954129</v>
      </c>
      <c r="E424" s="11">
        <v>0.89935014842491334</v>
      </c>
      <c r="F424" s="11">
        <v>0.31218070314692098</v>
      </c>
      <c r="G424" s="11">
        <v>0.42849818574811538</v>
      </c>
      <c r="H424" s="11">
        <v>0.32233089145648675</v>
      </c>
      <c r="I424" s="11">
        <v>0.56314379991243402</v>
      </c>
      <c r="J424" s="11">
        <v>0.7804204007511033</v>
      </c>
      <c r="K424" s="11">
        <v>0.44188710695049011</v>
      </c>
      <c r="L424" s="11">
        <v>0.58989682716807412</v>
      </c>
      <c r="O424" s="4">
        <v>311001000450</v>
      </c>
      <c r="P424" s="11" t="s">
        <v>780</v>
      </c>
      <c r="Q424" s="11">
        <v>128</v>
      </c>
      <c r="R424" s="11">
        <v>0.96913317992722625</v>
      </c>
      <c r="S424" s="11">
        <v>0.93283699566803002</v>
      </c>
      <c r="T424" s="11">
        <v>0.553017243332667</v>
      </c>
      <c r="U424" s="11">
        <v>0.55743340327452096</v>
      </c>
      <c r="V424" s="11">
        <v>0.49650537314666088</v>
      </c>
      <c r="W424" s="11">
        <v>0.67260108242344108</v>
      </c>
      <c r="X424" s="11">
        <v>0.83560026740933369</v>
      </c>
      <c r="Y424" s="11">
        <v>0.65511649524618021</v>
      </c>
      <c r="Z424" s="11">
        <v>0.70903050505350751</v>
      </c>
    </row>
    <row r="425" spans="1:26">
      <c r="A425" s="4">
        <v>311001000832</v>
      </c>
      <c r="B425" s="11" t="s">
        <v>782</v>
      </c>
      <c r="C425" s="11">
        <v>109</v>
      </c>
      <c r="D425" s="11">
        <v>0.95460414851012465</v>
      </c>
      <c r="E425" s="11">
        <v>0.83415928635095382</v>
      </c>
      <c r="F425" s="11">
        <v>0.51266038727796492</v>
      </c>
      <c r="G425" s="11">
        <v>0.6215443535818036</v>
      </c>
      <c r="H425" s="11">
        <v>0.53027811715568018</v>
      </c>
      <c r="I425" s="11">
        <v>0.63877909206864925</v>
      </c>
      <c r="J425" s="11">
        <v>0.71742907964778313</v>
      </c>
      <c r="K425" s="11">
        <v>0.42182787281476242</v>
      </c>
      <c r="L425" s="11">
        <v>0.65391029217596519</v>
      </c>
      <c r="O425" s="4">
        <v>311001000689</v>
      </c>
      <c r="P425" s="11" t="s">
        <v>781</v>
      </c>
      <c r="Q425" s="11">
        <v>113</v>
      </c>
      <c r="R425" s="11">
        <v>0.95783872871462994</v>
      </c>
      <c r="S425" s="11">
        <v>0.89574456347083953</v>
      </c>
      <c r="T425" s="11">
        <v>0.46795997071122408</v>
      </c>
      <c r="U425" s="11">
        <v>0.50944429034607797</v>
      </c>
      <c r="V425" s="11">
        <v>0.34856950200073944</v>
      </c>
      <c r="W425" s="11">
        <v>0.54142079065555004</v>
      </c>
      <c r="X425" s="11">
        <v>0.73811004796775292</v>
      </c>
      <c r="Y425" s="11">
        <v>0.57899049676609926</v>
      </c>
      <c r="Z425" s="11">
        <v>0.62975979882911415</v>
      </c>
    </row>
    <row r="426" spans="1:26">
      <c r="A426" s="4">
        <v>311001000841</v>
      </c>
      <c r="B426" s="11" t="s">
        <v>783</v>
      </c>
      <c r="C426" s="11">
        <v>54</v>
      </c>
      <c r="D426" s="11">
        <v>0.94050625405404176</v>
      </c>
      <c r="E426" s="11">
        <v>0.81964249657262744</v>
      </c>
      <c r="F426" s="11">
        <v>0.43510139877229037</v>
      </c>
      <c r="G426" s="11">
        <v>0.50912233882714597</v>
      </c>
      <c r="H426" s="11">
        <v>0.42150108920586721</v>
      </c>
      <c r="I426" s="11">
        <v>0.57331979582778714</v>
      </c>
      <c r="J426" s="11">
        <v>0.73346582652533743</v>
      </c>
      <c r="K426" s="11">
        <v>0.34649993464330686</v>
      </c>
      <c r="L426" s="11">
        <v>0.59739489180355043</v>
      </c>
      <c r="O426" s="4">
        <v>311001000832</v>
      </c>
      <c r="P426" s="11" t="s">
        <v>782</v>
      </c>
      <c r="Q426" s="11">
        <v>137</v>
      </c>
      <c r="R426" s="11">
        <v>0.95860120959749606</v>
      </c>
      <c r="S426" s="11">
        <v>0.88197326562734479</v>
      </c>
      <c r="T426" s="11">
        <v>0.51673737035015455</v>
      </c>
      <c r="U426" s="11">
        <v>0.6333905728353294</v>
      </c>
      <c r="V426" s="11">
        <v>0.51763560818442733</v>
      </c>
      <c r="W426" s="11">
        <v>0.65643931196948158</v>
      </c>
      <c r="X426" s="11">
        <v>0.6954769763142663</v>
      </c>
      <c r="Y426" s="11">
        <v>0.47977723820020407</v>
      </c>
      <c r="Z426" s="11">
        <v>0.66750394413483805</v>
      </c>
    </row>
    <row r="427" spans="1:26">
      <c r="A427" s="4">
        <v>311001001014</v>
      </c>
      <c r="B427" s="11" t="s">
        <v>959</v>
      </c>
      <c r="C427" s="11">
        <v>47</v>
      </c>
      <c r="D427" s="11">
        <v>0.96865573533719462</v>
      </c>
      <c r="E427" s="11">
        <v>0.89944343440927521</v>
      </c>
      <c r="F427" s="11">
        <v>0.53898051758890897</v>
      </c>
      <c r="G427" s="11">
        <v>0.60100843777020796</v>
      </c>
      <c r="H427" s="11">
        <v>0.54904892760625845</v>
      </c>
      <c r="I427" s="11">
        <v>0.6707554530585712</v>
      </c>
      <c r="J427" s="11">
        <v>0.72795914350181867</v>
      </c>
      <c r="K427" s="11">
        <v>0.46142932436903877</v>
      </c>
      <c r="L427" s="11">
        <v>0.67716012170515927</v>
      </c>
      <c r="O427" s="4">
        <v>311001001049</v>
      </c>
      <c r="P427" s="11" t="s">
        <v>784</v>
      </c>
      <c r="Q427" s="11">
        <v>78</v>
      </c>
      <c r="R427" s="11">
        <v>0.93329606374694318</v>
      </c>
      <c r="S427" s="11">
        <v>0.78979694170487957</v>
      </c>
      <c r="T427" s="11">
        <v>0.45739730071265305</v>
      </c>
      <c r="U427" s="11">
        <v>0.52892416658282859</v>
      </c>
      <c r="V427" s="11">
        <v>0.4319383746528615</v>
      </c>
      <c r="W427" s="11">
        <v>0.55831472042408092</v>
      </c>
      <c r="X427" s="11">
        <v>0.70233504879150721</v>
      </c>
      <c r="Y427" s="11">
        <v>0.4619949166290131</v>
      </c>
      <c r="Z427" s="11">
        <v>0.60799969165559586</v>
      </c>
    </row>
    <row r="428" spans="1:26">
      <c r="A428" s="4">
        <v>311001001049</v>
      </c>
      <c r="B428" s="11" t="s">
        <v>784</v>
      </c>
      <c r="C428" s="11">
        <v>264</v>
      </c>
      <c r="D428" s="11">
        <v>0.94652838731841404</v>
      </c>
      <c r="E428" s="11">
        <v>0.86028515354424273</v>
      </c>
      <c r="F428" s="11">
        <v>0.45516147028921849</v>
      </c>
      <c r="G428" s="11">
        <v>0.52670178947802204</v>
      </c>
      <c r="H428" s="11">
        <v>0.42656789508997267</v>
      </c>
      <c r="I428" s="11">
        <v>0.5713972912277413</v>
      </c>
      <c r="J428" s="11">
        <v>0.77778650214859568</v>
      </c>
      <c r="K428" s="11">
        <v>0.58359101685611603</v>
      </c>
      <c r="L428" s="11">
        <v>0.6435024382440403</v>
      </c>
      <c r="O428" s="4">
        <v>311001001081</v>
      </c>
      <c r="P428" s="11" t="s">
        <v>479</v>
      </c>
      <c r="Q428" s="11">
        <v>180</v>
      </c>
      <c r="R428" s="11">
        <v>0.9512876898298489</v>
      </c>
      <c r="S428" s="11">
        <v>0.84480300270392472</v>
      </c>
      <c r="T428" s="11">
        <v>0.38606764492795848</v>
      </c>
      <c r="U428" s="11">
        <v>0.48396562608602511</v>
      </c>
      <c r="V428" s="11">
        <v>0.38486233952811982</v>
      </c>
      <c r="W428" s="11">
        <v>0.61901426787774283</v>
      </c>
      <c r="X428" s="11">
        <v>0.75304083564847946</v>
      </c>
      <c r="Y428" s="11">
        <v>0.47393058009659755</v>
      </c>
      <c r="Z428" s="11">
        <v>0.61212149833733709</v>
      </c>
    </row>
    <row r="429" spans="1:26">
      <c r="A429" s="4">
        <v>311001001081</v>
      </c>
      <c r="B429" s="11" t="s">
        <v>479</v>
      </c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O429" s="4">
        <v>311001001243</v>
      </c>
      <c r="P429" s="11" t="s">
        <v>480</v>
      </c>
      <c r="Q429" s="11">
        <v>140</v>
      </c>
      <c r="R429" s="11">
        <v>0.96300140456718986</v>
      </c>
      <c r="S429" s="11">
        <v>0.88860830935087387</v>
      </c>
      <c r="T429" s="11">
        <v>0.56018296338142526</v>
      </c>
      <c r="U429" s="11">
        <v>0.57997664688941319</v>
      </c>
      <c r="V429" s="11">
        <v>0.49950425606407561</v>
      </c>
      <c r="W429" s="11">
        <v>0.65713440292624703</v>
      </c>
      <c r="X429" s="11">
        <v>0.77623109778913679</v>
      </c>
      <c r="Y429" s="11">
        <v>0.57369896638032414</v>
      </c>
      <c r="Z429" s="11">
        <v>0.68729225591858567</v>
      </c>
    </row>
    <row r="430" spans="1:26">
      <c r="A430" s="4">
        <v>311001001243</v>
      </c>
      <c r="B430" s="11" t="s">
        <v>480</v>
      </c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O430" s="4">
        <v>311001001391</v>
      </c>
      <c r="P430" s="11" t="s">
        <v>481</v>
      </c>
      <c r="Q430" s="11">
        <v>180</v>
      </c>
      <c r="R430" s="11">
        <v>0.96708551789231456</v>
      </c>
      <c r="S430" s="11">
        <v>0.90316077887581603</v>
      </c>
      <c r="T430" s="11">
        <v>0.55124271525057145</v>
      </c>
      <c r="U430" s="11">
        <v>0.57795037579975306</v>
      </c>
      <c r="V430" s="11">
        <v>0.52540624253669099</v>
      </c>
      <c r="W430" s="11">
        <v>0.6070351407042438</v>
      </c>
      <c r="X430" s="11">
        <v>0.82620946569825726</v>
      </c>
      <c r="Y430" s="11">
        <v>0.58200471403267906</v>
      </c>
      <c r="Z430" s="11">
        <v>0.69251186884879079</v>
      </c>
    </row>
    <row r="431" spans="1:26">
      <c r="A431" s="4">
        <v>311001001383</v>
      </c>
      <c r="B431" s="11" t="s">
        <v>785</v>
      </c>
      <c r="C431" s="11">
        <v>17</v>
      </c>
      <c r="D431" s="11">
        <v>0.94366259714845935</v>
      </c>
      <c r="E431" s="11">
        <v>0.97688110158424735</v>
      </c>
      <c r="F431" s="11">
        <v>0.68106760520937748</v>
      </c>
      <c r="G431" s="11">
        <v>0.66104266689171798</v>
      </c>
      <c r="H431" s="11">
        <v>0.58349963083064316</v>
      </c>
      <c r="I431" s="11">
        <v>0.65794976346584277</v>
      </c>
      <c r="J431" s="11">
        <v>0.82990459228681512</v>
      </c>
      <c r="K431" s="11">
        <v>0.40958141532749481</v>
      </c>
      <c r="L431" s="11">
        <v>0.71794867159307474</v>
      </c>
      <c r="O431" s="4">
        <v>311001001553</v>
      </c>
      <c r="P431" s="11" t="s">
        <v>666</v>
      </c>
      <c r="Q431" s="11">
        <v>176</v>
      </c>
      <c r="R431" s="11">
        <v>0.91988731255769385</v>
      </c>
      <c r="S431" s="11">
        <v>0.78820364142615074</v>
      </c>
      <c r="T431" s="11">
        <v>0.47632293104392986</v>
      </c>
      <c r="U431" s="11">
        <v>0.50543757298459169</v>
      </c>
      <c r="V431" s="11">
        <v>0.48289110535979263</v>
      </c>
      <c r="W431" s="11">
        <v>0.58522667872942802</v>
      </c>
      <c r="X431" s="11">
        <v>0.79665843368138523</v>
      </c>
      <c r="Y431" s="11">
        <v>0.46717923810497464</v>
      </c>
      <c r="Z431" s="11">
        <v>0.6277258642359933</v>
      </c>
    </row>
    <row r="432" spans="1:26">
      <c r="A432" s="4">
        <v>311001001391</v>
      </c>
      <c r="B432" s="11" t="s">
        <v>481</v>
      </c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O432" s="4">
        <v>311001001839</v>
      </c>
      <c r="P432" s="11" t="s">
        <v>482</v>
      </c>
      <c r="Q432" s="11">
        <v>37</v>
      </c>
      <c r="R432" s="11">
        <v>0.96843582910834713</v>
      </c>
      <c r="S432" s="11">
        <v>0.8986576694855809</v>
      </c>
      <c r="T432" s="11">
        <v>0.41830102993142132</v>
      </c>
      <c r="U432" s="11">
        <v>0.48900319557564803</v>
      </c>
      <c r="V432" s="11">
        <v>0.41113645401494348</v>
      </c>
      <c r="W432" s="11">
        <v>0.53350446824340825</v>
      </c>
      <c r="X432" s="11">
        <v>0.68559163563044234</v>
      </c>
      <c r="Y432" s="11">
        <v>0.50543358467077126</v>
      </c>
      <c r="Z432" s="11">
        <v>0.61375798333257037</v>
      </c>
    </row>
    <row r="433" spans="1:26">
      <c r="A433" s="4">
        <v>311001001481</v>
      </c>
      <c r="B433" s="11" t="s">
        <v>786</v>
      </c>
      <c r="C433" s="11">
        <v>22</v>
      </c>
      <c r="D433" s="11">
        <v>0.92601600014888419</v>
      </c>
      <c r="E433" s="11">
        <v>0.92854158671494635</v>
      </c>
      <c r="F433" s="11">
        <v>0.29730475220999247</v>
      </c>
      <c r="G433" s="11">
        <v>0.45701386883164918</v>
      </c>
      <c r="H433" s="11">
        <v>0.35221792339346752</v>
      </c>
      <c r="I433" s="11">
        <v>0.52612266840051447</v>
      </c>
      <c r="J433" s="11">
        <v>0.86232673164960405</v>
      </c>
      <c r="K433" s="11">
        <v>0.41941102616121345</v>
      </c>
      <c r="L433" s="11">
        <v>0.59611931968878396</v>
      </c>
      <c r="O433" s="4">
        <v>311001001901</v>
      </c>
      <c r="P433" s="11" t="s">
        <v>483</v>
      </c>
      <c r="Q433" s="11">
        <v>174</v>
      </c>
      <c r="R433" s="11">
        <v>0.95706349369665045</v>
      </c>
      <c r="S433" s="11">
        <v>0.86345188624567792</v>
      </c>
      <c r="T433" s="11">
        <v>0.40228255925971074</v>
      </c>
      <c r="U433" s="11">
        <v>0.49002435934018029</v>
      </c>
      <c r="V433" s="11">
        <v>0.40508225513013579</v>
      </c>
      <c r="W433" s="11">
        <v>0.54539910575520012</v>
      </c>
      <c r="X433" s="11">
        <v>0.74068688324506549</v>
      </c>
      <c r="Y433" s="11">
        <v>0.46378391882601772</v>
      </c>
      <c r="Z433" s="11">
        <v>0.60847180768732978</v>
      </c>
    </row>
    <row r="434" spans="1:26">
      <c r="A434" s="4">
        <v>311001001553</v>
      </c>
      <c r="B434" s="11" t="s">
        <v>666</v>
      </c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O434" s="4">
        <v>311001002070</v>
      </c>
      <c r="P434" s="11" t="s">
        <v>484</v>
      </c>
      <c r="Q434" s="11">
        <v>165</v>
      </c>
      <c r="R434" s="11">
        <v>0.94582118994670061</v>
      </c>
      <c r="S434" s="11">
        <v>0.85617703007690671</v>
      </c>
      <c r="T434" s="11">
        <v>0.48166012120097484</v>
      </c>
      <c r="U434" s="11">
        <v>0.52796989816808415</v>
      </c>
      <c r="V434" s="11">
        <v>0.49646852504616756</v>
      </c>
      <c r="W434" s="11">
        <v>0.64577324081346077</v>
      </c>
      <c r="X434" s="11">
        <v>0.78790653604519645</v>
      </c>
      <c r="Y434" s="11">
        <v>0.5522581129279357</v>
      </c>
      <c r="Z434" s="11">
        <v>0.66175433177817833</v>
      </c>
    </row>
    <row r="435" spans="1:26">
      <c r="A435" s="4">
        <v>311001001839</v>
      </c>
      <c r="B435" s="11" t="s">
        <v>482</v>
      </c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O435" s="4">
        <v>311001002461</v>
      </c>
      <c r="P435" s="11" t="s">
        <v>485</v>
      </c>
      <c r="Q435" s="11">
        <v>180</v>
      </c>
      <c r="R435" s="11">
        <v>0.96192868582919311</v>
      </c>
      <c r="S435" s="11">
        <v>0.84278984484364206</v>
      </c>
      <c r="T435" s="11">
        <v>0.40608310237109785</v>
      </c>
      <c r="U435" s="11">
        <v>0.47382489281566725</v>
      </c>
      <c r="V435" s="11">
        <v>0.44643833818497708</v>
      </c>
      <c r="W435" s="11">
        <v>0.56111728185471266</v>
      </c>
      <c r="X435" s="11">
        <v>0.70639721084145568</v>
      </c>
      <c r="Y435" s="11">
        <v>0.48729752217263395</v>
      </c>
      <c r="Z435" s="11">
        <v>0.6107346098641725</v>
      </c>
    </row>
    <row r="436" spans="1:26">
      <c r="A436" s="4">
        <v>311001001871</v>
      </c>
      <c r="B436" s="11" t="s">
        <v>642</v>
      </c>
      <c r="C436" s="11">
        <v>101</v>
      </c>
      <c r="D436" s="11">
        <v>0.93192593091719556</v>
      </c>
      <c r="E436" s="11">
        <v>0.93460805304322092</v>
      </c>
      <c r="F436" s="11">
        <v>0.39660539082506974</v>
      </c>
      <c r="G436" s="11">
        <v>0.45440418597676768</v>
      </c>
      <c r="H436" s="11">
        <v>0.36066708908218809</v>
      </c>
      <c r="I436" s="11">
        <v>0.59601193262515839</v>
      </c>
      <c r="J436" s="11">
        <v>0.78442233242183612</v>
      </c>
      <c r="K436" s="11">
        <v>0.67624061321207629</v>
      </c>
      <c r="L436" s="11">
        <v>0.64186069101293908</v>
      </c>
      <c r="O436" s="4">
        <v>311001002568</v>
      </c>
      <c r="P436" s="11" t="s">
        <v>486</v>
      </c>
      <c r="Q436" s="11">
        <v>180</v>
      </c>
      <c r="R436" s="11">
        <v>0.96857367939695915</v>
      </c>
      <c r="S436" s="11">
        <v>0.88297429268659933</v>
      </c>
      <c r="T436" s="11">
        <v>0.47793181123830403</v>
      </c>
      <c r="U436" s="11">
        <v>0.47118681131081186</v>
      </c>
      <c r="V436" s="11">
        <v>0.41218831123483435</v>
      </c>
      <c r="W436" s="11">
        <v>0.5493078502054638</v>
      </c>
      <c r="X436" s="11">
        <v>0.74433233695309442</v>
      </c>
      <c r="Y436" s="11">
        <v>0.52034253814307763</v>
      </c>
      <c r="Z436" s="11">
        <v>0.62835470389614312</v>
      </c>
    </row>
    <row r="437" spans="1:26">
      <c r="A437" s="4">
        <v>311001001901</v>
      </c>
      <c r="B437" s="11" t="s">
        <v>483</v>
      </c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O437" s="4">
        <v>311001002762</v>
      </c>
      <c r="P437" s="11" t="s">
        <v>487</v>
      </c>
      <c r="Q437" s="11">
        <v>148</v>
      </c>
      <c r="R437" s="11">
        <v>0.94813520314446109</v>
      </c>
      <c r="S437" s="11">
        <v>0.86069420875815628</v>
      </c>
      <c r="T437" s="11">
        <v>0.51465485365551245</v>
      </c>
      <c r="U437" s="11">
        <v>0.53963952054466924</v>
      </c>
      <c r="V437" s="11">
        <v>0.5007511105171133</v>
      </c>
      <c r="W437" s="11">
        <v>0.60874428410972747</v>
      </c>
      <c r="X437" s="11">
        <v>0.77304932775074686</v>
      </c>
      <c r="Y437" s="11">
        <v>0.4988257088669576</v>
      </c>
      <c r="Z437" s="11">
        <v>0.65556177716841801</v>
      </c>
    </row>
    <row r="438" spans="1:26">
      <c r="A438" s="4">
        <v>311001001928</v>
      </c>
      <c r="B438" s="11" t="s">
        <v>787</v>
      </c>
      <c r="C438" s="11">
        <v>68</v>
      </c>
      <c r="D438" s="11">
        <v>0.95337338150904116</v>
      </c>
      <c r="E438" s="11">
        <v>0.87442575895079633</v>
      </c>
      <c r="F438" s="11">
        <v>0.43103091961211809</v>
      </c>
      <c r="G438" s="11">
        <v>0.52820048064869252</v>
      </c>
      <c r="H438" s="11">
        <v>0.44167076677730011</v>
      </c>
      <c r="I438" s="11">
        <v>0.60651157096078701</v>
      </c>
      <c r="J438" s="11">
        <v>0.77047169898695456</v>
      </c>
      <c r="K438" s="11">
        <v>0.60221480259106996</v>
      </c>
      <c r="L438" s="11">
        <v>0.65098742250459496</v>
      </c>
      <c r="O438" s="4">
        <v>311001003084</v>
      </c>
      <c r="P438" s="11" t="s">
        <v>789</v>
      </c>
      <c r="Q438" s="11">
        <v>80</v>
      </c>
      <c r="R438" s="11">
        <v>0.96679205447609629</v>
      </c>
      <c r="S438" s="11">
        <v>0.88868425019040376</v>
      </c>
      <c r="T438" s="11">
        <v>0.50532478082768229</v>
      </c>
      <c r="U438" s="11">
        <v>0.56572742307249901</v>
      </c>
      <c r="V438" s="11">
        <v>0.48501752429994005</v>
      </c>
      <c r="W438" s="11">
        <v>0.59313574936216318</v>
      </c>
      <c r="X438" s="11">
        <v>0.73803728522453815</v>
      </c>
      <c r="Y438" s="11">
        <v>0.48036742180687203</v>
      </c>
      <c r="Z438" s="11">
        <v>0.65288581115752442</v>
      </c>
    </row>
    <row r="439" spans="1:26">
      <c r="A439" s="4">
        <v>311001002070</v>
      </c>
      <c r="B439" s="11" t="s">
        <v>484</v>
      </c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O439" s="4">
        <v>311001003483</v>
      </c>
      <c r="P439" s="11" t="s">
        <v>790</v>
      </c>
      <c r="Q439" s="11">
        <v>129</v>
      </c>
      <c r="R439" s="11">
        <v>0.96042870518815071</v>
      </c>
      <c r="S439" s="11">
        <v>0.92797558927453594</v>
      </c>
      <c r="T439" s="11">
        <v>0.49048580410084736</v>
      </c>
      <c r="U439" s="11">
        <v>0.53123145014651096</v>
      </c>
      <c r="V439" s="11">
        <v>0.4878428890415708</v>
      </c>
      <c r="W439" s="11">
        <v>0.60896944315177559</v>
      </c>
      <c r="X439" s="11">
        <v>0.81616523420239317</v>
      </c>
      <c r="Y439" s="11">
        <v>0.63949502364435584</v>
      </c>
      <c r="Z439" s="11">
        <v>0.68282426734376744</v>
      </c>
    </row>
    <row r="440" spans="1:26">
      <c r="A440" s="4">
        <v>311001002428</v>
      </c>
      <c r="B440" s="11" t="s">
        <v>788</v>
      </c>
      <c r="C440" s="11">
        <v>42</v>
      </c>
      <c r="D440" s="11">
        <v>0.95501324707511481</v>
      </c>
      <c r="E440" s="11">
        <v>0.95321175320621487</v>
      </c>
      <c r="F440" s="11">
        <v>0.35660500561435093</v>
      </c>
      <c r="G440" s="11">
        <v>0.48696724719181583</v>
      </c>
      <c r="H440" s="11">
        <v>0.43870907165240314</v>
      </c>
      <c r="I440" s="11">
        <v>0.63915621464577266</v>
      </c>
      <c r="J440" s="11">
        <v>0.82903362402200664</v>
      </c>
      <c r="K440" s="11">
        <v>0.55776655434617672</v>
      </c>
      <c r="L440" s="11">
        <v>0.65205783971923192</v>
      </c>
      <c r="O440" s="4">
        <v>311001003891</v>
      </c>
      <c r="P440" s="11" t="s">
        <v>489</v>
      </c>
      <c r="Q440" s="11">
        <v>179</v>
      </c>
      <c r="R440" s="11">
        <v>0.95282867807935079</v>
      </c>
      <c r="S440" s="11">
        <v>0.9143023250811767</v>
      </c>
      <c r="T440" s="11">
        <v>0.51088624854368458</v>
      </c>
      <c r="U440" s="11">
        <v>0.57011171050197984</v>
      </c>
      <c r="V440" s="11">
        <v>0.55818617655552305</v>
      </c>
      <c r="W440" s="11">
        <v>0.62857139459007605</v>
      </c>
      <c r="X440" s="11">
        <v>0.83756163478130319</v>
      </c>
      <c r="Y440" s="11">
        <v>0.64707534192968652</v>
      </c>
      <c r="Z440" s="11">
        <v>0.70244043875784756</v>
      </c>
    </row>
    <row r="441" spans="1:26">
      <c r="A441" s="4">
        <v>311001002461</v>
      </c>
      <c r="B441" s="11" t="s">
        <v>485</v>
      </c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O441" s="4">
        <v>311001004021</v>
      </c>
      <c r="P441" s="11" t="s">
        <v>791</v>
      </c>
      <c r="Q441" s="11">
        <v>125</v>
      </c>
      <c r="R441" s="11">
        <v>0.94011805599739784</v>
      </c>
      <c r="S441" s="11">
        <v>0.83570471819542913</v>
      </c>
      <c r="T441" s="11">
        <v>0.3702018537204193</v>
      </c>
      <c r="U441" s="11">
        <v>0.48699067490374337</v>
      </c>
      <c r="V441" s="11">
        <v>0.37498976586146643</v>
      </c>
      <c r="W441" s="11">
        <v>0.50122316397645417</v>
      </c>
      <c r="X441" s="11">
        <v>0.71219387840533777</v>
      </c>
      <c r="Y441" s="11">
        <v>0.50889154774291812</v>
      </c>
      <c r="Z441" s="11">
        <v>0.5912892073503957</v>
      </c>
    </row>
    <row r="442" spans="1:26">
      <c r="A442" s="4">
        <v>311001002568</v>
      </c>
      <c r="B442" s="11" t="s">
        <v>486</v>
      </c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O442" s="4">
        <v>311001004064</v>
      </c>
      <c r="P442" s="11" t="s">
        <v>490</v>
      </c>
      <c r="Q442" s="11">
        <v>141</v>
      </c>
      <c r="R442" s="11">
        <v>0.95832085103346198</v>
      </c>
      <c r="S442" s="11">
        <v>0.891122088257431</v>
      </c>
      <c r="T442" s="11">
        <v>0.5108394886740425</v>
      </c>
      <c r="U442" s="11">
        <v>0.58866574199564481</v>
      </c>
      <c r="V442" s="11">
        <v>0.49209892010788187</v>
      </c>
      <c r="W442" s="11">
        <v>0.62900192822234557</v>
      </c>
      <c r="X442" s="11">
        <v>0.73294957736510413</v>
      </c>
      <c r="Y442" s="11">
        <v>0.49170485471660558</v>
      </c>
      <c r="Z442" s="11">
        <v>0.66183793129656476</v>
      </c>
    </row>
    <row r="443" spans="1:26">
      <c r="A443" s="4">
        <v>311001002762</v>
      </c>
      <c r="B443" s="11" t="s">
        <v>487</v>
      </c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O443" s="4">
        <v>311001004234</v>
      </c>
      <c r="P443" s="11" t="s">
        <v>491</v>
      </c>
      <c r="Q443" s="11">
        <v>68</v>
      </c>
      <c r="R443" s="11">
        <v>0.9497076689095284</v>
      </c>
      <c r="S443" s="11">
        <v>0.91729325592289945</v>
      </c>
      <c r="T443" s="11">
        <v>0.58018088989948424</v>
      </c>
      <c r="U443" s="11">
        <v>0.60311982661118191</v>
      </c>
      <c r="V443" s="11">
        <v>0.58938629211153215</v>
      </c>
      <c r="W443" s="11">
        <v>0.60954248611946005</v>
      </c>
      <c r="X443" s="11">
        <v>0.79650316804253707</v>
      </c>
      <c r="Y443" s="11">
        <v>0.49960150544802179</v>
      </c>
      <c r="Z443" s="11">
        <v>0.69316688663308068</v>
      </c>
    </row>
    <row r="444" spans="1:26">
      <c r="A444" s="4">
        <v>311001003084</v>
      </c>
      <c r="B444" s="11" t="s">
        <v>789</v>
      </c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O444" s="4">
        <v>311001004706</v>
      </c>
      <c r="P444" s="11" t="s">
        <v>792</v>
      </c>
      <c r="Q444" s="11">
        <v>114</v>
      </c>
      <c r="R444" s="11">
        <v>0.96809105576397625</v>
      </c>
      <c r="S444" s="11">
        <v>0.89685931111889527</v>
      </c>
      <c r="T444" s="11">
        <v>0.42196489463860803</v>
      </c>
      <c r="U444" s="11">
        <v>0.56531355927984217</v>
      </c>
      <c r="V444" s="11">
        <v>0.41711672099310393</v>
      </c>
      <c r="W444" s="11">
        <v>0.67823636886938155</v>
      </c>
      <c r="X444" s="11">
        <v>0.82625076196133573</v>
      </c>
      <c r="Y444" s="11">
        <v>0.66404002222332781</v>
      </c>
      <c r="Z444" s="11">
        <v>0.67973408685605885</v>
      </c>
    </row>
    <row r="445" spans="1:26">
      <c r="A445" s="4">
        <v>311001003483</v>
      </c>
      <c r="B445" s="11" t="s">
        <v>790</v>
      </c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O445" s="4">
        <v>311001004820</v>
      </c>
      <c r="P445" s="11" t="s">
        <v>492</v>
      </c>
      <c r="Q445" s="11">
        <v>153</v>
      </c>
      <c r="R445" s="11">
        <v>0.95481484840619124</v>
      </c>
      <c r="S445" s="11">
        <v>0.93103654786753987</v>
      </c>
      <c r="T445" s="11">
        <v>0.51267644195352369</v>
      </c>
      <c r="U445" s="11">
        <v>0.60232746341009213</v>
      </c>
      <c r="V445" s="11">
        <v>0.50347737864736175</v>
      </c>
      <c r="W445" s="11">
        <v>0.64855264235772603</v>
      </c>
      <c r="X445" s="11">
        <v>0.7953634872117904</v>
      </c>
      <c r="Y445" s="11">
        <v>0.58391840157432895</v>
      </c>
      <c r="Z445" s="11">
        <v>0.69152090142856915</v>
      </c>
    </row>
    <row r="446" spans="1:26">
      <c r="A446" s="4">
        <v>311001003891</v>
      </c>
      <c r="B446" s="11" t="s">
        <v>489</v>
      </c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O446" s="4">
        <v>311001004871</v>
      </c>
      <c r="P446" s="11" t="s">
        <v>488</v>
      </c>
      <c r="Q446" s="11">
        <v>172</v>
      </c>
      <c r="R446" s="11">
        <v>0.94615851053876576</v>
      </c>
      <c r="S446" s="11">
        <v>0.90689713227578495</v>
      </c>
      <c r="T446" s="11">
        <v>0.42556658629354865</v>
      </c>
      <c r="U446" s="11">
        <v>0.47786078898652301</v>
      </c>
      <c r="V446" s="11">
        <v>0.48546913437284001</v>
      </c>
      <c r="W446" s="11">
        <v>0.54678306554683187</v>
      </c>
      <c r="X446" s="11">
        <v>0.77548583567535589</v>
      </c>
      <c r="Y446" s="11">
        <v>0.50789333319357066</v>
      </c>
      <c r="Z446" s="11">
        <v>0.63401429836040257</v>
      </c>
    </row>
    <row r="447" spans="1:26">
      <c r="A447" s="4">
        <v>311001004021</v>
      </c>
      <c r="B447" s="11" t="s">
        <v>791</v>
      </c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O447" s="4">
        <v>311001005249</v>
      </c>
      <c r="P447" s="11" t="s">
        <v>493</v>
      </c>
      <c r="Q447" s="11">
        <v>79</v>
      </c>
      <c r="R447" s="11">
        <v>0.96377479000038968</v>
      </c>
      <c r="S447" s="11">
        <v>0.8808301598537146</v>
      </c>
      <c r="T447" s="11">
        <v>0.39480854161069645</v>
      </c>
      <c r="U447" s="11">
        <v>0.46821494555640042</v>
      </c>
      <c r="V447" s="11">
        <v>0.32841022547592663</v>
      </c>
      <c r="W447" s="11">
        <v>0.50878567062787527</v>
      </c>
      <c r="X447" s="11">
        <v>0.75569413645949635</v>
      </c>
      <c r="Y447" s="11">
        <v>0.47466746373357288</v>
      </c>
      <c r="Z447" s="11">
        <v>0.59689824166475902</v>
      </c>
    </row>
    <row r="448" spans="1:26">
      <c r="A448" s="4">
        <v>311001004064</v>
      </c>
      <c r="B448" s="11" t="s">
        <v>490</v>
      </c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O448" s="4">
        <v>311001005737</v>
      </c>
      <c r="P448" s="11" t="s">
        <v>796</v>
      </c>
      <c r="Q448" s="11">
        <v>140</v>
      </c>
      <c r="R448" s="11">
        <v>0.95986531723135216</v>
      </c>
      <c r="S448" s="11">
        <v>0.88892776316219324</v>
      </c>
      <c r="T448" s="11">
        <v>0.44880241384109004</v>
      </c>
      <c r="U448" s="11">
        <v>0.48658217906303258</v>
      </c>
      <c r="V448" s="11">
        <v>0.44598372509621309</v>
      </c>
      <c r="W448" s="11">
        <v>0.58092374528739643</v>
      </c>
      <c r="X448" s="11">
        <v>0.74968414555154805</v>
      </c>
      <c r="Y448" s="11">
        <v>0.47939960423791017</v>
      </c>
      <c r="Z448" s="11">
        <v>0.63002111168384201</v>
      </c>
    </row>
    <row r="449" spans="1:26">
      <c r="A449" s="4">
        <v>311001004234</v>
      </c>
      <c r="B449" s="11" t="s">
        <v>491</v>
      </c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O449" s="4">
        <v>311001006407</v>
      </c>
      <c r="P449" s="11" t="s">
        <v>494</v>
      </c>
      <c r="Q449" s="11">
        <v>107</v>
      </c>
      <c r="R449" s="11">
        <v>0.96192216200710745</v>
      </c>
      <c r="S449" s="11">
        <v>0.89820381507039682</v>
      </c>
      <c r="T449" s="11">
        <v>0.53240884638447272</v>
      </c>
      <c r="U449" s="11">
        <v>0.55650806069385605</v>
      </c>
      <c r="V449" s="11">
        <v>0.51659575241607736</v>
      </c>
      <c r="W449" s="11">
        <v>0.63660492567135984</v>
      </c>
      <c r="X449" s="11">
        <v>0.78876623122903267</v>
      </c>
      <c r="Y449" s="11">
        <v>0.60550305387626135</v>
      </c>
      <c r="Z449" s="11">
        <v>0.68706410591857048</v>
      </c>
    </row>
    <row r="450" spans="1:26">
      <c r="A450" s="4">
        <v>311001004471</v>
      </c>
      <c r="B450" s="11" t="s">
        <v>960</v>
      </c>
      <c r="C450" s="11">
        <v>144</v>
      </c>
      <c r="D450" s="11">
        <v>0.92919161794533067</v>
      </c>
      <c r="E450" s="11">
        <v>0.8530878305347388</v>
      </c>
      <c r="F450" s="11">
        <v>0.32493699089026923</v>
      </c>
      <c r="G450" s="11">
        <v>0.4566700276715715</v>
      </c>
      <c r="H450" s="11">
        <v>0.34066140239800319</v>
      </c>
      <c r="I450" s="11">
        <v>0.52202753648798228</v>
      </c>
      <c r="J450" s="11">
        <v>0.76833890401069271</v>
      </c>
      <c r="K450" s="11">
        <v>0.58976828777298007</v>
      </c>
      <c r="L450" s="11">
        <v>0.59808532471394615</v>
      </c>
      <c r="O450" s="4">
        <v>311001006423</v>
      </c>
      <c r="P450" s="11" t="s">
        <v>495</v>
      </c>
      <c r="Q450" s="11">
        <v>180</v>
      </c>
      <c r="R450" s="11">
        <v>0.95319226422548098</v>
      </c>
      <c r="S450" s="11">
        <v>0.87386183756706226</v>
      </c>
      <c r="T450" s="11">
        <v>0.56644789423227937</v>
      </c>
      <c r="U450" s="11">
        <v>0.63667873052479595</v>
      </c>
      <c r="V450" s="11">
        <v>0.49413395855840492</v>
      </c>
      <c r="W450" s="11">
        <v>0.66508945712323908</v>
      </c>
      <c r="X450" s="11">
        <v>0.79808697182489452</v>
      </c>
      <c r="Y450" s="11">
        <v>0.56285627153329854</v>
      </c>
      <c r="Z450" s="11">
        <v>0.69379342319868187</v>
      </c>
    </row>
    <row r="451" spans="1:26">
      <c r="A451" s="4">
        <v>311001004706</v>
      </c>
      <c r="B451" s="11" t="s">
        <v>792</v>
      </c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O451" s="4">
        <v>311001006601</v>
      </c>
      <c r="P451" s="11" t="s">
        <v>799</v>
      </c>
      <c r="Q451" s="11">
        <v>77</v>
      </c>
      <c r="R451" s="11">
        <v>0.94744399525116552</v>
      </c>
      <c r="S451" s="11">
        <v>0.88711763542584554</v>
      </c>
      <c r="T451" s="11">
        <v>0.40163226167589572</v>
      </c>
      <c r="U451" s="11">
        <v>0.49037320354922437</v>
      </c>
      <c r="V451" s="11">
        <v>0.40207142935813922</v>
      </c>
      <c r="W451" s="11">
        <v>0.55293959467525622</v>
      </c>
      <c r="X451" s="11">
        <v>0.67693357073502558</v>
      </c>
      <c r="Y451" s="11">
        <v>0.62087952748775388</v>
      </c>
      <c r="Z451" s="11">
        <v>0.62242390226978828</v>
      </c>
    </row>
    <row r="452" spans="1:26">
      <c r="A452" s="4">
        <v>311001004820</v>
      </c>
      <c r="B452" s="11" t="s">
        <v>492</v>
      </c>
      <c r="C452" s="11">
        <v>188</v>
      </c>
      <c r="D452" s="11">
        <v>0.95276132125741075</v>
      </c>
      <c r="E452" s="11">
        <v>0.85067444275735404</v>
      </c>
      <c r="F452" s="11">
        <v>0.49616951418958521</v>
      </c>
      <c r="G452" s="11">
        <v>0.57753590547913758</v>
      </c>
      <c r="H452" s="11">
        <v>0.46466705627436317</v>
      </c>
      <c r="I452" s="11">
        <v>0.60583344269066908</v>
      </c>
      <c r="J452" s="11">
        <v>0.80654757319636528</v>
      </c>
      <c r="K452" s="11">
        <v>0.5085836626445599</v>
      </c>
      <c r="L452" s="11">
        <v>0.65784661481118056</v>
      </c>
      <c r="O452" s="4">
        <v>311001007632</v>
      </c>
      <c r="P452" s="11" t="s">
        <v>800</v>
      </c>
      <c r="Q452" s="11">
        <v>61</v>
      </c>
      <c r="R452" s="11">
        <v>0.9728159948589995</v>
      </c>
      <c r="S452" s="11">
        <v>0.87528266749636408</v>
      </c>
      <c r="T452" s="11">
        <v>0.47390922148720815</v>
      </c>
      <c r="U452" s="11">
        <v>0.55241014261177812</v>
      </c>
      <c r="V452" s="11">
        <v>0.51578353807049182</v>
      </c>
      <c r="W452" s="11">
        <v>0.57839097162463249</v>
      </c>
      <c r="X452" s="11">
        <v>0.74455018008899887</v>
      </c>
      <c r="Y452" s="11">
        <v>0.54277938524114111</v>
      </c>
      <c r="Z452" s="11">
        <v>0.65699026268495175</v>
      </c>
    </row>
    <row r="453" spans="1:26">
      <c r="A453" s="4">
        <v>311001004871</v>
      </c>
      <c r="B453" s="11" t="s">
        <v>488</v>
      </c>
      <c r="C453" s="11">
        <v>92</v>
      </c>
      <c r="D453" s="11">
        <v>0.95517380928056983</v>
      </c>
      <c r="E453" s="11">
        <v>0.87088290132270341</v>
      </c>
      <c r="F453" s="11">
        <v>0.51896291391408311</v>
      </c>
      <c r="G453" s="11">
        <v>0.57968670650935261</v>
      </c>
      <c r="H453" s="11">
        <v>0.50408900197180695</v>
      </c>
      <c r="I453" s="11">
        <v>0.56493602215237804</v>
      </c>
      <c r="J453" s="11">
        <v>0.69804562173381279</v>
      </c>
      <c r="K453" s="11">
        <v>0.54679233181547549</v>
      </c>
      <c r="L453" s="11">
        <v>0.65482116358752274</v>
      </c>
      <c r="O453" s="4">
        <v>311001008523</v>
      </c>
      <c r="P453" s="11" t="s">
        <v>496</v>
      </c>
      <c r="Q453" s="11">
        <v>192</v>
      </c>
      <c r="R453" s="11">
        <v>0.95199718348571283</v>
      </c>
      <c r="S453" s="11">
        <v>0.85424399529695672</v>
      </c>
      <c r="T453" s="11">
        <v>0.42576982302911365</v>
      </c>
      <c r="U453" s="11">
        <v>0.53301043196230147</v>
      </c>
      <c r="V453" s="11">
        <v>0.45567979020848909</v>
      </c>
      <c r="W453" s="11">
        <v>0.65458962761601125</v>
      </c>
      <c r="X453" s="11">
        <v>0.78650096949529957</v>
      </c>
      <c r="Y453" s="11">
        <v>0.59794386248618869</v>
      </c>
      <c r="Z453" s="11">
        <v>0.65746696044750907</v>
      </c>
    </row>
    <row r="454" spans="1:26">
      <c r="A454" s="4">
        <v>311001005176</v>
      </c>
      <c r="B454" s="11" t="s">
        <v>793</v>
      </c>
      <c r="C454" s="11">
        <v>107</v>
      </c>
      <c r="D454" s="11">
        <v>0.96068260501637581</v>
      </c>
      <c r="E454" s="11">
        <v>0.87392099351218144</v>
      </c>
      <c r="F454" s="11">
        <v>0.36455359052234915</v>
      </c>
      <c r="G454" s="11">
        <v>0.37505244732158899</v>
      </c>
      <c r="H454" s="11">
        <v>0.36929336045915162</v>
      </c>
      <c r="I454" s="11">
        <v>0.57920200033594738</v>
      </c>
      <c r="J454" s="11">
        <v>0.74945356587664735</v>
      </c>
      <c r="K454" s="11">
        <v>0.58412828068418343</v>
      </c>
      <c r="L454" s="11">
        <v>0.6070358554660531</v>
      </c>
      <c r="O454" s="4">
        <v>311001008591</v>
      </c>
      <c r="P454" s="11" t="s">
        <v>801</v>
      </c>
      <c r="Q454" s="11">
        <v>46</v>
      </c>
      <c r="R454" s="11">
        <v>0.97043614427579894</v>
      </c>
      <c r="S454" s="11">
        <v>0.94564500159204723</v>
      </c>
      <c r="T454" s="11">
        <v>0.55011481794160233</v>
      </c>
      <c r="U454" s="11">
        <v>0.54336405892605033</v>
      </c>
      <c r="V454" s="11">
        <v>0.52311070694486439</v>
      </c>
      <c r="W454" s="11">
        <v>0.6011607740778071</v>
      </c>
      <c r="X454" s="11">
        <v>0.74655851538639462</v>
      </c>
      <c r="Y454" s="11">
        <v>0.50938990069906542</v>
      </c>
      <c r="Z454" s="11">
        <v>0.67372248998045392</v>
      </c>
    </row>
    <row r="455" spans="1:26">
      <c r="A455" s="4">
        <v>311001005249</v>
      </c>
      <c r="B455" s="11" t="s">
        <v>493</v>
      </c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O455" s="4">
        <v>311001008621</v>
      </c>
      <c r="P455" s="11" t="s">
        <v>802</v>
      </c>
      <c r="Q455" s="11">
        <v>105</v>
      </c>
      <c r="R455" s="11">
        <v>0.92682306033809869</v>
      </c>
      <c r="S455" s="11">
        <v>0.91269544113380996</v>
      </c>
      <c r="T455" s="11">
        <v>0.37572401552251672</v>
      </c>
      <c r="U455" s="11">
        <v>0.44526054084271588</v>
      </c>
      <c r="V455" s="11">
        <v>0.43661482925913797</v>
      </c>
      <c r="W455" s="11">
        <v>0.60655907103480977</v>
      </c>
      <c r="X455" s="11">
        <v>0.70293579994871347</v>
      </c>
      <c r="Y455" s="11">
        <v>0.52078697564671506</v>
      </c>
      <c r="Z455" s="11">
        <v>0.61592496671581465</v>
      </c>
    </row>
    <row r="456" spans="1:26">
      <c r="A456" s="4">
        <v>311001005451</v>
      </c>
      <c r="B456" s="11" t="s">
        <v>794</v>
      </c>
      <c r="C456" s="11">
        <v>61</v>
      </c>
      <c r="D456" s="11">
        <v>0.92580170564120978</v>
      </c>
      <c r="E456" s="11">
        <v>0.85114694428810778</v>
      </c>
      <c r="F456" s="11">
        <v>0.60270630267046765</v>
      </c>
      <c r="G456" s="11">
        <v>0.61374806958960826</v>
      </c>
      <c r="H456" s="11">
        <v>0.56483126187366184</v>
      </c>
      <c r="I456" s="11">
        <v>0.57788340669006277</v>
      </c>
      <c r="J456" s="11">
        <v>0.66270730819970292</v>
      </c>
      <c r="K456" s="11">
        <v>0.44142040414256134</v>
      </c>
      <c r="L456" s="11">
        <v>0.65503067538692272</v>
      </c>
      <c r="O456" s="4">
        <v>311001008931</v>
      </c>
      <c r="P456" s="11" t="s">
        <v>497</v>
      </c>
      <c r="Q456" s="11">
        <v>68</v>
      </c>
      <c r="R456" s="11">
        <v>0.95851405563129988</v>
      </c>
      <c r="S456" s="11">
        <v>0.91438278605992851</v>
      </c>
      <c r="T456" s="11">
        <v>0.56760344665194473</v>
      </c>
      <c r="U456" s="11">
        <v>0.50485545653447517</v>
      </c>
      <c r="V456" s="11">
        <v>0.53642152414824829</v>
      </c>
      <c r="W456" s="11">
        <v>0.60086289963567008</v>
      </c>
      <c r="X456" s="11">
        <v>0.84468893063128803</v>
      </c>
      <c r="Y456" s="11">
        <v>0.70040206560722029</v>
      </c>
      <c r="Z456" s="11">
        <v>0.70346639561250934</v>
      </c>
    </row>
    <row r="457" spans="1:26">
      <c r="A457" s="4">
        <v>311001005681</v>
      </c>
      <c r="B457" s="11" t="s">
        <v>795</v>
      </c>
      <c r="C457" s="11">
        <v>50</v>
      </c>
      <c r="D457" s="11">
        <v>0.94731678034643252</v>
      </c>
      <c r="E457" s="11">
        <v>0.86786149191546513</v>
      </c>
      <c r="F457" s="11">
        <v>0.56115552093861309</v>
      </c>
      <c r="G457" s="11">
        <v>0.56334021413778013</v>
      </c>
      <c r="H457" s="11">
        <v>0.49201158692363245</v>
      </c>
      <c r="I457" s="11">
        <v>0.6480575828530093</v>
      </c>
      <c r="J457" s="11">
        <v>0.80818042682923807</v>
      </c>
      <c r="K457" s="11">
        <v>0.53069801891524049</v>
      </c>
      <c r="L457" s="11">
        <v>0.67732770285742627</v>
      </c>
      <c r="O457" s="4">
        <v>311001008949</v>
      </c>
      <c r="P457" s="11" t="s">
        <v>803</v>
      </c>
      <c r="Q457" s="11">
        <v>105</v>
      </c>
      <c r="R457" s="11">
        <v>0.93809511020803749</v>
      </c>
      <c r="S457" s="11">
        <v>0.84849511922469156</v>
      </c>
      <c r="T457" s="11">
        <v>0.58874718771639267</v>
      </c>
      <c r="U457" s="11">
        <v>0.6297798959177261</v>
      </c>
      <c r="V457" s="11">
        <v>0.61803271054290054</v>
      </c>
      <c r="W457" s="11">
        <v>0.63616103818603631</v>
      </c>
      <c r="X457" s="11">
        <v>0.7464784425936305</v>
      </c>
      <c r="Y457" s="11">
        <v>0.62437105619013766</v>
      </c>
      <c r="Z457" s="11">
        <v>0.70377007007244408</v>
      </c>
    </row>
    <row r="458" spans="1:26">
      <c r="A458" s="4">
        <v>311001005737</v>
      </c>
      <c r="B458" s="11" t="s">
        <v>796</v>
      </c>
      <c r="C458" s="11">
        <v>104</v>
      </c>
      <c r="D458" s="11">
        <v>0.95296593582756239</v>
      </c>
      <c r="E458" s="11">
        <v>0.93978464966979125</v>
      </c>
      <c r="F458" s="11">
        <v>0.37768913695365214</v>
      </c>
      <c r="G458" s="11">
        <v>0.44164637783493499</v>
      </c>
      <c r="H458" s="11">
        <v>0.36959667763601139</v>
      </c>
      <c r="I458" s="11">
        <v>0.51073094427699306</v>
      </c>
      <c r="J458" s="11">
        <v>0.8110738084168615</v>
      </c>
      <c r="K458" s="11">
        <v>0.40833697245089129</v>
      </c>
      <c r="L458" s="11">
        <v>0.60147806288333716</v>
      </c>
      <c r="O458" s="4">
        <v>311001008990</v>
      </c>
      <c r="P458" s="11" t="s">
        <v>804</v>
      </c>
      <c r="Q458" s="11">
        <v>108</v>
      </c>
      <c r="R458" s="11">
        <v>0.94968495572237033</v>
      </c>
      <c r="S458" s="11">
        <v>0.8600290789033207</v>
      </c>
      <c r="T458" s="11">
        <v>0.5807465883635845</v>
      </c>
      <c r="U458" s="11">
        <v>0.63504859890914733</v>
      </c>
      <c r="V458" s="11">
        <v>0.53255244533956014</v>
      </c>
      <c r="W458" s="11">
        <v>0.63120634812157328</v>
      </c>
      <c r="X458" s="11">
        <v>0.73488563847515553</v>
      </c>
      <c r="Y458" s="11">
        <v>0.49901223126704325</v>
      </c>
      <c r="Z458" s="11">
        <v>0.67789573563771943</v>
      </c>
    </row>
    <row r="459" spans="1:26">
      <c r="A459" s="4">
        <v>311001006032</v>
      </c>
      <c r="B459" s="11" t="s">
        <v>797</v>
      </c>
      <c r="C459" s="11">
        <v>144</v>
      </c>
      <c r="D459" s="11">
        <v>0.93684967303248179</v>
      </c>
      <c r="E459" s="11">
        <v>0.90291627375914407</v>
      </c>
      <c r="F459" s="11">
        <v>0.70021932213003668</v>
      </c>
      <c r="G459" s="11">
        <v>0.68151580491436636</v>
      </c>
      <c r="H459" s="11">
        <v>0.61753494777797291</v>
      </c>
      <c r="I459" s="11">
        <v>0.62652136126675173</v>
      </c>
      <c r="J459" s="11">
        <v>0.79220597414021687</v>
      </c>
      <c r="K459" s="11">
        <v>0.62587343626962089</v>
      </c>
      <c r="L459" s="11">
        <v>0.73545459916132394</v>
      </c>
      <c r="O459" s="4">
        <v>311001009121</v>
      </c>
      <c r="P459" s="11" t="s">
        <v>498</v>
      </c>
      <c r="Q459" s="11">
        <v>178</v>
      </c>
      <c r="R459" s="11">
        <v>0.93822391302744079</v>
      </c>
      <c r="S459" s="11">
        <v>0.84412898819445126</v>
      </c>
      <c r="T459" s="11">
        <v>0.49387466152349457</v>
      </c>
      <c r="U459" s="11">
        <v>0.61360389625099299</v>
      </c>
      <c r="V459" s="11">
        <v>0.4970569088674161</v>
      </c>
      <c r="W459" s="11">
        <v>0.61334024463478276</v>
      </c>
      <c r="X459" s="11">
        <v>0.72123684892100137</v>
      </c>
      <c r="Y459" s="11">
        <v>0.51579291863799037</v>
      </c>
      <c r="Z459" s="11">
        <v>0.65465729750719626</v>
      </c>
    </row>
    <row r="460" spans="1:26">
      <c r="A460" s="4">
        <v>311001006407</v>
      </c>
      <c r="B460" s="11" t="s">
        <v>494</v>
      </c>
      <c r="C460" s="11">
        <v>91</v>
      </c>
      <c r="D460" s="11">
        <v>0.94238872109458816</v>
      </c>
      <c r="E460" s="11">
        <v>0.87036049889465872</v>
      </c>
      <c r="F460" s="11">
        <v>0.41514280775362278</v>
      </c>
      <c r="G460" s="11">
        <v>0.51612662330888914</v>
      </c>
      <c r="H460" s="11">
        <v>0.46429802356484851</v>
      </c>
      <c r="I460" s="11">
        <v>0.57939082163099997</v>
      </c>
      <c r="J460" s="11">
        <v>0.75825025212688191</v>
      </c>
      <c r="K460" s="11">
        <v>0.52090618959689861</v>
      </c>
      <c r="L460" s="11">
        <v>0.63335799224642342</v>
      </c>
      <c r="O460" s="4">
        <v>311001009201</v>
      </c>
      <c r="P460" s="11" t="s">
        <v>499</v>
      </c>
      <c r="Q460" s="11">
        <v>101</v>
      </c>
      <c r="R460" s="11">
        <v>0.9596829931229004</v>
      </c>
      <c r="S460" s="11">
        <v>0.93758335740027976</v>
      </c>
      <c r="T460" s="11">
        <v>0.48709681805694632</v>
      </c>
      <c r="U460" s="11">
        <v>0.53277463485884524</v>
      </c>
      <c r="V460" s="11">
        <v>0.48338148854448443</v>
      </c>
      <c r="W460" s="11">
        <v>0.58823418218748147</v>
      </c>
      <c r="X460" s="11">
        <v>0.8079390018646031</v>
      </c>
      <c r="Y460" s="11">
        <v>0.57493823248737397</v>
      </c>
      <c r="Z460" s="11">
        <v>0.67145383856536434</v>
      </c>
    </row>
    <row r="461" spans="1:26">
      <c r="A461" s="4">
        <v>311001006423</v>
      </c>
      <c r="B461" s="11" t="s">
        <v>495</v>
      </c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O461" s="4">
        <v>311001009341</v>
      </c>
      <c r="P461" s="11" t="s">
        <v>500</v>
      </c>
      <c r="Q461" s="11">
        <v>149</v>
      </c>
      <c r="R461" s="11">
        <v>0.96295262016912964</v>
      </c>
      <c r="S461" s="11">
        <v>0.89983790296588051</v>
      </c>
      <c r="T461" s="11">
        <v>0.49087399028531326</v>
      </c>
      <c r="U461" s="11">
        <v>0.48824226973868701</v>
      </c>
      <c r="V461" s="11">
        <v>0.40703000843255294</v>
      </c>
      <c r="W461" s="11">
        <v>0.58998405621035099</v>
      </c>
      <c r="X461" s="11">
        <v>0.80065197497317753</v>
      </c>
      <c r="Y461" s="11">
        <v>0.64406786661263382</v>
      </c>
      <c r="Z461" s="11">
        <v>0.66045508617346571</v>
      </c>
    </row>
    <row r="462" spans="1:26">
      <c r="A462" s="4">
        <v>311001006466</v>
      </c>
      <c r="B462" s="11" t="s">
        <v>798</v>
      </c>
      <c r="C462" s="11">
        <v>143</v>
      </c>
      <c r="D462" s="11">
        <v>0.96023324127924981</v>
      </c>
      <c r="E462" s="11">
        <v>0.84539076621780918</v>
      </c>
      <c r="F462" s="11">
        <v>0.49337433594349384</v>
      </c>
      <c r="G462" s="11">
        <v>0.51011982127421862</v>
      </c>
      <c r="H462" s="11">
        <v>0.45761033478427487</v>
      </c>
      <c r="I462" s="11">
        <v>0.61498218259784032</v>
      </c>
      <c r="J462" s="11">
        <v>0.78962980380275016</v>
      </c>
      <c r="K462" s="11">
        <v>0.44383019362762638</v>
      </c>
      <c r="L462" s="11">
        <v>0.63939633494090786</v>
      </c>
      <c r="O462" s="4">
        <v>311001010048</v>
      </c>
      <c r="P462" s="11" t="s">
        <v>805</v>
      </c>
      <c r="Q462" s="11">
        <v>140</v>
      </c>
      <c r="R462" s="11">
        <v>0.95535678397464663</v>
      </c>
      <c r="S462" s="11">
        <v>0.94806880808791383</v>
      </c>
      <c r="T462" s="11">
        <v>0.42264275531218914</v>
      </c>
      <c r="U462" s="11">
        <v>0.48477002916999357</v>
      </c>
      <c r="V462" s="11">
        <v>0.43272721616109971</v>
      </c>
      <c r="W462" s="11">
        <v>0.69415426973241257</v>
      </c>
      <c r="X462" s="11">
        <v>0.80203886743153219</v>
      </c>
      <c r="Y462" s="11">
        <v>0.68497330359109632</v>
      </c>
      <c r="Z462" s="11">
        <v>0.67809150418261044</v>
      </c>
    </row>
    <row r="463" spans="1:26">
      <c r="A463" s="4">
        <v>311001006601</v>
      </c>
      <c r="B463" s="11" t="s">
        <v>799</v>
      </c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O463" s="4">
        <v>311001010617</v>
      </c>
      <c r="P463" s="11" t="s">
        <v>580</v>
      </c>
      <c r="Q463" s="11">
        <v>133</v>
      </c>
      <c r="R463" s="11">
        <v>0.92646928101618908</v>
      </c>
      <c r="S463" s="11">
        <v>0.87742925891152412</v>
      </c>
      <c r="T463" s="11">
        <v>0.55153296525130469</v>
      </c>
      <c r="U463" s="11">
        <v>0.62419248184063458</v>
      </c>
      <c r="V463" s="11">
        <v>0.54345232402021004</v>
      </c>
      <c r="W463" s="11">
        <v>0.67539967460491623</v>
      </c>
      <c r="X463" s="11">
        <v>0.74269461263799963</v>
      </c>
      <c r="Y463" s="11">
        <v>0.57874763335006774</v>
      </c>
      <c r="Z463" s="11">
        <v>0.68998977895410585</v>
      </c>
    </row>
    <row r="464" spans="1:26">
      <c r="A464" s="4">
        <v>311001007632</v>
      </c>
      <c r="B464" s="11" t="s">
        <v>800</v>
      </c>
      <c r="C464" s="11">
        <v>56</v>
      </c>
      <c r="D464" s="11">
        <v>0.96996010460850501</v>
      </c>
      <c r="E464" s="11">
        <v>0.85930666422548485</v>
      </c>
      <c r="F464" s="11">
        <v>0.43859004143742303</v>
      </c>
      <c r="G464" s="11">
        <v>0.53556890327404916</v>
      </c>
      <c r="H464" s="11">
        <v>0.46180009349521522</v>
      </c>
      <c r="I464" s="11">
        <v>0.57970953846626205</v>
      </c>
      <c r="J464" s="11">
        <v>0.74921364374831667</v>
      </c>
      <c r="K464" s="11">
        <v>0.42341293828653248</v>
      </c>
      <c r="L464" s="11">
        <v>0.62719524094272361</v>
      </c>
      <c r="O464" s="4">
        <v>311001010781</v>
      </c>
      <c r="P464" s="11" t="s">
        <v>501</v>
      </c>
      <c r="Q464" s="11">
        <v>180</v>
      </c>
      <c r="R464" s="11">
        <v>0.96221472862108903</v>
      </c>
      <c r="S464" s="11">
        <v>0.86909566414119921</v>
      </c>
      <c r="T464" s="11">
        <v>0.40467890928325323</v>
      </c>
      <c r="U464" s="11">
        <v>0.49403094362188116</v>
      </c>
      <c r="V464" s="11">
        <v>0.43757698829151565</v>
      </c>
      <c r="W464" s="11">
        <v>0.6016175113060217</v>
      </c>
      <c r="X464" s="11">
        <v>0.73485758382729871</v>
      </c>
      <c r="Y464" s="11">
        <v>0.54814045518338628</v>
      </c>
      <c r="Z464" s="11">
        <v>0.63152659803445566</v>
      </c>
    </row>
    <row r="465" spans="1:26">
      <c r="A465" s="4">
        <v>311001008523</v>
      </c>
      <c r="B465" s="11" t="s">
        <v>496</v>
      </c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O465" s="4">
        <v>311001010820</v>
      </c>
      <c r="P465" s="11" t="s">
        <v>502</v>
      </c>
      <c r="Q465" s="11">
        <v>343</v>
      </c>
      <c r="R465" s="11">
        <v>0.96389276994564976</v>
      </c>
      <c r="S465" s="11">
        <v>0.92496631236459692</v>
      </c>
      <c r="T465" s="11">
        <v>0.50802032373830153</v>
      </c>
      <c r="U465" s="11">
        <v>0.59738607676158451</v>
      </c>
      <c r="V465" s="11">
        <v>0.50899896776638986</v>
      </c>
      <c r="W465" s="11">
        <v>0.68730385510080305</v>
      </c>
      <c r="X465" s="11">
        <v>0.75409159799474734</v>
      </c>
      <c r="Y465" s="11">
        <v>0.58741459385267991</v>
      </c>
      <c r="Z465" s="11">
        <v>0.69150931219059419</v>
      </c>
    </row>
    <row r="466" spans="1:26">
      <c r="A466" s="4">
        <v>311001008591</v>
      </c>
      <c r="B466" s="11" t="s">
        <v>801</v>
      </c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O466" s="4">
        <v>311001011109</v>
      </c>
      <c r="P466" s="11" t="s">
        <v>503</v>
      </c>
      <c r="Q466" s="11">
        <v>180</v>
      </c>
      <c r="R466" s="11">
        <v>0.95856731007650986</v>
      </c>
      <c r="S466" s="11">
        <v>0.84175007833165338</v>
      </c>
      <c r="T466" s="11">
        <v>0.39356542323758387</v>
      </c>
      <c r="U466" s="11">
        <v>0.46357163373738319</v>
      </c>
      <c r="V466" s="11">
        <v>0.40271161951083129</v>
      </c>
      <c r="W466" s="11">
        <v>0.50771226359011035</v>
      </c>
      <c r="X466" s="11">
        <v>0.77355745795657183</v>
      </c>
      <c r="Y466" s="11">
        <v>0.51051150505066056</v>
      </c>
      <c r="Z466" s="11">
        <v>0.606493411436413</v>
      </c>
    </row>
    <row r="467" spans="1:26">
      <c r="A467" s="4">
        <v>311001008621</v>
      </c>
      <c r="B467" s="11" t="s">
        <v>802</v>
      </c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O467" s="4">
        <v>311001015112</v>
      </c>
      <c r="P467" s="11" t="s">
        <v>647</v>
      </c>
      <c r="Q467" s="11">
        <v>171</v>
      </c>
      <c r="R467" s="11">
        <v>0.95428398943030046</v>
      </c>
      <c r="S467" s="11">
        <v>0.85882397488594575</v>
      </c>
      <c r="T467" s="11">
        <v>0.37886554262829086</v>
      </c>
      <c r="U467" s="11">
        <v>0.45361327210596808</v>
      </c>
      <c r="V467" s="11">
        <v>0.38144168855580163</v>
      </c>
      <c r="W467" s="11">
        <v>0.51697355123855604</v>
      </c>
      <c r="X467" s="11">
        <v>0.71538512562739198</v>
      </c>
      <c r="Y467" s="11">
        <v>0.51786701716066641</v>
      </c>
      <c r="Z467" s="11">
        <v>0.59715677020411517</v>
      </c>
    </row>
    <row r="468" spans="1:26">
      <c r="A468" s="4">
        <v>311001008931</v>
      </c>
      <c r="B468" s="11" t="s">
        <v>497</v>
      </c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O468" s="4">
        <v>311001016607</v>
      </c>
      <c r="P468" s="11" t="s">
        <v>504</v>
      </c>
      <c r="Q468" s="11">
        <v>160</v>
      </c>
      <c r="R468" s="11">
        <v>0.92295435035414752</v>
      </c>
      <c r="S468" s="11">
        <v>0.88116498081565631</v>
      </c>
      <c r="T468" s="11">
        <v>0.47089637914602317</v>
      </c>
      <c r="U468" s="11">
        <v>0.56887061892939661</v>
      </c>
      <c r="V468" s="11">
        <v>0.56447120903402503</v>
      </c>
      <c r="W468" s="11">
        <v>0.56636691547841622</v>
      </c>
      <c r="X468" s="11">
        <v>0.7489082350360633</v>
      </c>
      <c r="Y468" s="11">
        <v>0.49007436946601857</v>
      </c>
      <c r="Z468" s="11">
        <v>0.65171338228246833</v>
      </c>
    </row>
    <row r="469" spans="1:26">
      <c r="A469" s="4">
        <v>311001008949</v>
      </c>
      <c r="B469" s="11" t="s">
        <v>803</v>
      </c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O469" s="4">
        <v>311001016828</v>
      </c>
      <c r="P469" s="11" t="s">
        <v>762</v>
      </c>
      <c r="Q469" s="11">
        <v>136</v>
      </c>
      <c r="R469" s="11">
        <v>0.94508652085784606</v>
      </c>
      <c r="S469" s="11">
        <v>0.89503545623073111</v>
      </c>
      <c r="T469" s="11">
        <v>0.43901676209546853</v>
      </c>
      <c r="U469" s="11">
        <v>0.48055707419702925</v>
      </c>
      <c r="V469" s="11">
        <v>0.41840239894585263</v>
      </c>
      <c r="W469" s="11">
        <v>0.56212260008287362</v>
      </c>
      <c r="X469" s="11">
        <v>0.74732496228365508</v>
      </c>
      <c r="Y469" s="11">
        <v>0.54827147325880821</v>
      </c>
      <c r="Z469" s="11">
        <v>0.62947715599403309</v>
      </c>
    </row>
    <row r="470" spans="1:26">
      <c r="A470" s="4">
        <v>311001008990</v>
      </c>
      <c r="B470" s="11" t="s">
        <v>804</v>
      </c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O470" s="4">
        <v>311001016984</v>
      </c>
      <c r="P470" s="11" t="s">
        <v>809</v>
      </c>
      <c r="Q470" s="11">
        <v>140</v>
      </c>
      <c r="R470" s="11">
        <v>0.96311726778716067</v>
      </c>
      <c r="S470" s="11">
        <v>0.90116648049224235</v>
      </c>
      <c r="T470" s="11">
        <v>0.48308952585409376</v>
      </c>
      <c r="U470" s="11">
        <v>0.52228599756026683</v>
      </c>
      <c r="V470" s="11">
        <v>0.47299705650890556</v>
      </c>
      <c r="W470" s="11">
        <v>0.59513515419962637</v>
      </c>
      <c r="X470" s="11">
        <v>0.75875363826652065</v>
      </c>
      <c r="Y470" s="11">
        <v>0.57005006608220909</v>
      </c>
      <c r="Z470" s="11">
        <v>0.65832439834387813</v>
      </c>
    </row>
    <row r="471" spans="1:26">
      <c r="A471" s="4">
        <v>311001009121</v>
      </c>
      <c r="B471" s="11" t="s">
        <v>498</v>
      </c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O471" s="4">
        <v>311001017522</v>
      </c>
      <c r="P471" s="11" t="s">
        <v>505</v>
      </c>
      <c r="Q471" s="11">
        <v>164</v>
      </c>
      <c r="R471" s="11">
        <v>0.96486371023035478</v>
      </c>
      <c r="S471" s="11">
        <v>0.8664725122950383</v>
      </c>
      <c r="T471" s="11">
        <v>0.49546160435828646</v>
      </c>
      <c r="U471" s="11">
        <v>0.53286537235744291</v>
      </c>
      <c r="V471" s="11">
        <v>0.46747397342518682</v>
      </c>
      <c r="W471" s="11">
        <v>0.57818040202303012</v>
      </c>
      <c r="X471" s="11">
        <v>0.79321338403294883</v>
      </c>
      <c r="Y471" s="11">
        <v>0.5074016762193494</v>
      </c>
      <c r="Z471" s="11">
        <v>0.65074157936770471</v>
      </c>
    </row>
    <row r="472" spans="1:26">
      <c r="A472" s="4">
        <v>311001009201</v>
      </c>
      <c r="B472" s="11" t="s">
        <v>499</v>
      </c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O472" s="4">
        <v>311001018693</v>
      </c>
      <c r="P472" s="11" t="s">
        <v>506</v>
      </c>
      <c r="Q472" s="11">
        <v>50</v>
      </c>
      <c r="R472" s="11">
        <v>0.92187175316267689</v>
      </c>
      <c r="S472" s="11">
        <v>0.53256797044629023</v>
      </c>
      <c r="T472" s="11">
        <v>0.53258931544935006</v>
      </c>
      <c r="U472" s="11">
        <v>0.67231837111309634</v>
      </c>
      <c r="V472" s="11">
        <v>0.50183544045359385</v>
      </c>
      <c r="W472" s="11">
        <v>0.66516475492385219</v>
      </c>
      <c r="X472" s="11">
        <v>0.80998135145181627</v>
      </c>
      <c r="Y472" s="11">
        <v>0.59244961458177825</v>
      </c>
      <c r="Z472" s="11">
        <v>0.65359732144780669</v>
      </c>
    </row>
    <row r="473" spans="1:26">
      <c r="A473" s="4">
        <v>311001009341</v>
      </c>
      <c r="B473" s="11" t="s">
        <v>500</v>
      </c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O473" s="4">
        <v>311001019444</v>
      </c>
      <c r="P473" s="11" t="s">
        <v>507</v>
      </c>
      <c r="Q473" s="11">
        <v>102</v>
      </c>
      <c r="R473" s="11">
        <v>0.95658696832694479</v>
      </c>
      <c r="S473" s="11">
        <v>0.88980182923683881</v>
      </c>
      <c r="T473" s="11">
        <v>0.50337512153792563</v>
      </c>
      <c r="U473" s="11">
        <v>0.5466615931568003</v>
      </c>
      <c r="V473" s="11">
        <v>0.54207356147047336</v>
      </c>
      <c r="W473" s="11">
        <v>0.58103454798174414</v>
      </c>
      <c r="X473" s="11">
        <v>0.73826019906714335</v>
      </c>
      <c r="Y473" s="11">
        <v>0.56305055172141827</v>
      </c>
      <c r="Z473" s="11">
        <v>0.66510554656241105</v>
      </c>
    </row>
    <row r="474" spans="1:26">
      <c r="A474" s="4">
        <v>311001010048</v>
      </c>
      <c r="B474" s="11" t="s">
        <v>805</v>
      </c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O474" s="4">
        <v>311001024383</v>
      </c>
      <c r="P474" s="11" t="s">
        <v>508</v>
      </c>
      <c r="Q474" s="11">
        <v>134</v>
      </c>
      <c r="R474" s="11">
        <v>0.96442347847417786</v>
      </c>
      <c r="S474" s="11">
        <v>0.89213294095654849</v>
      </c>
      <c r="T474" s="11">
        <v>0.46513509596848346</v>
      </c>
      <c r="U474" s="11">
        <v>0.55210226143972119</v>
      </c>
      <c r="V474" s="11">
        <v>0.42843755821248564</v>
      </c>
      <c r="W474" s="11">
        <v>0.5584008763215168</v>
      </c>
      <c r="X474" s="11">
        <v>0.76481396849819216</v>
      </c>
      <c r="Y474" s="11">
        <v>0.48108982076657253</v>
      </c>
      <c r="Z474" s="11">
        <v>0.63831700007971226</v>
      </c>
    </row>
    <row r="475" spans="1:26">
      <c r="A475" s="4">
        <v>311001010099</v>
      </c>
      <c r="B475" s="11" t="s">
        <v>806</v>
      </c>
      <c r="C475" s="11">
        <v>112</v>
      </c>
      <c r="D475" s="11">
        <v>0.9675796253597202</v>
      </c>
      <c r="E475" s="11">
        <v>0.85813729768571201</v>
      </c>
      <c r="F475" s="11">
        <v>0.30403524658925091</v>
      </c>
      <c r="G475" s="11">
        <v>0.40715486578112836</v>
      </c>
      <c r="H475" s="11">
        <v>0.34400867390272211</v>
      </c>
      <c r="I475" s="11">
        <v>0.56514893167153801</v>
      </c>
      <c r="J475" s="11">
        <v>0.73102511943144088</v>
      </c>
      <c r="K475" s="11">
        <v>0.4229493837259618</v>
      </c>
      <c r="L475" s="11">
        <v>0.57500489301843427</v>
      </c>
      <c r="O475" s="4">
        <v>311001025207</v>
      </c>
      <c r="P475" s="11" t="s">
        <v>813</v>
      </c>
      <c r="Q475" s="11">
        <v>156</v>
      </c>
      <c r="R475" s="11">
        <v>0.95633401677816232</v>
      </c>
      <c r="S475" s="11">
        <v>0.87284290215639648</v>
      </c>
      <c r="T475" s="11">
        <v>0.50006536204180485</v>
      </c>
      <c r="U475" s="11">
        <v>0.58737375876589049</v>
      </c>
      <c r="V475" s="11">
        <v>0.47949219484713623</v>
      </c>
      <c r="W475" s="11">
        <v>0.61559384112980708</v>
      </c>
      <c r="X475" s="11">
        <v>0.75111055148711936</v>
      </c>
      <c r="Y475" s="11">
        <v>0.52323231379489843</v>
      </c>
      <c r="Z475" s="11">
        <v>0.66075561762515189</v>
      </c>
    </row>
    <row r="476" spans="1:26">
      <c r="A476" s="4">
        <v>311001010617</v>
      </c>
      <c r="B476" s="11" t="s">
        <v>580</v>
      </c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O476" s="4">
        <v>311001025878</v>
      </c>
      <c r="P476" s="11" t="s">
        <v>815</v>
      </c>
      <c r="Q476" s="11">
        <v>82</v>
      </c>
      <c r="R476" s="11">
        <v>0.95723537340246034</v>
      </c>
      <c r="S476" s="11">
        <v>0.91773886731821663</v>
      </c>
      <c r="T476" s="11">
        <v>0.49062970754307511</v>
      </c>
      <c r="U476" s="11">
        <v>0.54054806017356649</v>
      </c>
      <c r="V476" s="11">
        <v>0.42921653637639207</v>
      </c>
      <c r="W476" s="11">
        <v>0.57685635837061122</v>
      </c>
      <c r="X476" s="11">
        <v>0.78154676549835922</v>
      </c>
      <c r="Y476" s="11">
        <v>0.55084375746231495</v>
      </c>
      <c r="Z476" s="11">
        <v>0.65557692826812441</v>
      </c>
    </row>
    <row r="477" spans="1:26">
      <c r="A477" s="4">
        <v>311001010781</v>
      </c>
      <c r="B477" s="11" t="s">
        <v>501</v>
      </c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O477" s="4">
        <v>311001026211</v>
      </c>
      <c r="P477" s="11" t="s">
        <v>667</v>
      </c>
      <c r="Q477" s="11">
        <v>139</v>
      </c>
      <c r="R477" s="11">
        <v>0.93252621994525575</v>
      </c>
      <c r="S477" s="11">
        <v>0.92201078777735346</v>
      </c>
      <c r="T477" s="11">
        <v>0.59867793017657178</v>
      </c>
      <c r="U477" s="11">
        <v>0.59750095650160961</v>
      </c>
      <c r="V477" s="11">
        <v>0.59152175759879044</v>
      </c>
      <c r="W477" s="11">
        <v>0.66715514310569013</v>
      </c>
      <c r="X477" s="11">
        <v>0.82967337018930787</v>
      </c>
      <c r="Y477" s="11">
        <v>0.6421507196998596</v>
      </c>
      <c r="Z477" s="11">
        <v>0.7226521106243049</v>
      </c>
    </row>
    <row r="478" spans="1:26">
      <c r="A478" s="4">
        <v>311001010820</v>
      </c>
      <c r="B478" s="11" t="s">
        <v>502</v>
      </c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O478" s="4">
        <v>311001026441</v>
      </c>
      <c r="P478" s="11" t="s">
        <v>388</v>
      </c>
      <c r="Q478" s="11">
        <v>222</v>
      </c>
      <c r="R478" s="11">
        <v>0.94925153824086173</v>
      </c>
      <c r="S478" s="11">
        <v>0.79460646560309955</v>
      </c>
      <c r="T478" s="11">
        <v>0.50247446908903859</v>
      </c>
      <c r="U478" s="11">
        <v>0.56639862891270232</v>
      </c>
      <c r="V478" s="11">
        <v>0.4924671391372194</v>
      </c>
      <c r="W478" s="11">
        <v>0.5740910944885963</v>
      </c>
      <c r="X478" s="11">
        <v>0.6950931696082765</v>
      </c>
      <c r="Y478" s="11">
        <v>0.42401120855542657</v>
      </c>
      <c r="Z478" s="11">
        <v>0.62479921420440254</v>
      </c>
    </row>
    <row r="479" spans="1:26">
      <c r="A479" s="4">
        <v>311001011109</v>
      </c>
      <c r="B479" s="11" t="s">
        <v>503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O479" s="4">
        <v>311001027056</v>
      </c>
      <c r="P479" s="11" t="s">
        <v>509</v>
      </c>
      <c r="Q479" s="11">
        <v>154</v>
      </c>
      <c r="R479" s="11">
        <v>0.95262893467208321</v>
      </c>
      <c r="S479" s="11">
        <v>0.88337746217105029</v>
      </c>
      <c r="T479" s="11">
        <v>0.57241663115729224</v>
      </c>
      <c r="U479" s="11">
        <v>0.61159865264599123</v>
      </c>
      <c r="V479" s="11">
        <v>0.51856348268686536</v>
      </c>
      <c r="W479" s="11">
        <v>0.5472773618227621</v>
      </c>
      <c r="X479" s="11">
        <v>0.77834240273082411</v>
      </c>
      <c r="Y479" s="11">
        <v>0.66669204575517316</v>
      </c>
      <c r="Z479" s="11">
        <v>0.69136212170525524</v>
      </c>
    </row>
    <row r="480" spans="1:26">
      <c r="A480" s="4">
        <v>311001015112</v>
      </c>
      <c r="B480" s="11" t="s">
        <v>647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O480" s="4">
        <v>311001027803</v>
      </c>
      <c r="P480" s="11" t="s">
        <v>818</v>
      </c>
      <c r="Q480" s="11">
        <v>138</v>
      </c>
      <c r="R480" s="11">
        <v>0.95238789071327201</v>
      </c>
      <c r="S480" s="11">
        <v>0.8346315791242207</v>
      </c>
      <c r="T480" s="11">
        <v>0.40345903161804375</v>
      </c>
      <c r="U480" s="11">
        <v>0.49213741878507045</v>
      </c>
      <c r="V480" s="11">
        <v>0.42170608369570411</v>
      </c>
      <c r="W480" s="11">
        <v>0.52998859168423518</v>
      </c>
      <c r="X480" s="11">
        <v>0.67294304195004073</v>
      </c>
      <c r="Y480" s="11">
        <v>0.43667941858403503</v>
      </c>
      <c r="Z480" s="11">
        <v>0.59299163201932781</v>
      </c>
    </row>
    <row r="481" spans="1:26">
      <c r="A481" s="4">
        <v>311001016607</v>
      </c>
      <c r="B481" s="11" t="s">
        <v>504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O481" s="4">
        <v>311001029521</v>
      </c>
      <c r="P481" s="11" t="s">
        <v>593</v>
      </c>
      <c r="Q481" s="11">
        <v>176</v>
      </c>
      <c r="R481" s="11">
        <v>0.95822194534398375</v>
      </c>
      <c r="S481" s="11">
        <v>0.79653041010895531</v>
      </c>
      <c r="T481" s="11">
        <v>0.47488596400842797</v>
      </c>
      <c r="U481" s="11">
        <v>0.48076551603190321</v>
      </c>
      <c r="V481" s="11">
        <v>0.43377116170903335</v>
      </c>
      <c r="W481" s="11">
        <v>0.53749499804314516</v>
      </c>
      <c r="X481" s="11">
        <v>0.77342141889012872</v>
      </c>
      <c r="Y481" s="11">
        <v>0.49214461254435399</v>
      </c>
      <c r="Z481" s="11">
        <v>0.61840450333499142</v>
      </c>
    </row>
    <row r="482" spans="1:26">
      <c r="A482" s="4">
        <v>311001016631</v>
      </c>
      <c r="B482" s="11" t="s">
        <v>807</v>
      </c>
      <c r="C482" s="11">
        <v>32</v>
      </c>
      <c r="D482" s="11">
        <v>0.96336059195946611</v>
      </c>
      <c r="E482" s="11">
        <v>0.80820224132814256</v>
      </c>
      <c r="F482" s="11">
        <v>0.46108467313256696</v>
      </c>
      <c r="G482" s="11">
        <v>0.5465711840449623</v>
      </c>
      <c r="H482" s="11">
        <v>0.43184983723418957</v>
      </c>
      <c r="I482" s="11">
        <v>0.52904166114591589</v>
      </c>
      <c r="J482" s="11">
        <v>0.75831315254448928</v>
      </c>
      <c r="K482" s="11">
        <v>0.43271074563668099</v>
      </c>
      <c r="L482" s="11">
        <v>0.61639176087830172</v>
      </c>
      <c r="O482" s="4">
        <v>311001030073</v>
      </c>
      <c r="P482" s="11" t="s">
        <v>643</v>
      </c>
      <c r="Q482" s="11">
        <v>94</v>
      </c>
      <c r="R482" s="11">
        <v>0.97052238998896345</v>
      </c>
      <c r="S482" s="11">
        <v>0.92912107502590568</v>
      </c>
      <c r="T482" s="11">
        <v>0.42248574844980852</v>
      </c>
      <c r="U482" s="11">
        <v>0.44982322666147201</v>
      </c>
      <c r="V482" s="11">
        <v>0.41966090705715264</v>
      </c>
      <c r="W482" s="11">
        <v>0.64675631901972808</v>
      </c>
      <c r="X482" s="11">
        <v>0.78734840961990016</v>
      </c>
      <c r="Y482" s="11">
        <v>0.57537103733012496</v>
      </c>
      <c r="Z482" s="11">
        <v>0.65013613914413193</v>
      </c>
    </row>
    <row r="483" spans="1:26">
      <c r="A483" s="4">
        <v>311001016828</v>
      </c>
      <c r="B483" s="11" t="s">
        <v>762</v>
      </c>
      <c r="C483" s="11">
        <v>35</v>
      </c>
      <c r="D483" s="11">
        <v>0.96853907538326256</v>
      </c>
      <c r="E483" s="11">
        <v>0.93339200075415774</v>
      </c>
      <c r="F483" s="11">
        <v>0.32275722259475131</v>
      </c>
      <c r="G483" s="11">
        <v>0.38666736647529759</v>
      </c>
      <c r="H483" s="11">
        <v>0.38216875511074749</v>
      </c>
      <c r="I483" s="11">
        <v>0.55228097712546964</v>
      </c>
      <c r="J483" s="11">
        <v>0.77029884687479877</v>
      </c>
      <c r="K483" s="11">
        <v>0.43587313650137866</v>
      </c>
      <c r="L483" s="11">
        <v>0.59399717260248297</v>
      </c>
      <c r="O483" s="4">
        <v>311001030537</v>
      </c>
      <c r="P483" s="11" t="s">
        <v>668</v>
      </c>
      <c r="Q483" s="11">
        <v>82</v>
      </c>
      <c r="R483" s="11">
        <v>0.95101598204896542</v>
      </c>
      <c r="S483" s="11">
        <v>0.91481445605382317</v>
      </c>
      <c r="T483" s="11">
        <v>0.52743935919587825</v>
      </c>
      <c r="U483" s="11">
        <v>0.53700834362419114</v>
      </c>
      <c r="V483" s="11">
        <v>0.5144938321146274</v>
      </c>
      <c r="W483" s="11">
        <v>0.63354221848238101</v>
      </c>
      <c r="X483" s="11">
        <v>0.78242019464567869</v>
      </c>
      <c r="Y483" s="11">
        <v>0.54791311092007267</v>
      </c>
      <c r="Z483" s="11">
        <v>0.67608093713570216</v>
      </c>
    </row>
    <row r="484" spans="1:26">
      <c r="A484" s="4">
        <v>311001016933</v>
      </c>
      <c r="B484" s="11" t="s">
        <v>808</v>
      </c>
      <c r="C484" s="11">
        <v>43</v>
      </c>
      <c r="D484" s="11">
        <v>0.97518064660633252</v>
      </c>
      <c r="E484" s="11">
        <v>0.80784155161888382</v>
      </c>
      <c r="F484" s="11">
        <v>0.54460528958663668</v>
      </c>
      <c r="G484" s="11">
        <v>0.52171435454873927</v>
      </c>
      <c r="H484" s="11">
        <v>0.58593413043723586</v>
      </c>
      <c r="I484" s="11">
        <v>0.57972030984560186</v>
      </c>
      <c r="J484" s="11">
        <v>0.83712982327002949</v>
      </c>
      <c r="K484" s="11">
        <v>0.39596402409496484</v>
      </c>
      <c r="L484" s="11">
        <v>0.6560112662510531</v>
      </c>
      <c r="O484" s="4">
        <v>311001031461</v>
      </c>
      <c r="P484" s="11" t="s">
        <v>510</v>
      </c>
      <c r="Q484" s="11">
        <v>77</v>
      </c>
      <c r="R484" s="11">
        <v>0.94492698207455106</v>
      </c>
      <c r="S484" s="11">
        <v>0.77371197402299274</v>
      </c>
      <c r="T484" s="11">
        <v>0.49569434846462157</v>
      </c>
      <c r="U484" s="11">
        <v>0.56754419338297346</v>
      </c>
      <c r="V484" s="11">
        <v>0.51591540549100667</v>
      </c>
      <c r="W484" s="11">
        <v>0.62009703136986205</v>
      </c>
      <c r="X484" s="11">
        <v>0.73009965350572625</v>
      </c>
      <c r="Y484" s="11">
        <v>0.40965727627367071</v>
      </c>
      <c r="Z484" s="11">
        <v>0.63220585807317553</v>
      </c>
    </row>
    <row r="485" spans="1:26">
      <c r="A485" s="4">
        <v>311001016984</v>
      </c>
      <c r="B485" s="11" t="s">
        <v>809</v>
      </c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O485" s="4">
        <v>311001033366</v>
      </c>
      <c r="P485" s="11" t="s">
        <v>511</v>
      </c>
      <c r="Q485" s="11">
        <v>180</v>
      </c>
      <c r="R485" s="11">
        <v>0.95560932070430549</v>
      </c>
      <c r="S485" s="11">
        <v>0.8924740106872</v>
      </c>
      <c r="T485" s="11">
        <v>0.471116043197011</v>
      </c>
      <c r="U485" s="11">
        <v>0.45778031749411485</v>
      </c>
      <c r="V485" s="11">
        <v>0.39427341607420591</v>
      </c>
      <c r="W485" s="11">
        <v>0.58806790502959727</v>
      </c>
      <c r="X485" s="11">
        <v>0.79524629694046023</v>
      </c>
      <c r="Y485" s="11">
        <v>0.60092885504287208</v>
      </c>
      <c r="Z485" s="11">
        <v>0.64443702064622088</v>
      </c>
    </row>
    <row r="486" spans="1:26">
      <c r="A486" s="4">
        <v>311001017018</v>
      </c>
      <c r="B486" s="11" t="s">
        <v>767</v>
      </c>
      <c r="C486" s="11">
        <v>75</v>
      </c>
      <c r="D486" s="11">
        <v>0.94155058713160467</v>
      </c>
      <c r="E486" s="11">
        <v>0.80361400785914927</v>
      </c>
      <c r="F486" s="11">
        <v>0.41193232020888176</v>
      </c>
      <c r="G486" s="11">
        <v>0.49464475689314552</v>
      </c>
      <c r="H486" s="11">
        <v>0.39804276328894811</v>
      </c>
      <c r="I486" s="11">
        <v>0.61009367903727141</v>
      </c>
      <c r="J486" s="11">
        <v>0.77243150193226839</v>
      </c>
      <c r="K486" s="11">
        <v>0.4012218143150148</v>
      </c>
      <c r="L486" s="11">
        <v>0.60419142883328547</v>
      </c>
      <c r="O486" s="4">
        <v>311001033374</v>
      </c>
      <c r="P486" s="11" t="s">
        <v>512</v>
      </c>
      <c r="Q486" s="11">
        <v>94</v>
      </c>
      <c r="R486" s="11">
        <v>0.96771991094954446</v>
      </c>
      <c r="S486" s="11">
        <v>0.82806782634415077</v>
      </c>
      <c r="T486" s="11">
        <v>0.41686481941176357</v>
      </c>
      <c r="U486" s="11">
        <v>0.50290161665616295</v>
      </c>
      <c r="V486" s="11">
        <v>0.4176357858501995</v>
      </c>
      <c r="W486" s="11">
        <v>0.5072173804025969</v>
      </c>
      <c r="X486" s="11">
        <v>0.76190014257120819</v>
      </c>
      <c r="Y486" s="11">
        <v>0.49991627022451596</v>
      </c>
      <c r="Z486" s="11">
        <v>0.6127779690512678</v>
      </c>
    </row>
    <row r="487" spans="1:26">
      <c r="A487" s="4">
        <v>311001017522</v>
      </c>
      <c r="B487" s="11" t="s">
        <v>505</v>
      </c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O487" s="4">
        <v>311001033480</v>
      </c>
      <c r="P487" s="11" t="s">
        <v>822</v>
      </c>
      <c r="Q487" s="11">
        <v>95</v>
      </c>
      <c r="R487" s="11">
        <v>0.93649896032577762</v>
      </c>
      <c r="S487" s="11">
        <v>0.90080307445040364</v>
      </c>
      <c r="T487" s="11">
        <v>0.49575138637357696</v>
      </c>
      <c r="U487" s="11">
        <v>0.60806107329425729</v>
      </c>
      <c r="V487" s="11">
        <v>0.52468655367367889</v>
      </c>
      <c r="W487" s="11">
        <v>0.58838241741532737</v>
      </c>
      <c r="X487" s="11">
        <v>0.7523362881525989</v>
      </c>
      <c r="Y487" s="11">
        <v>0.57509414814628912</v>
      </c>
      <c r="Z487" s="11">
        <v>0.67270173772898867</v>
      </c>
    </row>
    <row r="488" spans="1:26">
      <c r="A488" s="4">
        <v>311001018693</v>
      </c>
      <c r="B488" s="11" t="s">
        <v>506</v>
      </c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O488" s="4">
        <v>311001033510</v>
      </c>
      <c r="P488" s="11" t="s">
        <v>670</v>
      </c>
      <c r="Q488" s="11">
        <v>421</v>
      </c>
      <c r="R488" s="11">
        <v>0.93728061762545789</v>
      </c>
      <c r="S488" s="11">
        <v>0.85640375990369688</v>
      </c>
      <c r="T488" s="11">
        <v>0.40084937568267409</v>
      </c>
      <c r="U488" s="11">
        <v>0.46310260058989894</v>
      </c>
      <c r="V488" s="11">
        <v>0.35954698363330806</v>
      </c>
      <c r="W488" s="11">
        <v>0.53327314820885319</v>
      </c>
      <c r="X488" s="11">
        <v>0.75601940181837501</v>
      </c>
      <c r="Y488" s="11">
        <v>0.46647085603361055</v>
      </c>
      <c r="Z488" s="11">
        <v>0.59661834293698424</v>
      </c>
    </row>
    <row r="489" spans="1:26">
      <c r="A489" s="4">
        <v>311001019444</v>
      </c>
      <c r="B489" s="11" t="s">
        <v>507</v>
      </c>
      <c r="C489" s="11">
        <v>56</v>
      </c>
      <c r="D489" s="11">
        <v>0.96330253456677783</v>
      </c>
      <c r="E489" s="11">
        <v>0.83692274900375341</v>
      </c>
      <c r="F489" s="11">
        <v>0.39159884388474836</v>
      </c>
      <c r="G489" s="11">
        <v>0.4874132426842358</v>
      </c>
      <c r="H489" s="11">
        <v>0.40488613260627465</v>
      </c>
      <c r="I489" s="11">
        <v>0.52964918979801789</v>
      </c>
      <c r="J489" s="11">
        <v>0.71441693058708167</v>
      </c>
      <c r="K489" s="11">
        <v>0.35644760552877897</v>
      </c>
      <c r="L489" s="11">
        <v>0.58557965358245856</v>
      </c>
      <c r="O489" s="4">
        <v>311001034362</v>
      </c>
      <c r="P489" s="11" t="s">
        <v>513</v>
      </c>
      <c r="Q489" s="11">
        <v>134</v>
      </c>
      <c r="R489" s="11">
        <v>0.95677537356468512</v>
      </c>
      <c r="S489" s="11">
        <v>0.90268445435018141</v>
      </c>
      <c r="T489" s="11">
        <v>0.53765000620938741</v>
      </c>
      <c r="U489" s="11">
        <v>0.56037220998415593</v>
      </c>
      <c r="V489" s="11">
        <v>0.49579945568462397</v>
      </c>
      <c r="W489" s="11">
        <v>0.6192039226253967</v>
      </c>
      <c r="X489" s="11">
        <v>0.75422071954289382</v>
      </c>
      <c r="Y489" s="11">
        <v>0.58234809637219798</v>
      </c>
      <c r="Z489" s="11">
        <v>0.67613177979169026</v>
      </c>
    </row>
    <row r="490" spans="1:26">
      <c r="A490" s="4">
        <v>311001019690</v>
      </c>
      <c r="B490" s="11" t="s">
        <v>810</v>
      </c>
      <c r="C490" s="11">
        <v>60</v>
      </c>
      <c r="D490" s="11">
        <v>0.94466603225812418</v>
      </c>
      <c r="E490" s="11">
        <v>0.90383417667750277</v>
      </c>
      <c r="F490" s="11">
        <v>0.42425857852545629</v>
      </c>
      <c r="G490" s="11">
        <v>0.4494109647576251</v>
      </c>
      <c r="H490" s="11">
        <v>0.37995943484735661</v>
      </c>
      <c r="I490" s="11">
        <v>0.49290462203167451</v>
      </c>
      <c r="J490" s="11">
        <v>0.75758315222138639</v>
      </c>
      <c r="K490" s="11">
        <v>0.52141872608304229</v>
      </c>
      <c r="L490" s="11">
        <v>0.60925446092527102</v>
      </c>
      <c r="O490" s="4">
        <v>311001034389</v>
      </c>
      <c r="P490" s="11" t="s">
        <v>514</v>
      </c>
      <c r="Q490" s="11">
        <v>180</v>
      </c>
      <c r="R490" s="11">
        <v>0.9453402383188555</v>
      </c>
      <c r="S490" s="11">
        <v>0.81681023201439362</v>
      </c>
      <c r="T490" s="11">
        <v>0.41574749549888823</v>
      </c>
      <c r="U490" s="11">
        <v>0.4866757546599757</v>
      </c>
      <c r="V490" s="11">
        <v>0.46858847048560587</v>
      </c>
      <c r="W490" s="11">
        <v>0.58677108752650653</v>
      </c>
      <c r="X490" s="11">
        <v>0.74931429536692085</v>
      </c>
      <c r="Y490" s="11">
        <v>0.47047225650490859</v>
      </c>
      <c r="Z490" s="11">
        <v>0.61746497879700679</v>
      </c>
    </row>
    <row r="491" spans="1:26">
      <c r="A491" s="4">
        <v>311001020213</v>
      </c>
      <c r="B491" s="11" t="s">
        <v>811</v>
      </c>
      <c r="C491" s="11">
        <v>18</v>
      </c>
      <c r="D491" s="11">
        <v>0.96642361730382065</v>
      </c>
      <c r="E491" s="11">
        <v>0.97816548482956689</v>
      </c>
      <c r="F491" s="11">
        <v>0.68289923332553837</v>
      </c>
      <c r="G491" s="11">
        <v>0.73786515786495188</v>
      </c>
      <c r="H491" s="11">
        <v>0.61179052599689054</v>
      </c>
      <c r="I491" s="11">
        <v>0.72643055000177192</v>
      </c>
      <c r="J491" s="11">
        <v>0.76000296567700243</v>
      </c>
      <c r="K491" s="11">
        <v>0.39318724020685702</v>
      </c>
      <c r="L491" s="11">
        <v>0.73209559690079995</v>
      </c>
      <c r="O491" s="4">
        <v>311001034508</v>
      </c>
      <c r="P491" s="11" t="s">
        <v>515</v>
      </c>
      <c r="Q491" s="11">
        <v>23</v>
      </c>
      <c r="R491" s="11">
        <v>0.96835647239417655</v>
      </c>
      <c r="S491" s="11">
        <v>0.93945350882587708</v>
      </c>
      <c r="T491" s="11">
        <v>0.29441900431263568</v>
      </c>
      <c r="U491" s="11">
        <v>0.37365152713868793</v>
      </c>
      <c r="V491" s="11">
        <v>0.33510354644711621</v>
      </c>
      <c r="W491" s="11">
        <v>0.50672733724976238</v>
      </c>
      <c r="X491" s="11">
        <v>0.7637748348948884</v>
      </c>
      <c r="Y491" s="11">
        <v>0.30802165595412201</v>
      </c>
      <c r="Z491" s="11">
        <v>0.56118848590215831</v>
      </c>
    </row>
    <row r="492" spans="1:26">
      <c r="A492" s="4">
        <v>311001024383</v>
      </c>
      <c r="B492" s="11" t="s">
        <v>508</v>
      </c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O492" s="4">
        <v>311001035253</v>
      </c>
      <c r="P492" s="11" t="s">
        <v>516</v>
      </c>
      <c r="Q492" s="11">
        <v>150</v>
      </c>
      <c r="R492" s="11">
        <v>0.96229040868379379</v>
      </c>
      <c r="S492" s="11">
        <v>0.93491254017366776</v>
      </c>
      <c r="T492" s="11">
        <v>0.50119856265166218</v>
      </c>
      <c r="U492" s="11">
        <v>0.49485161758313878</v>
      </c>
      <c r="V492" s="11">
        <v>0.44464136325999593</v>
      </c>
      <c r="W492" s="11">
        <v>0.56799550779913133</v>
      </c>
      <c r="X492" s="11">
        <v>0.81320556524729204</v>
      </c>
      <c r="Y492" s="11">
        <v>0.56523505116124428</v>
      </c>
      <c r="Z492" s="11">
        <v>0.66054132706999069</v>
      </c>
    </row>
    <row r="493" spans="1:26">
      <c r="A493" s="4">
        <v>311001025053</v>
      </c>
      <c r="B493" s="11" t="s">
        <v>812</v>
      </c>
      <c r="C493" s="11">
        <v>19</v>
      </c>
      <c r="D493" s="11">
        <v>0.96961347808483189</v>
      </c>
      <c r="E493" s="11">
        <v>0.85748369690840054</v>
      </c>
      <c r="F493" s="11">
        <v>0.55531459814112361</v>
      </c>
      <c r="G493" s="11">
        <v>0.51813523622367941</v>
      </c>
      <c r="H493" s="11">
        <v>0.40090110137127527</v>
      </c>
      <c r="I493" s="11">
        <v>0.50799219579396415</v>
      </c>
      <c r="J493" s="11">
        <v>0.73534907034782115</v>
      </c>
      <c r="K493" s="11">
        <v>0.40122198454762842</v>
      </c>
      <c r="L493" s="11">
        <v>0.61825142017734047</v>
      </c>
      <c r="O493" s="4">
        <v>311001035318</v>
      </c>
      <c r="P493" s="11" t="s">
        <v>671</v>
      </c>
      <c r="Q493" s="11">
        <v>410</v>
      </c>
      <c r="R493" s="11">
        <v>0.95694529635031322</v>
      </c>
      <c r="S493" s="11">
        <v>0.94067335406931885</v>
      </c>
      <c r="T493" s="11">
        <v>0.63946219706425345</v>
      </c>
      <c r="U493" s="11">
        <v>0.62814025748651292</v>
      </c>
      <c r="V493" s="11">
        <v>0.60804222652267181</v>
      </c>
      <c r="W493" s="11">
        <v>0.68722124622301484</v>
      </c>
      <c r="X493" s="11">
        <v>0.82827572503334634</v>
      </c>
      <c r="Y493" s="11">
        <v>0.61799236909340638</v>
      </c>
      <c r="Z493" s="11">
        <v>0.73834408398035467</v>
      </c>
    </row>
    <row r="494" spans="1:26">
      <c r="A494" s="4">
        <v>311001025207</v>
      </c>
      <c r="B494" s="11" t="s">
        <v>813</v>
      </c>
      <c r="C494" s="11">
        <v>80</v>
      </c>
      <c r="D494" s="11">
        <v>0.9553127886643823</v>
      </c>
      <c r="E494" s="11">
        <v>0.80007238368721134</v>
      </c>
      <c r="F494" s="11">
        <v>0.47682733628179169</v>
      </c>
      <c r="G494" s="11">
        <v>0.57364336245085623</v>
      </c>
      <c r="H494" s="11">
        <v>0.43409464324086178</v>
      </c>
      <c r="I494" s="11">
        <v>0.60644746037305608</v>
      </c>
      <c r="J494" s="11">
        <v>0.73914351511242882</v>
      </c>
      <c r="K494" s="11">
        <v>0.43352285978245825</v>
      </c>
      <c r="L494" s="11">
        <v>0.62738304369913078</v>
      </c>
      <c r="O494" s="4">
        <v>311001036250</v>
      </c>
      <c r="P494" s="11" t="s">
        <v>517</v>
      </c>
      <c r="Q494" s="11">
        <v>102</v>
      </c>
      <c r="R494" s="11">
        <v>0.96508434943735077</v>
      </c>
      <c r="S494" s="11">
        <v>0.90688131816840223</v>
      </c>
      <c r="T494" s="11">
        <v>0.56372237096045819</v>
      </c>
      <c r="U494" s="11">
        <v>0.56852825197127943</v>
      </c>
      <c r="V494" s="11">
        <v>0.48447588177971468</v>
      </c>
      <c r="W494" s="11">
        <v>0.58022648922572528</v>
      </c>
      <c r="X494" s="11">
        <v>0.78452225995672997</v>
      </c>
      <c r="Y494" s="11">
        <v>0.65437622768952641</v>
      </c>
      <c r="Z494" s="11">
        <v>0.68847714364864843</v>
      </c>
    </row>
    <row r="495" spans="1:26">
      <c r="A495" s="4">
        <v>311001025843</v>
      </c>
      <c r="B495" s="11" t="s">
        <v>814</v>
      </c>
      <c r="C495" s="11">
        <v>32</v>
      </c>
      <c r="D495" s="11">
        <v>0.96665999353713883</v>
      </c>
      <c r="E495" s="11">
        <v>0.86143850190161386</v>
      </c>
      <c r="F495" s="11">
        <v>0.29082484865105468</v>
      </c>
      <c r="G495" s="11">
        <v>0.42926754998203587</v>
      </c>
      <c r="H495" s="11">
        <v>0.40469127299980956</v>
      </c>
      <c r="I495" s="11">
        <v>0.44648815271529607</v>
      </c>
      <c r="J495" s="11">
        <v>0.70093071837368026</v>
      </c>
      <c r="K495" s="11">
        <v>0.38281241984130271</v>
      </c>
      <c r="L495" s="11">
        <v>0.56038918225024148</v>
      </c>
      <c r="O495" s="4">
        <v>311001038163</v>
      </c>
      <c r="P495" s="11" t="s">
        <v>518</v>
      </c>
      <c r="Q495" s="11">
        <v>121</v>
      </c>
      <c r="R495" s="11">
        <v>0.95259346184213234</v>
      </c>
      <c r="S495" s="11">
        <v>0.9044236344633354</v>
      </c>
      <c r="T495" s="11">
        <v>0.46101713770141967</v>
      </c>
      <c r="U495" s="11">
        <v>0.51917583334050788</v>
      </c>
      <c r="V495" s="11">
        <v>0.38884013982479104</v>
      </c>
      <c r="W495" s="11">
        <v>0.57471302988263862</v>
      </c>
      <c r="X495" s="11">
        <v>0.81405821407937107</v>
      </c>
      <c r="Y495" s="11">
        <v>0.53512816212325642</v>
      </c>
      <c r="Z495" s="11">
        <v>0.64374370165718164</v>
      </c>
    </row>
    <row r="496" spans="1:26">
      <c r="A496" s="4">
        <v>311001025878</v>
      </c>
      <c r="B496" s="11" t="s">
        <v>815</v>
      </c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O496" s="4">
        <v>311001038368</v>
      </c>
      <c r="P496" s="11" t="s">
        <v>672</v>
      </c>
      <c r="Q496" s="11">
        <v>351</v>
      </c>
      <c r="R496" s="11">
        <v>0.95189912384632691</v>
      </c>
      <c r="S496" s="11">
        <v>0.89554229020876464</v>
      </c>
      <c r="T496" s="11">
        <v>0.53234592810571824</v>
      </c>
      <c r="U496" s="11">
        <v>0.54973169521091148</v>
      </c>
      <c r="V496" s="11">
        <v>0.48311232970159523</v>
      </c>
      <c r="W496" s="11">
        <v>0.58785554159488262</v>
      </c>
      <c r="X496" s="11">
        <v>0.79577882654358922</v>
      </c>
      <c r="Y496" s="11">
        <v>0.49627959934784588</v>
      </c>
      <c r="Z496" s="11">
        <v>0.66156816681995423</v>
      </c>
    </row>
    <row r="497" spans="1:26">
      <c r="A497" s="4">
        <v>311001026076</v>
      </c>
      <c r="B497" s="11" t="s">
        <v>816</v>
      </c>
      <c r="C497" s="11">
        <v>60</v>
      </c>
      <c r="D497" s="11">
        <v>0.97199495119838286</v>
      </c>
      <c r="E497" s="11">
        <v>0.96158525371056702</v>
      </c>
      <c r="F497" s="11">
        <v>0.40415128135504025</v>
      </c>
      <c r="G497" s="11">
        <v>0.47036588592089074</v>
      </c>
      <c r="H497" s="11">
        <v>0.39907538628049216</v>
      </c>
      <c r="I497" s="11">
        <v>0.5739590435762435</v>
      </c>
      <c r="J497" s="11">
        <v>0.77910649830843348</v>
      </c>
      <c r="K497" s="11">
        <v>0.48879149195687094</v>
      </c>
      <c r="L497" s="11">
        <v>0.63112872403836517</v>
      </c>
      <c r="O497" s="4">
        <v>311001039747</v>
      </c>
      <c r="P497" s="11" t="s">
        <v>519</v>
      </c>
      <c r="Q497" s="11">
        <v>151</v>
      </c>
      <c r="R497" s="11">
        <v>0.95488246869289084</v>
      </c>
      <c r="S497" s="11">
        <v>0.83563885375899161</v>
      </c>
      <c r="T497" s="11">
        <v>0.52233545399588399</v>
      </c>
      <c r="U497" s="11">
        <v>0.58811644917160522</v>
      </c>
      <c r="V497" s="11">
        <v>0.52085672558791718</v>
      </c>
      <c r="W497" s="11">
        <v>0.60641751538012145</v>
      </c>
      <c r="X497" s="11">
        <v>0.75321786772087573</v>
      </c>
      <c r="Y497" s="11">
        <v>0.46135295379316882</v>
      </c>
      <c r="Z497" s="11">
        <v>0.65535228601268181</v>
      </c>
    </row>
    <row r="498" spans="1:26">
      <c r="A498" s="4">
        <v>311001026211</v>
      </c>
      <c r="B498" s="11" t="s">
        <v>667</v>
      </c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O498" s="4">
        <v>311001040362</v>
      </c>
      <c r="P498" s="11" t="s">
        <v>520</v>
      </c>
      <c r="Q498" s="11">
        <v>143</v>
      </c>
      <c r="R498" s="11">
        <v>0.94717385398454956</v>
      </c>
      <c r="S498" s="11">
        <v>0.8302664861320036</v>
      </c>
      <c r="T498" s="11">
        <v>0.42542650799544529</v>
      </c>
      <c r="U498" s="11">
        <v>0.48924537806686585</v>
      </c>
      <c r="V498" s="11">
        <v>0.45571548866952644</v>
      </c>
      <c r="W498" s="11">
        <v>0.58434571446755534</v>
      </c>
      <c r="X498" s="11">
        <v>0.66929879842123385</v>
      </c>
      <c r="Y498" s="11">
        <v>0.42615709791547929</v>
      </c>
      <c r="Z498" s="11">
        <v>0.60345366570658243</v>
      </c>
    </row>
    <row r="499" spans="1:26">
      <c r="A499" s="4">
        <v>311001026441</v>
      </c>
      <c r="B499" s="11" t="s">
        <v>388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O499" s="4">
        <v>311001040869</v>
      </c>
      <c r="P499" s="11" t="s">
        <v>673</v>
      </c>
      <c r="Q499" s="11">
        <v>201</v>
      </c>
      <c r="R499" s="11">
        <v>0.94980116493774014</v>
      </c>
      <c r="S499" s="11">
        <v>0.84809443499146708</v>
      </c>
      <c r="T499" s="11">
        <v>0.42599154237835868</v>
      </c>
      <c r="U499" s="11">
        <v>0.50638782587450282</v>
      </c>
      <c r="V499" s="11">
        <v>0.43322046282781945</v>
      </c>
      <c r="W499" s="11">
        <v>0.60310952592183142</v>
      </c>
      <c r="X499" s="11">
        <v>0.80240490230916772</v>
      </c>
      <c r="Y499" s="11">
        <v>0.48060615933864997</v>
      </c>
      <c r="Z499" s="11">
        <v>0.63120200232244217</v>
      </c>
    </row>
    <row r="500" spans="1:26">
      <c r="A500" s="4">
        <v>311001027056</v>
      </c>
      <c r="B500" s="11" t="s">
        <v>509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O500" s="4">
        <v>311001041342</v>
      </c>
      <c r="P500" s="11" t="s">
        <v>521</v>
      </c>
      <c r="Q500" s="11">
        <v>130</v>
      </c>
      <c r="R500" s="11">
        <v>0.90955413011826336</v>
      </c>
      <c r="S500" s="11">
        <v>0.87231429764820823</v>
      </c>
      <c r="T500" s="11">
        <v>0.39421929801571298</v>
      </c>
      <c r="U500" s="11">
        <v>0.45750033451503463</v>
      </c>
      <c r="V500" s="11">
        <v>0.4062985320865235</v>
      </c>
      <c r="W500" s="11">
        <v>0.48946156953382047</v>
      </c>
      <c r="X500" s="11">
        <v>0.75203901895120018</v>
      </c>
      <c r="Y500" s="11">
        <v>0.45911530121825678</v>
      </c>
      <c r="Z500" s="11">
        <v>0.59256281026087754</v>
      </c>
    </row>
    <row r="501" spans="1:26">
      <c r="A501" s="4">
        <v>311001027706</v>
      </c>
      <c r="B501" s="11" t="s">
        <v>817</v>
      </c>
      <c r="C501" s="11">
        <v>175</v>
      </c>
      <c r="D501" s="11">
        <v>0.95276233774062846</v>
      </c>
      <c r="E501" s="11">
        <v>0.86201814741184912</v>
      </c>
      <c r="F501" s="11">
        <v>0.39617694002213311</v>
      </c>
      <c r="G501" s="11">
        <v>0.43861915531570811</v>
      </c>
      <c r="H501" s="11">
        <v>0.37890434942548035</v>
      </c>
      <c r="I501" s="11">
        <v>0.46752917273302641</v>
      </c>
      <c r="J501" s="11">
        <v>0.71496201804991655</v>
      </c>
      <c r="K501" s="11">
        <v>0.38700183924232251</v>
      </c>
      <c r="L501" s="11">
        <v>0.57474674499263312</v>
      </c>
      <c r="O501" s="4">
        <v>311001041873</v>
      </c>
      <c r="P501" s="11" t="s">
        <v>768</v>
      </c>
      <c r="Q501" s="11">
        <v>515</v>
      </c>
      <c r="R501" s="11">
        <v>0.94516792774053449</v>
      </c>
      <c r="S501" s="11">
        <v>0.85657880092801042</v>
      </c>
      <c r="T501" s="11">
        <v>0.40947520754675643</v>
      </c>
      <c r="U501" s="11">
        <v>0.50130341942430068</v>
      </c>
      <c r="V501" s="11">
        <v>0.47084631576762237</v>
      </c>
      <c r="W501" s="11">
        <v>0.5920698821908007</v>
      </c>
      <c r="X501" s="11">
        <v>0.7531616953979684</v>
      </c>
      <c r="Y501" s="11">
        <v>0.47110654204110697</v>
      </c>
      <c r="Z501" s="11">
        <v>0.62496372387963761</v>
      </c>
    </row>
    <row r="502" spans="1:26">
      <c r="A502" s="4">
        <v>311001027803</v>
      </c>
      <c r="B502" s="11" t="s">
        <v>818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O502" s="4">
        <v>311001042829</v>
      </c>
      <c r="P502" s="11" t="s">
        <v>522</v>
      </c>
      <c r="Q502" s="11">
        <v>173</v>
      </c>
      <c r="R502" s="11">
        <v>0.95630903407780543</v>
      </c>
      <c r="S502" s="11">
        <v>0.88171254414906541</v>
      </c>
      <c r="T502" s="11">
        <v>0.58788411990992595</v>
      </c>
      <c r="U502" s="11">
        <v>0.56311892719295009</v>
      </c>
      <c r="V502" s="11">
        <v>0.51472871475039006</v>
      </c>
      <c r="W502" s="11">
        <v>0.5658517872275205</v>
      </c>
      <c r="X502" s="11">
        <v>0.76822187637768313</v>
      </c>
      <c r="Y502" s="11">
        <v>0.59156655811109082</v>
      </c>
      <c r="Z502" s="11">
        <v>0.67867419522455397</v>
      </c>
    </row>
    <row r="503" spans="1:26">
      <c r="A503" s="4">
        <v>311001029229</v>
      </c>
      <c r="B503" s="11" t="s">
        <v>961</v>
      </c>
      <c r="C503" s="11">
        <v>106</v>
      </c>
      <c r="D503" s="11">
        <v>0.9620370291659317</v>
      </c>
      <c r="E503" s="11">
        <v>0.72299824413242719</v>
      </c>
      <c r="F503" s="11">
        <v>0.36489128531411791</v>
      </c>
      <c r="G503" s="11">
        <v>0.4793593229028752</v>
      </c>
      <c r="H503" s="11">
        <v>0.44730114903066404</v>
      </c>
      <c r="I503" s="11">
        <v>0.49016401864717485</v>
      </c>
      <c r="J503" s="11">
        <v>0.69473442369738403</v>
      </c>
      <c r="K503" s="11">
        <v>0.33014284512562636</v>
      </c>
      <c r="L503" s="11">
        <v>0.56145353975202517</v>
      </c>
      <c r="O503" s="4">
        <v>311001042870</v>
      </c>
      <c r="P503" s="11" t="s">
        <v>523</v>
      </c>
      <c r="Q503" s="11">
        <v>63</v>
      </c>
      <c r="R503" s="11">
        <v>0.98101860221605974</v>
      </c>
      <c r="S503" s="11">
        <v>0.81225767373152424</v>
      </c>
      <c r="T503" s="11">
        <v>0.37745421632375142</v>
      </c>
      <c r="U503" s="11">
        <v>0.44742292444048132</v>
      </c>
      <c r="V503" s="11">
        <v>0.34135513252758631</v>
      </c>
      <c r="W503" s="11">
        <v>0.55082321473618545</v>
      </c>
      <c r="X503" s="11">
        <v>0.82274629267045718</v>
      </c>
      <c r="Y503" s="11">
        <v>0.45020813729996467</v>
      </c>
      <c r="Z503" s="11">
        <v>0.59791077424325123</v>
      </c>
    </row>
    <row r="504" spans="1:26">
      <c r="A504" s="4">
        <v>311001029521</v>
      </c>
      <c r="B504" s="11" t="s">
        <v>593</v>
      </c>
      <c r="C504" s="11">
        <v>101</v>
      </c>
      <c r="D504" s="11">
        <v>0.9546629816574379</v>
      </c>
      <c r="E504" s="11">
        <v>0.82798437839453976</v>
      </c>
      <c r="F504" s="11">
        <v>0.35713799535294932</v>
      </c>
      <c r="G504" s="11">
        <v>0.42780109930390164</v>
      </c>
      <c r="H504" s="11">
        <v>0.40370565831366767</v>
      </c>
      <c r="I504" s="11">
        <v>0.49638246941852077</v>
      </c>
      <c r="J504" s="11">
        <v>0.73901796897622152</v>
      </c>
      <c r="K504" s="11">
        <v>0.47405006225937313</v>
      </c>
      <c r="L504" s="11">
        <v>0.58509282670957641</v>
      </c>
      <c r="O504" s="4">
        <v>311001043001</v>
      </c>
      <c r="P504" s="11" t="s">
        <v>766</v>
      </c>
      <c r="Q504" s="11">
        <v>81</v>
      </c>
      <c r="R504" s="11">
        <v>0.95156577894022187</v>
      </c>
      <c r="S504" s="11">
        <v>0.88976409050425431</v>
      </c>
      <c r="T504" s="11">
        <v>0.49387557223680917</v>
      </c>
      <c r="U504" s="11">
        <v>0.57088974591599051</v>
      </c>
      <c r="V504" s="11">
        <v>0.51636320997350638</v>
      </c>
      <c r="W504" s="11">
        <v>0.63168200660249296</v>
      </c>
      <c r="X504" s="11">
        <v>0.81569243597688534</v>
      </c>
      <c r="Y504" s="11">
        <v>0.63901741354914243</v>
      </c>
      <c r="Z504" s="11">
        <v>0.68860628171241289</v>
      </c>
    </row>
    <row r="505" spans="1:26">
      <c r="A505" s="4">
        <v>311001030073</v>
      </c>
      <c r="B505" s="11" t="s">
        <v>643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O505" s="4">
        <v>311001043728</v>
      </c>
      <c r="P505" s="11" t="s">
        <v>829</v>
      </c>
      <c r="Q505" s="11">
        <v>150</v>
      </c>
      <c r="R505" s="11">
        <v>0.95877793392045563</v>
      </c>
      <c r="S505" s="11">
        <v>0.93682817685059894</v>
      </c>
      <c r="T505" s="11">
        <v>0.53023986896368791</v>
      </c>
      <c r="U505" s="11">
        <v>0.50772321196325287</v>
      </c>
      <c r="V505" s="11">
        <v>0.48362412609555816</v>
      </c>
      <c r="W505" s="11">
        <v>0.61280047785982739</v>
      </c>
      <c r="X505" s="11">
        <v>0.7986703881279168</v>
      </c>
      <c r="Y505" s="11">
        <v>0.62099765876072699</v>
      </c>
      <c r="Z505" s="11">
        <v>0.68120773031775306</v>
      </c>
    </row>
    <row r="506" spans="1:26">
      <c r="A506" s="4">
        <v>311001030456</v>
      </c>
      <c r="B506" s="11" t="s">
        <v>819</v>
      </c>
      <c r="C506" s="11">
        <v>141</v>
      </c>
      <c r="D506" s="11">
        <v>0.956635227634694</v>
      </c>
      <c r="E506" s="11">
        <v>0.87126222393875152</v>
      </c>
      <c r="F506" s="11">
        <v>0.39229472446856117</v>
      </c>
      <c r="G506" s="11">
        <v>0.44343298698686573</v>
      </c>
      <c r="H506" s="11">
        <v>0.37789930560148438</v>
      </c>
      <c r="I506" s="11">
        <v>0.54183256817281134</v>
      </c>
      <c r="J506" s="11">
        <v>0.8132850087397534</v>
      </c>
      <c r="K506" s="11">
        <v>0.47208303598693313</v>
      </c>
      <c r="L506" s="11">
        <v>0.6085906351912318</v>
      </c>
      <c r="O506" s="4">
        <v>311001043833</v>
      </c>
      <c r="P506" s="11" t="s">
        <v>524</v>
      </c>
      <c r="Q506" s="11">
        <v>163</v>
      </c>
      <c r="R506" s="11">
        <v>0.92569043257768091</v>
      </c>
      <c r="S506" s="11">
        <v>0.80857155873006359</v>
      </c>
      <c r="T506" s="11">
        <v>0.45679402402350278</v>
      </c>
      <c r="U506" s="11">
        <v>0.51893533430801275</v>
      </c>
      <c r="V506" s="11">
        <v>0.46328172770498799</v>
      </c>
      <c r="W506" s="11">
        <v>0.60817977943578405</v>
      </c>
      <c r="X506" s="11">
        <v>0.72293859223534174</v>
      </c>
      <c r="Y506" s="11">
        <v>0.41447261678511793</v>
      </c>
      <c r="Z506" s="11">
        <v>0.61485800822506154</v>
      </c>
    </row>
    <row r="507" spans="1:26">
      <c r="A507" s="4">
        <v>311001030537</v>
      </c>
      <c r="B507" s="11" t="s">
        <v>668</v>
      </c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O507" s="4">
        <v>311001044708</v>
      </c>
      <c r="P507" s="11" t="s">
        <v>674</v>
      </c>
      <c r="Q507" s="11">
        <v>3</v>
      </c>
      <c r="R507" s="11">
        <v>0.95157485163850719</v>
      </c>
      <c r="S507" s="11">
        <v>0.52567732616841778</v>
      </c>
      <c r="T507" s="11">
        <v>0.4513015467140431</v>
      </c>
      <c r="U507" s="11">
        <v>0.64442025019383564</v>
      </c>
      <c r="V507" s="11">
        <v>0.71544359657616385</v>
      </c>
      <c r="W507" s="11">
        <v>0.57237679059438584</v>
      </c>
      <c r="X507" s="11">
        <v>0.80159575694136709</v>
      </c>
      <c r="Y507" s="11">
        <v>0.62955522928332475</v>
      </c>
      <c r="Z507" s="11">
        <v>0.66149316851375561</v>
      </c>
    </row>
    <row r="508" spans="1:26">
      <c r="A508" s="4">
        <v>311001031461</v>
      </c>
      <c r="B508" s="11" t="s">
        <v>510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O508" s="4">
        <v>311001044881</v>
      </c>
      <c r="P508" s="11" t="s">
        <v>834</v>
      </c>
      <c r="Q508" s="11">
        <v>36</v>
      </c>
      <c r="R508" s="11">
        <v>0.96419830352289959</v>
      </c>
      <c r="S508" s="11">
        <v>0.94240792908433368</v>
      </c>
      <c r="T508" s="11">
        <v>0.58894577574924067</v>
      </c>
      <c r="U508" s="11">
        <v>0.62034851333010099</v>
      </c>
      <c r="V508" s="11">
        <v>0.6269273476754208</v>
      </c>
      <c r="W508" s="11">
        <v>0.69523118734559863</v>
      </c>
      <c r="X508" s="11">
        <v>0.86355836477682835</v>
      </c>
      <c r="Y508" s="11">
        <v>0.58830718645202085</v>
      </c>
      <c r="Z508" s="11">
        <v>0.7362405759920555</v>
      </c>
    </row>
    <row r="509" spans="1:26">
      <c r="A509" s="4">
        <v>311001032637</v>
      </c>
      <c r="B509" s="11" t="s">
        <v>669</v>
      </c>
      <c r="C509" s="11">
        <v>19</v>
      </c>
      <c r="D509" s="11">
        <v>0.97064059620291587</v>
      </c>
      <c r="E509" s="11">
        <v>0.90480840062144863</v>
      </c>
      <c r="F509" s="11">
        <v>0.68119759217251041</v>
      </c>
      <c r="G509" s="11">
        <v>0.6941711540388894</v>
      </c>
      <c r="H509" s="11">
        <v>0.50995747158080296</v>
      </c>
      <c r="I509" s="11">
        <v>0.71842701570644185</v>
      </c>
      <c r="J509" s="11">
        <v>0.77309501696782024</v>
      </c>
      <c r="K509" s="11">
        <v>0.32194049841977634</v>
      </c>
      <c r="L509" s="11">
        <v>0.69677971821382578</v>
      </c>
      <c r="O509" s="4">
        <v>311001045011</v>
      </c>
      <c r="P509" s="11" t="s">
        <v>651</v>
      </c>
      <c r="Q509" s="11">
        <v>543</v>
      </c>
      <c r="R509" s="11">
        <v>0.95421071686547276</v>
      </c>
      <c r="S509" s="11">
        <v>0.82004152264896324</v>
      </c>
      <c r="T509" s="11">
        <v>0.44510595103545819</v>
      </c>
      <c r="U509" s="11">
        <v>0.52260039442382789</v>
      </c>
      <c r="V509" s="11">
        <v>0.4542889231779485</v>
      </c>
      <c r="W509" s="11">
        <v>0.58123243462537</v>
      </c>
      <c r="X509" s="11">
        <v>0.7369854170974196</v>
      </c>
      <c r="Y509" s="11">
        <v>0.45836601575473057</v>
      </c>
      <c r="Z509" s="11">
        <v>0.62160392195364877</v>
      </c>
    </row>
    <row r="510" spans="1:26">
      <c r="A510" s="4">
        <v>311001033366</v>
      </c>
      <c r="B510" s="11" t="s">
        <v>511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O510" s="4">
        <v>311001045071</v>
      </c>
      <c r="P510" s="11" t="s">
        <v>525</v>
      </c>
      <c r="Q510" s="11">
        <v>51</v>
      </c>
      <c r="R510" s="11">
        <v>0.9709048599430451</v>
      </c>
      <c r="S510" s="11">
        <v>0.8509900502976645</v>
      </c>
      <c r="T510" s="11">
        <v>0.53278636248749578</v>
      </c>
      <c r="U510" s="11">
        <v>0.54739621914625036</v>
      </c>
      <c r="V510" s="11">
        <v>0.52805020476546649</v>
      </c>
      <c r="W510" s="11">
        <v>0.60677005147866125</v>
      </c>
      <c r="X510" s="11">
        <v>0.7668701728895031</v>
      </c>
      <c r="Y510" s="11">
        <v>0.40989675471010645</v>
      </c>
      <c r="Z510" s="11">
        <v>0.65170808446477413</v>
      </c>
    </row>
    <row r="511" spans="1:26">
      <c r="A511" s="4">
        <v>311001033391</v>
      </c>
      <c r="B511" s="11" t="s">
        <v>820</v>
      </c>
      <c r="C511" s="11">
        <v>105</v>
      </c>
      <c r="D511" s="11">
        <v>0.94043619318150007</v>
      </c>
      <c r="E511" s="11">
        <v>0.82857273151824484</v>
      </c>
      <c r="F511" s="11">
        <v>0.32863331828193104</v>
      </c>
      <c r="G511" s="11">
        <v>0.41692436616569384</v>
      </c>
      <c r="H511" s="11">
        <v>0.38370608471396028</v>
      </c>
      <c r="I511" s="11">
        <v>0.4998541925336149</v>
      </c>
      <c r="J511" s="11">
        <v>0.72890285128843346</v>
      </c>
      <c r="K511" s="11">
        <v>0.44617702270072845</v>
      </c>
      <c r="L511" s="11">
        <v>0.57165084504801333</v>
      </c>
      <c r="O511" s="4">
        <v>311001045542</v>
      </c>
      <c r="P511" s="11" t="s">
        <v>675</v>
      </c>
      <c r="Q511" s="11">
        <v>294</v>
      </c>
      <c r="R511" s="11">
        <v>0.96008908559962158</v>
      </c>
      <c r="S511" s="11">
        <v>0.88750240700772509</v>
      </c>
      <c r="T511" s="11">
        <v>0.46227421367462973</v>
      </c>
      <c r="U511" s="11">
        <v>0.52112099191493688</v>
      </c>
      <c r="V511" s="11">
        <v>0.42259385825050672</v>
      </c>
      <c r="W511" s="11">
        <v>0.56648988662563604</v>
      </c>
      <c r="X511" s="11">
        <v>0.75562659843516122</v>
      </c>
      <c r="Y511" s="11">
        <v>0.51584141803922035</v>
      </c>
      <c r="Z511" s="11">
        <v>0.63644230744342967</v>
      </c>
    </row>
    <row r="512" spans="1:26">
      <c r="A512" s="4">
        <v>311001033439</v>
      </c>
      <c r="B512" s="11" t="s">
        <v>821</v>
      </c>
      <c r="C512" s="11">
        <v>213</v>
      </c>
      <c r="D512" s="11">
        <v>0.95447121257288625</v>
      </c>
      <c r="E512" s="11">
        <v>0.8403635385904723</v>
      </c>
      <c r="F512" s="11">
        <v>0.47253261624397608</v>
      </c>
      <c r="G512" s="11">
        <v>0.47713222710257069</v>
      </c>
      <c r="H512" s="11">
        <v>0.43311817691172183</v>
      </c>
      <c r="I512" s="11">
        <v>0.55887761850522433</v>
      </c>
      <c r="J512" s="11">
        <v>0.71494506892272491</v>
      </c>
      <c r="K512" s="11">
        <v>0.47396993240369256</v>
      </c>
      <c r="L512" s="11">
        <v>0.61567629890665865</v>
      </c>
      <c r="O512" s="4">
        <v>311001046239</v>
      </c>
      <c r="P512" s="11" t="s">
        <v>676</v>
      </c>
      <c r="Q512" s="11">
        <v>80</v>
      </c>
      <c r="R512" s="11">
        <v>0.96852338349023104</v>
      </c>
      <c r="S512" s="11">
        <v>0.88359728137255045</v>
      </c>
      <c r="T512" s="11">
        <v>0.42026148076420822</v>
      </c>
      <c r="U512" s="11">
        <v>0.44393670055338302</v>
      </c>
      <c r="V512" s="11">
        <v>0.39265998149949011</v>
      </c>
      <c r="W512" s="11">
        <v>0.52863893091280234</v>
      </c>
      <c r="X512" s="11">
        <v>0.79161069332657685</v>
      </c>
      <c r="Y512" s="11">
        <v>0.48831279680505085</v>
      </c>
      <c r="Z512" s="11">
        <v>0.61469265609053658</v>
      </c>
    </row>
    <row r="513" spans="1:26">
      <c r="A513" s="4">
        <v>311001033480</v>
      </c>
      <c r="B513" s="11" t="s">
        <v>822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O513" s="4">
        <v>311001046263</v>
      </c>
      <c r="P513" s="11" t="s">
        <v>677</v>
      </c>
      <c r="Q513" s="11">
        <v>200</v>
      </c>
      <c r="R513" s="11">
        <v>0.96208060617397428</v>
      </c>
      <c r="S513" s="11">
        <v>0.8954914232705895</v>
      </c>
      <c r="T513" s="11">
        <v>0.55626355542410988</v>
      </c>
      <c r="U513" s="11">
        <v>0.58780928263097665</v>
      </c>
      <c r="V513" s="11">
        <v>0.51306456700870351</v>
      </c>
      <c r="W513" s="11">
        <v>0.59250971179029566</v>
      </c>
      <c r="X513" s="11">
        <v>0.83594495115602085</v>
      </c>
      <c r="Y513" s="11">
        <v>0.57015951527281328</v>
      </c>
      <c r="Z513" s="11">
        <v>0.68916545159093556</v>
      </c>
    </row>
    <row r="514" spans="1:26">
      <c r="A514" s="4">
        <v>311001033510</v>
      </c>
      <c r="B514" s="11" t="s">
        <v>670</v>
      </c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O514" s="4">
        <v>311001046328</v>
      </c>
      <c r="P514" s="11" t="s">
        <v>678</v>
      </c>
      <c r="Q514" s="11">
        <v>265</v>
      </c>
      <c r="R514" s="11">
        <v>0.93687795789300143</v>
      </c>
      <c r="S514" s="11">
        <v>0.82070532265859752</v>
      </c>
      <c r="T514" s="11">
        <v>0.28757248307715716</v>
      </c>
      <c r="U514" s="11">
        <v>0.38467456589536142</v>
      </c>
      <c r="V514" s="11">
        <v>0.29763724751105086</v>
      </c>
      <c r="W514" s="11">
        <v>0.53109976369636125</v>
      </c>
      <c r="X514" s="11">
        <v>0.72955603771494126</v>
      </c>
      <c r="Y514" s="11">
        <v>0.41676930323088057</v>
      </c>
      <c r="Z514" s="11">
        <v>0.55061158520966902</v>
      </c>
    </row>
    <row r="515" spans="1:26">
      <c r="A515" s="4">
        <v>311001034362</v>
      </c>
      <c r="B515" s="11" t="s">
        <v>513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O515" s="4">
        <v>311001046689</v>
      </c>
      <c r="P515" s="11" t="s">
        <v>526</v>
      </c>
      <c r="Q515" s="11">
        <v>147</v>
      </c>
      <c r="R515" s="11">
        <v>0.95489200030262955</v>
      </c>
      <c r="S515" s="11">
        <v>0.95477250458197493</v>
      </c>
      <c r="T515" s="11">
        <v>0.77536783487814886</v>
      </c>
      <c r="U515" s="11">
        <v>0.76815128681184908</v>
      </c>
      <c r="V515" s="11">
        <v>0.74565578487492146</v>
      </c>
      <c r="W515" s="11">
        <v>0.74966233484610167</v>
      </c>
      <c r="X515" s="11">
        <v>0.89937682961508403</v>
      </c>
      <c r="Y515" s="11">
        <v>0.76699398417674747</v>
      </c>
      <c r="Z515" s="11">
        <v>0.82685907001093217</v>
      </c>
    </row>
    <row r="516" spans="1:26">
      <c r="A516" s="4">
        <v>311001034389</v>
      </c>
      <c r="B516" s="11" t="s">
        <v>514</v>
      </c>
      <c r="C516" s="11">
        <v>65</v>
      </c>
      <c r="D516" s="11">
        <v>0.97065170034581527</v>
      </c>
      <c r="E516" s="11">
        <v>0.81551618713052421</v>
      </c>
      <c r="F516" s="11">
        <v>0.36518915739661723</v>
      </c>
      <c r="G516" s="11">
        <v>0.43229672189022444</v>
      </c>
      <c r="H516" s="11">
        <v>0.33911865997776386</v>
      </c>
      <c r="I516" s="11">
        <v>0.5623517754388363</v>
      </c>
      <c r="J516" s="11">
        <v>0.8114879461872101</v>
      </c>
      <c r="K516" s="11">
        <v>0.49354401199800929</v>
      </c>
      <c r="L516" s="11">
        <v>0.59876952004562511</v>
      </c>
      <c r="O516" s="4">
        <v>311001046743</v>
      </c>
      <c r="P516" s="11" t="s">
        <v>585</v>
      </c>
      <c r="Q516" s="11">
        <v>98</v>
      </c>
      <c r="R516" s="11">
        <v>0.94950241202091801</v>
      </c>
      <c r="S516" s="11">
        <v>0.91183521433639281</v>
      </c>
      <c r="T516" s="11">
        <v>0.55073523417524495</v>
      </c>
      <c r="U516" s="11">
        <v>0.55962332230137335</v>
      </c>
      <c r="V516" s="11">
        <v>0.55396820407820235</v>
      </c>
      <c r="W516" s="11">
        <v>0.6361015595592262</v>
      </c>
      <c r="X516" s="11">
        <v>0.80531518187611106</v>
      </c>
      <c r="Y516" s="11">
        <v>0.6343614758883751</v>
      </c>
      <c r="Z516" s="11">
        <v>0.70018032552948051</v>
      </c>
    </row>
    <row r="517" spans="1:26">
      <c r="A517" s="4">
        <v>311001034508</v>
      </c>
      <c r="B517" s="11" t="s">
        <v>515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O517" s="4">
        <v>311001047286</v>
      </c>
      <c r="P517" s="11" t="s">
        <v>761</v>
      </c>
      <c r="Q517" s="11">
        <v>322</v>
      </c>
      <c r="R517" s="11">
        <v>0.95851588461399106</v>
      </c>
      <c r="S517" s="11">
        <v>0.82104966510003152</v>
      </c>
      <c r="T517" s="11">
        <v>0.45786129783325297</v>
      </c>
      <c r="U517" s="11">
        <v>0.5551529644384926</v>
      </c>
      <c r="V517" s="11">
        <v>0.44880113220282875</v>
      </c>
      <c r="W517" s="11">
        <v>0.61737225451940958</v>
      </c>
      <c r="X517" s="11">
        <v>0.71539999157149503</v>
      </c>
      <c r="Y517" s="11">
        <v>0.45803029311195576</v>
      </c>
      <c r="Z517" s="11">
        <v>0.62902293542393217</v>
      </c>
    </row>
    <row r="518" spans="1:26">
      <c r="A518" s="4">
        <v>311001034869</v>
      </c>
      <c r="B518" s="11" t="s">
        <v>823</v>
      </c>
      <c r="C518" s="11">
        <v>83</v>
      </c>
      <c r="D518" s="11">
        <v>0.95822410405429759</v>
      </c>
      <c r="E518" s="11">
        <v>0.84597531562669637</v>
      </c>
      <c r="F518" s="11">
        <v>0.41991786827482686</v>
      </c>
      <c r="G518" s="11">
        <v>0.49404599166266711</v>
      </c>
      <c r="H518" s="11">
        <v>0.42575213988311073</v>
      </c>
      <c r="I518" s="11">
        <v>0.58221529191428401</v>
      </c>
      <c r="J518" s="11">
        <v>0.73550277898988647</v>
      </c>
      <c r="K518" s="11">
        <v>0.39715589869324114</v>
      </c>
      <c r="L518" s="11">
        <v>0.60734867363737632</v>
      </c>
      <c r="O518" s="4">
        <v>311001047839</v>
      </c>
      <c r="P518" s="11" t="s">
        <v>527</v>
      </c>
      <c r="Q518" s="11">
        <v>95</v>
      </c>
      <c r="R518" s="11">
        <v>0.95476266035342405</v>
      </c>
      <c r="S518" s="11">
        <v>0.78574555167346805</v>
      </c>
      <c r="T518" s="11">
        <v>0.43594668946070114</v>
      </c>
      <c r="U518" s="11">
        <v>0.4811980104515467</v>
      </c>
      <c r="V518" s="11">
        <v>0.39367030610266068</v>
      </c>
      <c r="W518" s="11">
        <v>0.49103388931757774</v>
      </c>
      <c r="X518" s="11">
        <v>0.74459086824115939</v>
      </c>
      <c r="Y518" s="11">
        <v>0.48571535226102458</v>
      </c>
      <c r="Z518" s="11">
        <v>0.59658291598269531</v>
      </c>
    </row>
    <row r="519" spans="1:26">
      <c r="A519" s="4">
        <v>311001035253</v>
      </c>
      <c r="B519" s="11" t="s">
        <v>516</v>
      </c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O519" s="4">
        <v>311001047871</v>
      </c>
      <c r="P519" s="11" t="s">
        <v>1026</v>
      </c>
      <c r="Q519" s="11">
        <v>39</v>
      </c>
      <c r="R519" s="11">
        <v>0.94852210607502774</v>
      </c>
      <c r="S519" s="11">
        <v>0.76731586563582677</v>
      </c>
      <c r="T519" s="11">
        <v>0.38061242356026109</v>
      </c>
      <c r="U519" s="11">
        <v>0.44781592288641509</v>
      </c>
      <c r="V519" s="11">
        <v>0.41505711349533697</v>
      </c>
      <c r="W519" s="11">
        <v>0.44723827220820378</v>
      </c>
      <c r="X519" s="11">
        <v>0.6786897701367014</v>
      </c>
      <c r="Y519" s="11">
        <v>0.33920465672424233</v>
      </c>
      <c r="Z519" s="11">
        <v>0.55305701634025184</v>
      </c>
    </row>
    <row r="520" spans="1:26">
      <c r="A520" s="4">
        <v>311001035318</v>
      </c>
      <c r="B520" s="11" t="s">
        <v>671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O520" s="4">
        <v>311001050023</v>
      </c>
      <c r="P520" s="11" t="s">
        <v>679</v>
      </c>
      <c r="Q520" s="11">
        <v>516</v>
      </c>
      <c r="R520" s="11">
        <v>0.9599577047611042</v>
      </c>
      <c r="S520" s="11">
        <v>0.89009719314959679</v>
      </c>
      <c r="T520" s="11">
        <v>0.37745859555696998</v>
      </c>
      <c r="U520" s="11">
        <v>0.42023418397782325</v>
      </c>
      <c r="V520" s="11">
        <v>0.33988485521503631</v>
      </c>
      <c r="W520" s="11">
        <v>0.54380377439536753</v>
      </c>
      <c r="X520" s="11">
        <v>0.80637880702626463</v>
      </c>
      <c r="Y520" s="11">
        <v>0.51839560673562746</v>
      </c>
      <c r="Z520" s="11">
        <v>0.60702634010222378</v>
      </c>
    </row>
    <row r="521" spans="1:26">
      <c r="A521" s="4">
        <v>311001036250</v>
      </c>
      <c r="B521" s="11" t="s">
        <v>517</v>
      </c>
      <c r="C521" s="11">
        <v>68</v>
      </c>
      <c r="D521" s="11">
        <v>0.95037344337465324</v>
      </c>
      <c r="E521" s="11">
        <v>0.90087856494055396</v>
      </c>
      <c r="F521" s="11">
        <v>0.38110029834009601</v>
      </c>
      <c r="G521" s="11">
        <v>0.47280392666100884</v>
      </c>
      <c r="H521" s="11">
        <v>0.41305339230169269</v>
      </c>
      <c r="I521" s="11">
        <v>0.50833311825631389</v>
      </c>
      <c r="J521" s="11">
        <v>0.74830823615712372</v>
      </c>
      <c r="K521" s="11">
        <v>0.43556056022259104</v>
      </c>
      <c r="L521" s="11">
        <v>0.6013014425317541</v>
      </c>
      <c r="O521" s="4">
        <v>311001050317</v>
      </c>
      <c r="P521" s="11" t="s">
        <v>528</v>
      </c>
      <c r="Q521" s="11">
        <v>180</v>
      </c>
      <c r="R521" s="11">
        <v>0.93858143129453253</v>
      </c>
      <c r="S521" s="11">
        <v>0.8413320192678273</v>
      </c>
      <c r="T521" s="11">
        <v>0.44066291912836281</v>
      </c>
      <c r="U521" s="11">
        <v>0.47977191403119124</v>
      </c>
      <c r="V521" s="11">
        <v>0.37460816229292082</v>
      </c>
      <c r="W521" s="11">
        <v>0.54062358527117071</v>
      </c>
      <c r="X521" s="11">
        <v>0.74021698283293058</v>
      </c>
      <c r="Y521" s="11">
        <v>0.47015255709512993</v>
      </c>
      <c r="Z521" s="11">
        <v>0.60324369640175834</v>
      </c>
    </row>
    <row r="522" spans="1:26">
      <c r="A522" s="4">
        <v>311001038163</v>
      </c>
      <c r="B522" s="11" t="s">
        <v>518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O522" s="4">
        <v>311001051097</v>
      </c>
      <c r="P522" s="11" t="s">
        <v>529</v>
      </c>
      <c r="Q522" s="11">
        <v>129</v>
      </c>
      <c r="R522" s="11">
        <v>0.96788668819488877</v>
      </c>
      <c r="S522" s="11">
        <v>0.896515440431913</v>
      </c>
      <c r="T522" s="11">
        <v>0.48758412972707094</v>
      </c>
      <c r="U522" s="11">
        <v>0.55140280701795452</v>
      </c>
      <c r="V522" s="11">
        <v>0.51254202077838851</v>
      </c>
      <c r="W522" s="11">
        <v>0.63610199279500601</v>
      </c>
      <c r="X522" s="11">
        <v>0.77212950133568647</v>
      </c>
      <c r="Y522" s="11">
        <v>0.44205013415841377</v>
      </c>
      <c r="Z522" s="11">
        <v>0.65827658930491517</v>
      </c>
    </row>
    <row r="523" spans="1:26">
      <c r="A523" s="4">
        <v>311001038368</v>
      </c>
      <c r="B523" s="11" t="s">
        <v>672</v>
      </c>
      <c r="C523" s="11">
        <v>93</v>
      </c>
      <c r="D523" s="11">
        <v>0.93126113890480022</v>
      </c>
      <c r="E523" s="11">
        <v>0.82503447366641958</v>
      </c>
      <c r="F523" s="11">
        <v>0.53523656104980866</v>
      </c>
      <c r="G523" s="11">
        <v>0.57030160071322056</v>
      </c>
      <c r="H523" s="11">
        <v>0.45173726810628517</v>
      </c>
      <c r="I523" s="11">
        <v>0.55282454530599368</v>
      </c>
      <c r="J523" s="11">
        <v>0.62623567533826785</v>
      </c>
      <c r="K523" s="11">
        <v>0.38115222124086573</v>
      </c>
      <c r="L523" s="11">
        <v>0.60922293554070772</v>
      </c>
      <c r="O523" s="4">
        <v>311001065039</v>
      </c>
      <c r="P523" s="11" t="s">
        <v>680</v>
      </c>
      <c r="Q523" s="11">
        <v>19</v>
      </c>
      <c r="R523" s="11">
        <v>0.96274859493187404</v>
      </c>
      <c r="S523" s="11">
        <v>0.88025136088312539</v>
      </c>
      <c r="T523" s="11">
        <v>0.62305093544534362</v>
      </c>
      <c r="U523" s="11">
        <v>0.690483756247947</v>
      </c>
      <c r="V523" s="11">
        <v>0.77211842519348872</v>
      </c>
      <c r="W523" s="11">
        <v>0.78149084133248148</v>
      </c>
      <c r="X523" s="11">
        <v>0.85345465762233375</v>
      </c>
      <c r="Y523" s="11">
        <v>0.61058143246107721</v>
      </c>
      <c r="Z523" s="11">
        <v>0.77177250051470891</v>
      </c>
    </row>
    <row r="524" spans="1:26">
      <c r="A524" s="4">
        <v>311001039747</v>
      </c>
      <c r="B524" s="11" t="s">
        <v>519</v>
      </c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O524" s="4">
        <v>311001065152</v>
      </c>
      <c r="P524" s="11" t="s">
        <v>842</v>
      </c>
      <c r="Q524" s="11">
        <v>140</v>
      </c>
      <c r="R524" s="11">
        <v>0.9469339171040223</v>
      </c>
      <c r="S524" s="11">
        <v>0.88402531243012927</v>
      </c>
      <c r="T524" s="11">
        <v>0.3395181258368733</v>
      </c>
      <c r="U524" s="11">
        <v>0.44652877895584348</v>
      </c>
      <c r="V524" s="11">
        <v>0.38408219300275009</v>
      </c>
      <c r="W524" s="11">
        <v>0.51439337082970282</v>
      </c>
      <c r="X524" s="11">
        <v>0.69232561358856903</v>
      </c>
      <c r="Y524" s="11">
        <v>0.52736160223203465</v>
      </c>
      <c r="Z524" s="11">
        <v>0.59189611424749056</v>
      </c>
    </row>
    <row r="525" spans="1:26">
      <c r="A525" s="4">
        <v>311001040028</v>
      </c>
      <c r="B525" s="11" t="s">
        <v>962</v>
      </c>
      <c r="C525" s="11">
        <v>31</v>
      </c>
      <c r="D525" s="11">
        <v>0.95707251245310898</v>
      </c>
      <c r="E525" s="11">
        <v>0.87741477581387228</v>
      </c>
      <c r="F525" s="11">
        <v>0.82619197180764592</v>
      </c>
      <c r="G525" s="11">
        <v>0.70002943010616836</v>
      </c>
      <c r="H525" s="11">
        <v>0.79620905135151754</v>
      </c>
      <c r="I525" s="11">
        <v>0.72048830010932374</v>
      </c>
      <c r="J525" s="11">
        <v>0.74502020818435566</v>
      </c>
      <c r="K525" s="11">
        <v>0.5990031897665643</v>
      </c>
      <c r="L525" s="11">
        <v>0.77767867994906958</v>
      </c>
      <c r="O525" s="4">
        <v>311001065284</v>
      </c>
      <c r="P525" s="11" t="s">
        <v>530</v>
      </c>
      <c r="Q525" s="11">
        <v>180</v>
      </c>
      <c r="R525" s="11">
        <v>0.96220956744774666</v>
      </c>
      <c r="S525" s="11">
        <v>0.87693006259844064</v>
      </c>
      <c r="T525" s="11">
        <v>0.40734682543739675</v>
      </c>
      <c r="U525" s="11">
        <v>0.46605923092774842</v>
      </c>
      <c r="V525" s="11">
        <v>0.40564114531954215</v>
      </c>
      <c r="W525" s="11">
        <v>0.56907206354719075</v>
      </c>
      <c r="X525" s="11">
        <v>0.76160594784657143</v>
      </c>
      <c r="Y525" s="11">
        <v>0.42020981119444178</v>
      </c>
      <c r="Z525" s="11">
        <v>0.60863433178988491</v>
      </c>
    </row>
    <row r="526" spans="1:26">
      <c r="A526" s="4">
        <v>311001040290</v>
      </c>
      <c r="B526" s="11" t="s">
        <v>824</v>
      </c>
      <c r="C526" s="11">
        <v>47</v>
      </c>
      <c r="D526" s="11">
        <v>0.95389931354275814</v>
      </c>
      <c r="E526" s="11">
        <v>0.94816254413187295</v>
      </c>
      <c r="F526" s="11">
        <v>0.56409436719141037</v>
      </c>
      <c r="G526" s="11">
        <v>0.62524979614872622</v>
      </c>
      <c r="H526" s="11">
        <v>0.60056695311361175</v>
      </c>
      <c r="I526" s="11">
        <v>0.62070052208270898</v>
      </c>
      <c r="J526" s="11">
        <v>0.84604858751166945</v>
      </c>
      <c r="K526" s="11">
        <v>0.60302532697581379</v>
      </c>
      <c r="L526" s="11">
        <v>0.72021842633732136</v>
      </c>
      <c r="O526" s="4">
        <v>311001065390</v>
      </c>
      <c r="P526" s="11" t="s">
        <v>681</v>
      </c>
      <c r="Q526" s="11">
        <v>256</v>
      </c>
      <c r="R526" s="11">
        <v>0.95892140745908627</v>
      </c>
      <c r="S526" s="11">
        <v>0.94939243639486781</v>
      </c>
      <c r="T526" s="11">
        <v>0.74154840319765603</v>
      </c>
      <c r="U526" s="11">
        <v>0.72882602403783647</v>
      </c>
      <c r="V526" s="11">
        <v>0.7383900319531238</v>
      </c>
      <c r="W526" s="11">
        <v>0.77316560705644455</v>
      </c>
      <c r="X526" s="11">
        <v>0.91408644505951642</v>
      </c>
      <c r="Y526" s="11">
        <v>0.69659776152744879</v>
      </c>
      <c r="Z526" s="11">
        <v>0.8126160145857475</v>
      </c>
    </row>
    <row r="527" spans="1:26">
      <c r="A527" s="4">
        <v>311001040362</v>
      </c>
      <c r="B527" s="11" t="s">
        <v>520</v>
      </c>
      <c r="C527" s="11">
        <v>121</v>
      </c>
      <c r="D527" s="11">
        <v>0.96424829062580775</v>
      </c>
      <c r="E527" s="11">
        <v>0.80279219189286199</v>
      </c>
      <c r="F527" s="11">
        <v>0.45299346846867966</v>
      </c>
      <c r="G527" s="11">
        <v>0.47178942096479021</v>
      </c>
      <c r="H527" s="11">
        <v>0.43114538389169949</v>
      </c>
      <c r="I527" s="11">
        <v>0.50654936496113523</v>
      </c>
      <c r="J527" s="11">
        <v>0.71539238087722534</v>
      </c>
      <c r="K527" s="11">
        <v>0.38906977250348068</v>
      </c>
      <c r="L527" s="11">
        <v>0.59174753427321003</v>
      </c>
      <c r="O527" s="4">
        <v>311001065527</v>
      </c>
      <c r="P527" s="11" t="s">
        <v>531</v>
      </c>
      <c r="Q527" s="11">
        <v>57</v>
      </c>
      <c r="R527" s="11">
        <v>0.91536737992015449</v>
      </c>
      <c r="S527" s="11">
        <v>0.88288099162209477</v>
      </c>
      <c r="T527" s="11">
        <v>0.68320435448940242</v>
      </c>
      <c r="U527" s="11">
        <v>0.60076566578589297</v>
      </c>
      <c r="V527" s="11">
        <v>0.55395758417722485</v>
      </c>
      <c r="W527" s="11">
        <v>0.63303930537497766</v>
      </c>
      <c r="X527" s="11">
        <v>0.81174819431880496</v>
      </c>
      <c r="Y527" s="11">
        <v>0.62192911750667657</v>
      </c>
      <c r="Z527" s="11">
        <v>0.71286157414940365</v>
      </c>
    </row>
    <row r="528" spans="1:26">
      <c r="A528" s="4">
        <v>311001040869</v>
      </c>
      <c r="B528" s="11" t="s">
        <v>673</v>
      </c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O528" s="4">
        <v>311001075034</v>
      </c>
      <c r="P528" s="11" t="s">
        <v>377</v>
      </c>
      <c r="Q528" s="11">
        <v>180</v>
      </c>
      <c r="R528" s="11">
        <v>0.95028859815772082</v>
      </c>
      <c r="S528" s="11">
        <v>0.78675409100626292</v>
      </c>
      <c r="T528" s="11">
        <v>0.49778645288053053</v>
      </c>
      <c r="U528" s="11">
        <v>0.57126556217043067</v>
      </c>
      <c r="V528" s="11">
        <v>0.5134701708599485</v>
      </c>
      <c r="W528" s="11">
        <v>0.58904583200902194</v>
      </c>
      <c r="X528" s="11">
        <v>0.70034445406807422</v>
      </c>
      <c r="Y528" s="11">
        <v>0.42950827071582687</v>
      </c>
      <c r="Z528" s="11">
        <v>0.62980792898347704</v>
      </c>
    </row>
    <row r="529" spans="1:26">
      <c r="A529" s="4">
        <v>311001041270</v>
      </c>
      <c r="B529" s="11" t="s">
        <v>825</v>
      </c>
      <c r="C529" s="11">
        <v>173</v>
      </c>
      <c r="D529" s="11">
        <v>0.96523661853588061</v>
      </c>
      <c r="E529" s="11">
        <v>0.8996732217412855</v>
      </c>
      <c r="F529" s="11">
        <v>0.49884661276784259</v>
      </c>
      <c r="G529" s="11">
        <v>0.49380529182942923</v>
      </c>
      <c r="H529" s="11">
        <v>0.44321376182812966</v>
      </c>
      <c r="I529" s="11">
        <v>0.63806589978171402</v>
      </c>
      <c r="J529" s="11">
        <v>0.83517297810726743</v>
      </c>
      <c r="K529" s="11">
        <v>0.57075180818627957</v>
      </c>
      <c r="L529" s="11">
        <v>0.66809577409722865</v>
      </c>
      <c r="O529" s="4">
        <v>311001075395</v>
      </c>
      <c r="P529" s="11" t="s">
        <v>532</v>
      </c>
      <c r="Q529" s="11">
        <v>180</v>
      </c>
      <c r="R529" s="11">
        <v>0.94685408499240076</v>
      </c>
      <c r="S529" s="11">
        <v>0.85516166586408271</v>
      </c>
      <c r="T529" s="11">
        <v>0.38058967056197085</v>
      </c>
      <c r="U529" s="11">
        <v>0.48831471139377602</v>
      </c>
      <c r="V529" s="11">
        <v>0.40897475699598423</v>
      </c>
      <c r="W529" s="11">
        <v>0.55197728795506817</v>
      </c>
      <c r="X529" s="11">
        <v>0.7514838161072066</v>
      </c>
      <c r="Y529" s="11">
        <v>0.48663054474699002</v>
      </c>
      <c r="Z529" s="11">
        <v>0.60874831732718493</v>
      </c>
    </row>
    <row r="530" spans="1:26">
      <c r="A530" s="4">
        <v>311001041342</v>
      </c>
      <c r="B530" s="11" t="s">
        <v>521</v>
      </c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O530" s="4">
        <v>311001076677</v>
      </c>
      <c r="P530" s="11" t="s">
        <v>682</v>
      </c>
      <c r="Q530" s="11">
        <v>135</v>
      </c>
      <c r="R530" s="11">
        <v>0.96378984591670669</v>
      </c>
      <c r="S530" s="11">
        <v>0.87205880788806212</v>
      </c>
      <c r="T530" s="11">
        <v>0.43744094166276321</v>
      </c>
      <c r="U530" s="11">
        <v>0.53201649269361728</v>
      </c>
      <c r="V530" s="11">
        <v>0.48575200253549089</v>
      </c>
      <c r="W530" s="11">
        <v>0.57780110236838789</v>
      </c>
      <c r="X530" s="11">
        <v>0.74345994349208988</v>
      </c>
      <c r="Y530" s="11">
        <v>0.5310971483449104</v>
      </c>
      <c r="Z530" s="11">
        <v>0.64292703561275355</v>
      </c>
    </row>
    <row r="531" spans="1:26">
      <c r="A531" s="4">
        <v>311001041857</v>
      </c>
      <c r="B531" s="11" t="s">
        <v>826</v>
      </c>
      <c r="C531" s="11">
        <v>136</v>
      </c>
      <c r="D531" s="11">
        <v>0.97434481020001773</v>
      </c>
      <c r="E531" s="11">
        <v>0.91997777278634785</v>
      </c>
      <c r="F531" s="11">
        <v>0.45929833579298668</v>
      </c>
      <c r="G531" s="11">
        <v>0.4853494694942378</v>
      </c>
      <c r="H531" s="11">
        <v>0.42807360300264075</v>
      </c>
      <c r="I531" s="11">
        <v>0.55805386031118642</v>
      </c>
      <c r="J531" s="11">
        <v>0.73077085627729221</v>
      </c>
      <c r="K531" s="11">
        <v>0.53518102915707022</v>
      </c>
      <c r="L531" s="11">
        <v>0.63638121712772244</v>
      </c>
      <c r="O531" s="4">
        <v>311001076685</v>
      </c>
      <c r="P531" s="11" t="s">
        <v>848</v>
      </c>
      <c r="Q531" s="11">
        <v>74</v>
      </c>
      <c r="R531" s="11">
        <v>0.95607278417880537</v>
      </c>
      <c r="S531" s="11">
        <v>0.94194882710917316</v>
      </c>
      <c r="T531" s="11">
        <v>0.47723540504677719</v>
      </c>
      <c r="U531" s="11">
        <v>0.53951143139820845</v>
      </c>
      <c r="V531" s="11">
        <v>0.36790317422839353</v>
      </c>
      <c r="W531" s="11">
        <v>0.63130016952924717</v>
      </c>
      <c r="X531" s="11">
        <v>0.87863137737222219</v>
      </c>
      <c r="Y531" s="11">
        <v>0.69808758819243311</v>
      </c>
      <c r="Z531" s="11">
        <v>0.68633634463190751</v>
      </c>
    </row>
    <row r="532" spans="1:26">
      <c r="A532" s="4">
        <v>311001041873</v>
      </c>
      <c r="B532" s="11" t="s">
        <v>768</v>
      </c>
      <c r="C532" s="11">
        <v>315</v>
      </c>
      <c r="D532" s="11">
        <v>0.92904640224200963</v>
      </c>
      <c r="E532" s="11">
        <v>0.84858221222579078</v>
      </c>
      <c r="F532" s="11">
        <v>0.42467379893209334</v>
      </c>
      <c r="G532" s="11">
        <v>0.49450777489809378</v>
      </c>
      <c r="H532" s="11">
        <v>0.43757881770876139</v>
      </c>
      <c r="I532" s="11">
        <v>0.59620833028571696</v>
      </c>
      <c r="J532" s="11">
        <v>0.74902954789178922</v>
      </c>
      <c r="K532" s="11">
        <v>0.47153184902404821</v>
      </c>
      <c r="L532" s="11">
        <v>0.61889484165103792</v>
      </c>
      <c r="O532" s="4">
        <v>311001078203</v>
      </c>
      <c r="P532" s="11" t="s">
        <v>533</v>
      </c>
      <c r="Q532" s="11">
        <v>66</v>
      </c>
      <c r="R532" s="11">
        <v>0.95306343430853468</v>
      </c>
      <c r="S532" s="11">
        <v>0.81428579825572756</v>
      </c>
      <c r="T532" s="11">
        <v>0.48817884773995185</v>
      </c>
      <c r="U532" s="11">
        <v>0.59527224494827569</v>
      </c>
      <c r="V532" s="11">
        <v>0.5194241002442862</v>
      </c>
      <c r="W532" s="11">
        <v>0.54407551845472324</v>
      </c>
      <c r="X532" s="11">
        <v>0.77125498559543715</v>
      </c>
      <c r="Y532" s="11">
        <v>0.41425968006126601</v>
      </c>
      <c r="Z532" s="11">
        <v>0.6374768262010253</v>
      </c>
    </row>
    <row r="533" spans="1:26">
      <c r="A533" s="4">
        <v>311001042667</v>
      </c>
      <c r="B533" s="11" t="s">
        <v>827</v>
      </c>
      <c r="C533" s="11">
        <v>179</v>
      </c>
      <c r="D533" s="11">
        <v>0.95678560478458463</v>
      </c>
      <c r="E533" s="11">
        <v>0.88796093212644933</v>
      </c>
      <c r="F533" s="11">
        <v>0.50466381195867915</v>
      </c>
      <c r="G533" s="11">
        <v>0.56205227785638501</v>
      </c>
      <c r="H533" s="11">
        <v>0.46868221142816874</v>
      </c>
      <c r="I533" s="11">
        <v>0.66173491750119562</v>
      </c>
      <c r="J533" s="11">
        <v>0.77758495203346645</v>
      </c>
      <c r="K533" s="11">
        <v>0.55635000563232895</v>
      </c>
      <c r="L533" s="11">
        <v>0.67197683916515727</v>
      </c>
      <c r="O533" s="4">
        <v>311001087008</v>
      </c>
      <c r="P533" s="11" t="s">
        <v>769</v>
      </c>
      <c r="Q533" s="11">
        <v>174</v>
      </c>
      <c r="R533" s="11">
        <v>0.96646245938925313</v>
      </c>
      <c r="S533" s="11">
        <v>0.93058104147774334</v>
      </c>
      <c r="T533" s="11">
        <v>0.49352602965020315</v>
      </c>
      <c r="U533" s="11">
        <v>0.58629127397029235</v>
      </c>
      <c r="V533" s="11">
        <v>0.51615811225522856</v>
      </c>
      <c r="W533" s="11">
        <v>0.63369643723903146</v>
      </c>
      <c r="X533" s="11">
        <v>0.77951850249881338</v>
      </c>
      <c r="Y533" s="11">
        <v>0.55259277887711622</v>
      </c>
      <c r="Z533" s="11">
        <v>0.68235332941971027</v>
      </c>
    </row>
    <row r="534" spans="1:26">
      <c r="A534" s="4">
        <v>311001042829</v>
      </c>
      <c r="B534" s="11" t="s">
        <v>522</v>
      </c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O534" s="4">
        <v>311001087750</v>
      </c>
      <c r="P534" s="11" t="s">
        <v>534</v>
      </c>
      <c r="Q534" s="11">
        <v>111</v>
      </c>
      <c r="R534" s="11">
        <v>0.93811769648446608</v>
      </c>
      <c r="S534" s="11">
        <v>0.93693976833729309</v>
      </c>
      <c r="T534" s="11">
        <v>0.39473585537012168</v>
      </c>
      <c r="U534" s="11">
        <v>0.43289731565935452</v>
      </c>
      <c r="V534" s="11">
        <v>0.36534325919142119</v>
      </c>
      <c r="W534" s="11">
        <v>0.54472878101437594</v>
      </c>
      <c r="X534" s="11">
        <v>0.79454417736095195</v>
      </c>
      <c r="Y534" s="11">
        <v>0.64059471291549808</v>
      </c>
      <c r="Z534" s="11">
        <v>0.63098769579168534</v>
      </c>
    </row>
    <row r="535" spans="1:26">
      <c r="A535" s="4">
        <v>311001042870</v>
      </c>
      <c r="B535" s="11" t="s">
        <v>523</v>
      </c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O535" s="4">
        <v>311001087792</v>
      </c>
      <c r="P535" s="11" t="s">
        <v>535</v>
      </c>
      <c r="Q535" s="11">
        <v>150</v>
      </c>
      <c r="R535" s="11">
        <v>0.93788648965895294</v>
      </c>
      <c r="S535" s="11">
        <v>0.84482423069492851</v>
      </c>
      <c r="T535" s="11">
        <v>0.39361489457239529</v>
      </c>
      <c r="U535" s="11">
        <v>0.44555796762447547</v>
      </c>
      <c r="V535" s="11">
        <v>0.42109717606399072</v>
      </c>
      <c r="W535" s="11">
        <v>0.57731950522515207</v>
      </c>
      <c r="X535" s="11">
        <v>0.73350178020706203</v>
      </c>
      <c r="Y535" s="11">
        <v>0.49300585038989247</v>
      </c>
      <c r="Z535" s="11">
        <v>0.60585098680460614</v>
      </c>
    </row>
    <row r="536" spans="1:26">
      <c r="A536" s="4">
        <v>311001042934</v>
      </c>
      <c r="B536" s="11" t="s">
        <v>828</v>
      </c>
      <c r="C536" s="11">
        <v>114</v>
      </c>
      <c r="D536" s="11">
        <v>0.96196206277141194</v>
      </c>
      <c r="E536" s="11">
        <v>0.92086719250719717</v>
      </c>
      <c r="F536" s="11">
        <v>0.51054297658246806</v>
      </c>
      <c r="G536" s="11">
        <v>0.53658843485027052</v>
      </c>
      <c r="H536" s="11">
        <v>0.43122963633990946</v>
      </c>
      <c r="I536" s="11">
        <v>0.55685591521555799</v>
      </c>
      <c r="J536" s="11">
        <v>0.81926882860549133</v>
      </c>
      <c r="K536" s="11">
        <v>0.54573406983118056</v>
      </c>
      <c r="L536" s="11">
        <v>0.66038113958793576</v>
      </c>
      <c r="O536" s="4">
        <v>311001088420</v>
      </c>
      <c r="P536" s="11" t="s">
        <v>683</v>
      </c>
      <c r="Q536" s="11">
        <v>192</v>
      </c>
      <c r="R536" s="11">
        <v>0.95837533345338544</v>
      </c>
      <c r="S536" s="11">
        <v>0.86232910215302427</v>
      </c>
      <c r="T536" s="11">
        <v>0.38857390132838976</v>
      </c>
      <c r="U536" s="11">
        <v>0.45888920722312082</v>
      </c>
      <c r="V536" s="11">
        <v>0.42344404242722744</v>
      </c>
      <c r="W536" s="11">
        <v>0.61618572151772166</v>
      </c>
      <c r="X536" s="11">
        <v>0.76291621181395286</v>
      </c>
      <c r="Y536" s="11">
        <v>0.55125072306375278</v>
      </c>
      <c r="Z536" s="11">
        <v>0.62774553037257197</v>
      </c>
    </row>
    <row r="537" spans="1:26">
      <c r="A537" s="4">
        <v>311001043001</v>
      </c>
      <c r="B537" s="11" t="s">
        <v>766</v>
      </c>
      <c r="C537" s="11">
        <v>45</v>
      </c>
      <c r="D537" s="11">
        <v>0.95100693708193096</v>
      </c>
      <c r="E537" s="11">
        <v>0.87996741358255881</v>
      </c>
      <c r="F537" s="11">
        <v>0.40635859246943906</v>
      </c>
      <c r="G537" s="11">
        <v>0.54002701673516929</v>
      </c>
      <c r="H537" s="11">
        <v>0.42887171501053473</v>
      </c>
      <c r="I537" s="11">
        <v>0.5790016267569198</v>
      </c>
      <c r="J537" s="11">
        <v>0.77678899657929901</v>
      </c>
      <c r="K537" s="11">
        <v>0.37537378251890691</v>
      </c>
      <c r="L537" s="11">
        <v>0.61717451009184487</v>
      </c>
      <c r="O537" s="4">
        <v>311001088926</v>
      </c>
      <c r="P537" s="11" t="s">
        <v>648</v>
      </c>
      <c r="Q537" s="11">
        <v>130</v>
      </c>
      <c r="R537" s="11">
        <v>0.95013713100881947</v>
      </c>
      <c r="S537" s="11">
        <v>0.86691829670965381</v>
      </c>
      <c r="T537" s="11">
        <v>0.39435417746879331</v>
      </c>
      <c r="U537" s="11">
        <v>0.51200225760709861</v>
      </c>
      <c r="V537" s="11">
        <v>0.46247222431826007</v>
      </c>
      <c r="W537" s="11">
        <v>0.56514194209339641</v>
      </c>
      <c r="X537" s="11">
        <v>0.74784890868183995</v>
      </c>
      <c r="Y537" s="11">
        <v>0.40617282257787379</v>
      </c>
      <c r="Z537" s="11">
        <v>0.61313097005821693</v>
      </c>
    </row>
    <row r="538" spans="1:26">
      <c r="A538" s="4">
        <v>311001043728</v>
      </c>
      <c r="B538" s="11" t="s">
        <v>829</v>
      </c>
      <c r="C538" s="11">
        <v>140</v>
      </c>
      <c r="D538" s="11">
        <v>0.95423060432502149</v>
      </c>
      <c r="E538" s="11">
        <v>0.86006263570754848</v>
      </c>
      <c r="F538" s="11">
        <v>0.48526452113314128</v>
      </c>
      <c r="G538" s="11">
        <v>0.51194009774177018</v>
      </c>
      <c r="H538" s="11">
        <v>0.49392602195329527</v>
      </c>
      <c r="I538" s="11">
        <v>0.550539130710203</v>
      </c>
      <c r="J538" s="11">
        <v>0.7996069091535235</v>
      </c>
      <c r="K538" s="11">
        <v>0.47357845376481222</v>
      </c>
      <c r="L538" s="11">
        <v>0.64114354681116437</v>
      </c>
      <c r="O538" s="4">
        <v>311001089191</v>
      </c>
      <c r="P538" s="11" t="s">
        <v>536</v>
      </c>
      <c r="Q538" s="11">
        <v>76</v>
      </c>
      <c r="R538" s="11">
        <v>0.95335814816529552</v>
      </c>
      <c r="S538" s="11">
        <v>0.83786807838386812</v>
      </c>
      <c r="T538" s="11">
        <v>0.48231745527411046</v>
      </c>
      <c r="U538" s="11">
        <v>0.51537859149508736</v>
      </c>
      <c r="V538" s="11">
        <v>0.48857743172280288</v>
      </c>
      <c r="W538" s="11">
        <v>0.60869548155747299</v>
      </c>
      <c r="X538" s="11">
        <v>0.6919718008669008</v>
      </c>
      <c r="Y538" s="11">
        <v>0.48902519407250872</v>
      </c>
      <c r="Z538" s="11">
        <v>0.6333990226922559</v>
      </c>
    </row>
    <row r="539" spans="1:26">
      <c r="A539" s="4">
        <v>311001043736</v>
      </c>
      <c r="B539" s="11" t="s">
        <v>830</v>
      </c>
      <c r="C539" s="11">
        <v>204</v>
      </c>
      <c r="D539" s="11">
        <v>0.97134372061297769</v>
      </c>
      <c r="E539" s="11">
        <v>0.84418309463749719</v>
      </c>
      <c r="F539" s="11">
        <v>0.55208068711555325</v>
      </c>
      <c r="G539" s="11">
        <v>0.46482232905027371</v>
      </c>
      <c r="H539" s="11">
        <v>0.41632895767282074</v>
      </c>
      <c r="I539" s="11">
        <v>0.5433728495334551</v>
      </c>
      <c r="J539" s="11">
        <v>0.7829134634407291</v>
      </c>
      <c r="K539" s="11">
        <v>0.48805292252140059</v>
      </c>
      <c r="L539" s="11">
        <v>0.63288725307308846</v>
      </c>
      <c r="O539" s="4">
        <v>311001089396</v>
      </c>
      <c r="P539" s="11" t="s">
        <v>763</v>
      </c>
      <c r="Q539" s="11">
        <v>1</v>
      </c>
      <c r="R539" s="11">
        <v>0.46372014414343088</v>
      </c>
      <c r="S539" s="11">
        <v>0.50189867709081093</v>
      </c>
      <c r="T539" s="11">
        <v>0.48967717242550346</v>
      </c>
      <c r="U539" s="11">
        <v>0.5512192233034936</v>
      </c>
      <c r="V539" s="11">
        <v>0.44780430452239656</v>
      </c>
      <c r="W539" s="11">
        <v>0.65679584204547081</v>
      </c>
      <c r="X539" s="11">
        <v>0.33481454347624129</v>
      </c>
      <c r="Y539" s="11">
        <v>0.23797019897482663</v>
      </c>
      <c r="Z539" s="11">
        <v>0.46048751324777182</v>
      </c>
    </row>
    <row r="540" spans="1:26">
      <c r="A540" s="4">
        <v>311001043833</v>
      </c>
      <c r="B540" s="11" t="s">
        <v>524</v>
      </c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O540" s="4">
        <v>311001089710</v>
      </c>
      <c r="P540" s="11" t="s">
        <v>537</v>
      </c>
      <c r="Q540" s="11">
        <v>89</v>
      </c>
      <c r="R540" s="11">
        <v>0.94837278966863658</v>
      </c>
      <c r="S540" s="11">
        <v>0.97767318774837864</v>
      </c>
      <c r="T540" s="11">
        <v>0.91462294811179701</v>
      </c>
      <c r="U540" s="11">
        <v>0.89866091229362477</v>
      </c>
      <c r="V540" s="11">
        <v>0.97136439570779665</v>
      </c>
      <c r="W540" s="11">
        <v>0.94743768859007083</v>
      </c>
      <c r="X540" s="11">
        <v>0.97690031437985803</v>
      </c>
      <c r="Y540" s="11">
        <v>0.81994785248839308</v>
      </c>
      <c r="Z540" s="11">
        <v>0.93187251112356939</v>
      </c>
    </row>
    <row r="541" spans="1:26">
      <c r="A541" s="4">
        <v>311001044210</v>
      </c>
      <c r="B541" s="11" t="s">
        <v>831</v>
      </c>
      <c r="C541" s="11">
        <v>72</v>
      </c>
      <c r="D541" s="11">
        <v>0.96503335982409433</v>
      </c>
      <c r="E541" s="11">
        <v>0.89105648376789126</v>
      </c>
      <c r="F541" s="11">
        <v>0.34268029717936982</v>
      </c>
      <c r="G541" s="11">
        <v>0.36858575757558304</v>
      </c>
      <c r="H541" s="11">
        <v>0.3427391950809458</v>
      </c>
      <c r="I541" s="11">
        <v>0.50490327268632573</v>
      </c>
      <c r="J541" s="11">
        <v>0.80065474569862138</v>
      </c>
      <c r="K541" s="11">
        <v>0.4511429981320545</v>
      </c>
      <c r="L541" s="11">
        <v>0.58334951374311073</v>
      </c>
      <c r="O541" s="4">
        <v>311001090505</v>
      </c>
      <c r="P541" s="11" t="s">
        <v>863</v>
      </c>
      <c r="Q541" s="11">
        <v>102</v>
      </c>
      <c r="R541" s="11">
        <v>0.94429479065227873</v>
      </c>
      <c r="S541" s="11">
        <v>0.94396592560487169</v>
      </c>
      <c r="T541" s="11">
        <v>0.67636338055596568</v>
      </c>
      <c r="U541" s="11">
        <v>0.69297514416489681</v>
      </c>
      <c r="V541" s="11">
        <v>0.71391482123282257</v>
      </c>
      <c r="W541" s="11">
        <v>0.75022533661275248</v>
      </c>
      <c r="X541" s="11">
        <v>0.82715191420944811</v>
      </c>
      <c r="Y541" s="11">
        <v>0.5660494115053929</v>
      </c>
      <c r="Z541" s="11">
        <v>0.76436759056730363</v>
      </c>
    </row>
    <row r="542" spans="1:26">
      <c r="A542" s="4">
        <v>311001044317</v>
      </c>
      <c r="B542" s="11" t="s">
        <v>832</v>
      </c>
      <c r="C542" s="11">
        <v>108</v>
      </c>
      <c r="D542" s="11">
        <v>0.97562791767754364</v>
      </c>
      <c r="E542" s="11">
        <v>0.89583658726361215</v>
      </c>
      <c r="F542" s="11">
        <v>0.3162924261603195</v>
      </c>
      <c r="G542" s="11">
        <v>0.3815729275101834</v>
      </c>
      <c r="H542" s="11">
        <v>0.32947116877275479</v>
      </c>
      <c r="I542" s="11">
        <v>0.50934668280295115</v>
      </c>
      <c r="J542" s="11">
        <v>0.80074757621081083</v>
      </c>
      <c r="K542" s="11">
        <v>0.56154449184562383</v>
      </c>
      <c r="L542" s="11">
        <v>0.59630497228047485</v>
      </c>
      <c r="O542" s="4">
        <v>311001090572</v>
      </c>
      <c r="P542" s="11" t="s">
        <v>685</v>
      </c>
      <c r="Q542" s="11">
        <v>191</v>
      </c>
      <c r="R542" s="11">
        <v>0.93415457570214089</v>
      </c>
      <c r="S542" s="11">
        <v>0.72978854672314331</v>
      </c>
      <c r="T542" s="11">
        <v>0.50619832154768007</v>
      </c>
      <c r="U542" s="11">
        <v>0.51130864435057666</v>
      </c>
      <c r="V542" s="11">
        <v>0.45103439500526582</v>
      </c>
      <c r="W542" s="11">
        <v>0.60966137006154153</v>
      </c>
      <c r="X542" s="11">
        <v>0.72974978423436265</v>
      </c>
      <c r="Y542" s="11">
        <v>0.51557777100365232</v>
      </c>
      <c r="Z542" s="11">
        <v>0.62343417607854534</v>
      </c>
    </row>
    <row r="543" spans="1:26">
      <c r="A543" s="4">
        <v>311001044473</v>
      </c>
      <c r="B543" s="11" t="s">
        <v>833</v>
      </c>
      <c r="C543" s="11">
        <v>173</v>
      </c>
      <c r="D543" s="11">
        <v>0.95467835074590157</v>
      </c>
      <c r="E543" s="11">
        <v>0.90923457914875316</v>
      </c>
      <c r="F543" s="11">
        <v>0.40883166001112664</v>
      </c>
      <c r="G543" s="11">
        <v>0.43892121471580053</v>
      </c>
      <c r="H543" s="11">
        <v>0.3944626714301267</v>
      </c>
      <c r="I543" s="11">
        <v>0.60967342239323796</v>
      </c>
      <c r="J543" s="11">
        <v>0.81071141532832958</v>
      </c>
      <c r="K543" s="11">
        <v>0.4902580759405869</v>
      </c>
      <c r="L543" s="11">
        <v>0.62709642371423291</v>
      </c>
      <c r="O543" s="4">
        <v>311001090793</v>
      </c>
      <c r="P543" s="11" t="s">
        <v>686</v>
      </c>
      <c r="Q543" s="11">
        <v>150</v>
      </c>
      <c r="R543" s="11">
        <v>0.95044270147642573</v>
      </c>
      <c r="S543" s="11">
        <v>0.90836885513781374</v>
      </c>
      <c r="T543" s="11">
        <v>0.46032271203640179</v>
      </c>
      <c r="U543" s="11">
        <v>0.46727148393756174</v>
      </c>
      <c r="V543" s="11">
        <v>0.40340159816588439</v>
      </c>
      <c r="W543" s="11">
        <v>0.55740346005171948</v>
      </c>
      <c r="X543" s="11">
        <v>0.75551697834063392</v>
      </c>
      <c r="Y543" s="11">
        <v>0.44970210498395857</v>
      </c>
      <c r="Z543" s="11">
        <v>0.61905373676629993</v>
      </c>
    </row>
    <row r="544" spans="1:26">
      <c r="A544" s="4">
        <v>311001044708</v>
      </c>
      <c r="B544" s="11" t="s">
        <v>674</v>
      </c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O544" s="4">
        <v>311001091129</v>
      </c>
      <c r="P544" s="11" t="s">
        <v>687</v>
      </c>
      <c r="Q544" s="11">
        <v>251</v>
      </c>
      <c r="R544" s="11">
        <v>0.96755942641614789</v>
      </c>
      <c r="S544" s="11">
        <v>0.89954244426844077</v>
      </c>
      <c r="T544" s="11">
        <v>0.45992808963431397</v>
      </c>
      <c r="U544" s="11">
        <v>0.48743097738036445</v>
      </c>
      <c r="V544" s="11">
        <v>0.43497676284376097</v>
      </c>
      <c r="W544" s="11">
        <v>0.5887825795574857</v>
      </c>
      <c r="X544" s="11">
        <v>0.79853810597787955</v>
      </c>
      <c r="Y544" s="11">
        <v>0.55401407465751862</v>
      </c>
      <c r="Z544" s="11">
        <v>0.64884655759198895</v>
      </c>
    </row>
    <row r="545" spans="1:26">
      <c r="A545" s="4">
        <v>311001045011</v>
      </c>
      <c r="B545" s="11" t="s">
        <v>651</v>
      </c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O545" s="4">
        <v>311001092397</v>
      </c>
      <c r="P545" s="11" t="s">
        <v>538</v>
      </c>
      <c r="Q545" s="11">
        <v>179</v>
      </c>
      <c r="R545" s="11">
        <v>0.95195905684550908</v>
      </c>
      <c r="S545" s="11">
        <v>0.90876800912740208</v>
      </c>
      <c r="T545" s="11">
        <v>0.41391789595884054</v>
      </c>
      <c r="U545" s="11">
        <v>0.48282300345042395</v>
      </c>
      <c r="V545" s="11">
        <v>0.47659693298295752</v>
      </c>
      <c r="W545" s="11">
        <v>0.63189675415815094</v>
      </c>
      <c r="X545" s="11">
        <v>0.77745233168371808</v>
      </c>
      <c r="Y545" s="11">
        <v>0.49828913248699008</v>
      </c>
      <c r="Z545" s="11">
        <v>0.6427128895867491</v>
      </c>
    </row>
    <row r="546" spans="1:26">
      <c r="A546" s="4">
        <v>311001045071</v>
      </c>
      <c r="B546" s="11" t="s">
        <v>525</v>
      </c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O546" s="4">
        <v>311001092788</v>
      </c>
      <c r="P546" s="11" t="s">
        <v>539</v>
      </c>
      <c r="Q546" s="11">
        <v>41</v>
      </c>
      <c r="R546" s="11">
        <v>0.96819297109057167</v>
      </c>
      <c r="S546" s="11">
        <v>0.77982238803620774</v>
      </c>
      <c r="T546" s="11">
        <v>0.47160416030421909</v>
      </c>
      <c r="U546" s="11">
        <v>0.52143319109922259</v>
      </c>
      <c r="V546" s="11">
        <v>0.43351664287704744</v>
      </c>
      <c r="W546" s="11">
        <v>0.58423389535357528</v>
      </c>
      <c r="X546" s="11">
        <v>0.76149640365991922</v>
      </c>
      <c r="Y546" s="11">
        <v>0.39588365431473499</v>
      </c>
      <c r="Z546" s="11">
        <v>0.61452291334193732</v>
      </c>
    </row>
    <row r="547" spans="1:26">
      <c r="A547" s="4">
        <v>311001045437</v>
      </c>
      <c r="B547" s="11" t="s">
        <v>835</v>
      </c>
      <c r="C547" s="11">
        <v>109</v>
      </c>
      <c r="D547" s="11">
        <v>0.96795343482041674</v>
      </c>
      <c r="E547" s="11">
        <v>0.85269743152496347</v>
      </c>
      <c r="F547" s="11">
        <v>0.41585310912500295</v>
      </c>
      <c r="G547" s="11">
        <v>0.52420319445730934</v>
      </c>
      <c r="H547" s="11">
        <v>0.48263292889211595</v>
      </c>
      <c r="I547" s="11">
        <v>0.5462188839317379</v>
      </c>
      <c r="J547" s="11">
        <v>0.78519773369463886</v>
      </c>
      <c r="K547" s="11">
        <v>0.42674847435505603</v>
      </c>
      <c r="L547" s="11">
        <v>0.62518814885015517</v>
      </c>
      <c r="O547" s="4">
        <v>311001093121</v>
      </c>
      <c r="P547" s="11" t="s">
        <v>688</v>
      </c>
      <c r="Q547" s="11">
        <v>101</v>
      </c>
      <c r="R547" s="11">
        <v>0.9633839929375938</v>
      </c>
      <c r="S547" s="11">
        <v>0.94014207063879063</v>
      </c>
      <c r="T547" s="11">
        <v>0.63239988655143164</v>
      </c>
      <c r="U547" s="11">
        <v>0.63955974634304869</v>
      </c>
      <c r="V547" s="11">
        <v>0.53262092120024129</v>
      </c>
      <c r="W547" s="11">
        <v>0.68820202223174565</v>
      </c>
      <c r="X547" s="11">
        <v>0.83779271412702772</v>
      </c>
      <c r="Y547" s="11">
        <v>0.63062077266048699</v>
      </c>
      <c r="Z547" s="11">
        <v>0.73309026583629588</v>
      </c>
    </row>
    <row r="548" spans="1:26">
      <c r="A548" s="4">
        <v>311001045542</v>
      </c>
      <c r="B548" s="11" t="s">
        <v>675</v>
      </c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O548" s="4">
        <v>311001093130</v>
      </c>
      <c r="P548" s="11" t="s">
        <v>540</v>
      </c>
      <c r="Q548" s="11">
        <v>158</v>
      </c>
      <c r="R548" s="11">
        <v>0.96260474831246723</v>
      </c>
      <c r="S548" s="11">
        <v>0.82142526076988132</v>
      </c>
      <c r="T548" s="11">
        <v>0.40490312377277266</v>
      </c>
      <c r="U548" s="11">
        <v>0.43809998598870153</v>
      </c>
      <c r="V548" s="11">
        <v>0.36976013041129729</v>
      </c>
      <c r="W548" s="11">
        <v>0.55353786929377402</v>
      </c>
      <c r="X548" s="11">
        <v>0.74259628498772889</v>
      </c>
      <c r="Y548" s="11">
        <v>0.49656289667621217</v>
      </c>
      <c r="Z548" s="11">
        <v>0.59868628752660435</v>
      </c>
    </row>
    <row r="549" spans="1:26">
      <c r="A549" s="4">
        <v>311001046077</v>
      </c>
      <c r="B549" s="11" t="s">
        <v>836</v>
      </c>
      <c r="C549" s="11">
        <v>26</v>
      </c>
      <c r="D549" s="11">
        <v>0.9599922606236666</v>
      </c>
      <c r="E549" s="11">
        <v>0.93652623539744684</v>
      </c>
      <c r="F549" s="11">
        <v>0.58517720538274165</v>
      </c>
      <c r="G549" s="11">
        <v>0.53744051791557579</v>
      </c>
      <c r="H549" s="11">
        <v>0.66300224749086678</v>
      </c>
      <c r="I549" s="11">
        <v>0.66498735908107875</v>
      </c>
      <c r="J549" s="11">
        <v>0.81662215429232232</v>
      </c>
      <c r="K549" s="11">
        <v>0.57955942092717805</v>
      </c>
      <c r="L549" s="11">
        <v>0.71791342513885958</v>
      </c>
      <c r="O549" s="4">
        <v>311001093253</v>
      </c>
      <c r="P549" s="11" t="s">
        <v>541</v>
      </c>
      <c r="Q549" s="11">
        <v>171</v>
      </c>
      <c r="R549" s="11">
        <v>0.9550200622250149</v>
      </c>
      <c r="S549" s="11">
        <v>0.87910655403090221</v>
      </c>
      <c r="T549" s="11">
        <v>0.46870285228677444</v>
      </c>
      <c r="U549" s="11">
        <v>0.46465480369367995</v>
      </c>
      <c r="V549" s="11">
        <v>0.45360252346083335</v>
      </c>
      <c r="W549" s="11">
        <v>0.56348675003974957</v>
      </c>
      <c r="X549" s="11">
        <v>0.78872598599151078</v>
      </c>
      <c r="Y549" s="11">
        <v>0.62730644448173667</v>
      </c>
      <c r="Z549" s="11">
        <v>0.65007574702627524</v>
      </c>
    </row>
    <row r="550" spans="1:26">
      <c r="A550" s="4">
        <v>311001046221</v>
      </c>
      <c r="B550" s="11" t="s">
        <v>963</v>
      </c>
      <c r="C550" s="11">
        <v>17</v>
      </c>
      <c r="D550" s="11">
        <v>0.91998983142927437</v>
      </c>
      <c r="E550" s="11">
        <v>0.84556896759083056</v>
      </c>
      <c r="F550" s="11">
        <v>0.2350399354408276</v>
      </c>
      <c r="G550" s="11">
        <v>0.42819838904411384</v>
      </c>
      <c r="H550" s="11">
        <v>0.41023087066920105</v>
      </c>
      <c r="I550" s="11">
        <v>0.60432021653717605</v>
      </c>
      <c r="J550" s="11">
        <v>0.78956643254847358</v>
      </c>
      <c r="K550" s="11">
        <v>0.70434594427601371</v>
      </c>
      <c r="L550" s="11">
        <v>0.61715757344198874</v>
      </c>
      <c r="O550" s="4">
        <v>311001094811</v>
      </c>
      <c r="P550" s="11" t="s">
        <v>542</v>
      </c>
      <c r="Q550" s="11">
        <v>135</v>
      </c>
      <c r="R550" s="11">
        <v>0.92527810518301412</v>
      </c>
      <c r="S550" s="11">
        <v>0.92260612315372004</v>
      </c>
      <c r="T550" s="11">
        <v>0.51817177998495523</v>
      </c>
      <c r="U550" s="11">
        <v>0.53785861036819815</v>
      </c>
      <c r="V550" s="11">
        <v>0.50617238344686377</v>
      </c>
      <c r="W550" s="11">
        <v>0.57505894405282243</v>
      </c>
      <c r="X550" s="11">
        <v>0.7663779343129794</v>
      </c>
      <c r="Y550" s="11">
        <v>0.633010163306445</v>
      </c>
      <c r="Z550" s="11">
        <v>0.67306675547612471</v>
      </c>
    </row>
    <row r="551" spans="1:26">
      <c r="A551" s="4">
        <v>311001046239</v>
      </c>
      <c r="B551" s="11" t="s">
        <v>676</v>
      </c>
      <c r="C551" s="11">
        <v>32</v>
      </c>
      <c r="D551" s="11">
        <v>0.97170310767771428</v>
      </c>
      <c r="E551" s="11">
        <v>0.8514685799108076</v>
      </c>
      <c r="F551" s="11">
        <v>0.3278988137777501</v>
      </c>
      <c r="G551" s="11">
        <v>0.38823150448191918</v>
      </c>
      <c r="H551" s="11">
        <v>0.34321758971676664</v>
      </c>
      <c r="I551" s="11">
        <v>0.50616486844909758</v>
      </c>
      <c r="J551" s="11">
        <v>0.76561943900448992</v>
      </c>
      <c r="K551" s="11">
        <v>0.36184360658706916</v>
      </c>
      <c r="L551" s="11">
        <v>0.56451843870070184</v>
      </c>
      <c r="O551" s="4">
        <v>311001095191</v>
      </c>
      <c r="P551" s="11" t="s">
        <v>543</v>
      </c>
      <c r="Q551" s="11">
        <v>146</v>
      </c>
      <c r="R551" s="11">
        <v>0.95163718589679602</v>
      </c>
      <c r="S551" s="11">
        <v>0.89662998795034465</v>
      </c>
      <c r="T551" s="11">
        <v>0.49817722630957145</v>
      </c>
      <c r="U551" s="11">
        <v>0.52994145600130782</v>
      </c>
      <c r="V551" s="11">
        <v>0.42486070317714175</v>
      </c>
      <c r="W551" s="11">
        <v>0.57873186794976172</v>
      </c>
      <c r="X551" s="11">
        <v>0.76496948455704095</v>
      </c>
      <c r="Y551" s="11">
        <v>0.50641552034095993</v>
      </c>
      <c r="Z551" s="11">
        <v>0.6439204290228655</v>
      </c>
    </row>
    <row r="552" spans="1:26">
      <c r="A552" s="4">
        <v>311001046263</v>
      </c>
      <c r="B552" s="11" t="s">
        <v>677</v>
      </c>
      <c r="C552" s="11">
        <v>207</v>
      </c>
      <c r="D552" s="11">
        <v>0.96992163939522369</v>
      </c>
      <c r="E552" s="11">
        <v>0.89456290966532737</v>
      </c>
      <c r="F552" s="11">
        <v>0.48888001521665453</v>
      </c>
      <c r="G552" s="11">
        <v>0.5283681571862362</v>
      </c>
      <c r="H552" s="11">
        <v>0.45644522731840098</v>
      </c>
      <c r="I552" s="11">
        <v>0.55914636836026355</v>
      </c>
      <c r="J552" s="11">
        <v>0.80457884317660078</v>
      </c>
      <c r="K552" s="11">
        <v>0.56375983775737604</v>
      </c>
      <c r="L552" s="11">
        <v>0.65820787475951037</v>
      </c>
      <c r="O552" s="4">
        <v>311001096228</v>
      </c>
      <c r="P552" s="11" t="s">
        <v>544</v>
      </c>
      <c r="Q552" s="11">
        <v>162</v>
      </c>
      <c r="R552" s="11">
        <v>0.95526976150849696</v>
      </c>
      <c r="S552" s="11">
        <v>0.87717849202096854</v>
      </c>
      <c r="T552" s="11">
        <v>0.3985366013254858</v>
      </c>
      <c r="U552" s="11">
        <v>0.47224935278361674</v>
      </c>
      <c r="V552" s="11">
        <v>0.3966117386374996</v>
      </c>
      <c r="W552" s="11">
        <v>0.51213992097823469</v>
      </c>
      <c r="X552" s="11">
        <v>0.78583435286864234</v>
      </c>
      <c r="Y552" s="11">
        <v>0.50024900211265577</v>
      </c>
      <c r="Z552" s="11">
        <v>0.61225865277945002</v>
      </c>
    </row>
    <row r="553" spans="1:26">
      <c r="A553" s="4">
        <v>311001046328</v>
      </c>
      <c r="B553" s="11" t="s">
        <v>678</v>
      </c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O553" s="4">
        <v>311001097470</v>
      </c>
      <c r="P553" s="11" t="s">
        <v>605</v>
      </c>
      <c r="Q553" s="11">
        <v>128</v>
      </c>
      <c r="R553" s="11">
        <v>0.94120461084018514</v>
      </c>
      <c r="S553" s="11">
        <v>0.92787238092822488</v>
      </c>
      <c r="T553" s="11">
        <v>0.51335963565548537</v>
      </c>
      <c r="U553" s="11">
        <v>0.53350648495340514</v>
      </c>
      <c r="V553" s="11">
        <v>0.52267913612585859</v>
      </c>
      <c r="W553" s="11">
        <v>0.62413023084772834</v>
      </c>
      <c r="X553" s="11">
        <v>0.81388596240139577</v>
      </c>
      <c r="Y553" s="11">
        <v>0.58349860310599677</v>
      </c>
      <c r="Z553" s="11">
        <v>0.68251713060728503</v>
      </c>
    </row>
    <row r="554" spans="1:26">
      <c r="A554" s="4">
        <v>311001046409</v>
      </c>
      <c r="B554" s="11" t="s">
        <v>837</v>
      </c>
      <c r="C554" s="11">
        <v>89</v>
      </c>
      <c r="D554" s="11">
        <v>0.92449749713991058</v>
      </c>
      <c r="E554" s="11">
        <v>0.83063093755516648</v>
      </c>
      <c r="F554" s="11">
        <v>0.41178651913464537</v>
      </c>
      <c r="G554" s="11">
        <v>0.41684692232159232</v>
      </c>
      <c r="H554" s="11">
        <v>0.36289769694257901</v>
      </c>
      <c r="I554" s="11">
        <v>0.47864066813532063</v>
      </c>
      <c r="J554" s="11">
        <v>0.74497820696718431</v>
      </c>
      <c r="K554" s="11">
        <v>0.39253328189874814</v>
      </c>
      <c r="L554" s="11">
        <v>0.57035146626189326</v>
      </c>
      <c r="O554" s="4">
        <v>311001097500</v>
      </c>
      <c r="P554" s="11" t="s">
        <v>689</v>
      </c>
      <c r="Q554" s="11">
        <v>158</v>
      </c>
      <c r="R554" s="11">
        <v>0.9636369439241852</v>
      </c>
      <c r="S554" s="11">
        <v>0.93791260213323757</v>
      </c>
      <c r="T554" s="11">
        <v>0.47410042952448567</v>
      </c>
      <c r="U554" s="11">
        <v>0.51205757524316198</v>
      </c>
      <c r="V554" s="11">
        <v>0.5089023708732523</v>
      </c>
      <c r="W554" s="11">
        <v>0.61472400971994434</v>
      </c>
      <c r="X554" s="11">
        <v>0.81294977342274033</v>
      </c>
      <c r="Y554" s="11">
        <v>0.52192645319729081</v>
      </c>
      <c r="Z554" s="11">
        <v>0.66827626975478727</v>
      </c>
    </row>
    <row r="555" spans="1:26">
      <c r="A555" s="4">
        <v>311001046689</v>
      </c>
      <c r="B555" s="11" t="s">
        <v>526</v>
      </c>
      <c r="C555" s="11">
        <v>18</v>
      </c>
      <c r="D555" s="11">
        <v>0.96244038082855332</v>
      </c>
      <c r="E555" s="11">
        <v>0.91266193931826778</v>
      </c>
      <c r="F555" s="11">
        <v>0.74445762795323589</v>
      </c>
      <c r="G555" s="11">
        <v>0.68613947441898371</v>
      </c>
      <c r="H555" s="11">
        <v>0.72623037598239792</v>
      </c>
      <c r="I555" s="11">
        <v>0.74191738078093694</v>
      </c>
      <c r="J555" s="11">
        <v>0.94942701245568828</v>
      </c>
      <c r="K555" s="11">
        <v>0.57158285507029749</v>
      </c>
      <c r="L555" s="11">
        <v>0.78685713085104514</v>
      </c>
      <c r="O555" s="4">
        <v>311001097569</v>
      </c>
      <c r="P555" s="11" t="s">
        <v>545</v>
      </c>
      <c r="Q555" s="11">
        <v>155</v>
      </c>
      <c r="R555" s="11">
        <v>0.96366363553284484</v>
      </c>
      <c r="S555" s="11">
        <v>0.89283383128331284</v>
      </c>
      <c r="T555" s="11">
        <v>0.45909861705071087</v>
      </c>
      <c r="U555" s="11">
        <v>0.4880581498026873</v>
      </c>
      <c r="V555" s="11">
        <v>0.3821130959637799</v>
      </c>
      <c r="W555" s="11">
        <v>0.53905334031461483</v>
      </c>
      <c r="X555" s="11">
        <v>0.73723247366835964</v>
      </c>
      <c r="Y555" s="11">
        <v>0.43529785950098432</v>
      </c>
      <c r="Z555" s="11">
        <v>0.6121688753896618</v>
      </c>
    </row>
    <row r="556" spans="1:26">
      <c r="A556" s="4">
        <v>311001046743</v>
      </c>
      <c r="B556" s="11" t="s">
        <v>585</v>
      </c>
      <c r="C556" s="11">
        <v>95</v>
      </c>
      <c r="D556" s="11">
        <v>0.95218401863418312</v>
      </c>
      <c r="E556" s="11">
        <v>0.90333411037335654</v>
      </c>
      <c r="F556" s="11">
        <v>0.52851720279584813</v>
      </c>
      <c r="G556" s="11">
        <v>0.56214687401341157</v>
      </c>
      <c r="H556" s="11">
        <v>0.50193903234683257</v>
      </c>
      <c r="I556" s="11">
        <v>0.65043398079994763</v>
      </c>
      <c r="J556" s="11">
        <v>0.78238181847259947</v>
      </c>
      <c r="K556" s="11">
        <v>0.58281192038992102</v>
      </c>
      <c r="L556" s="11">
        <v>0.6829686197282625</v>
      </c>
      <c r="O556" s="4">
        <v>311001097658</v>
      </c>
      <c r="P556" s="11" t="s">
        <v>589</v>
      </c>
      <c r="Q556" s="11">
        <v>166</v>
      </c>
      <c r="R556" s="11">
        <v>0.96532242505502575</v>
      </c>
      <c r="S556" s="11">
        <v>0.88863783992956691</v>
      </c>
      <c r="T556" s="11">
        <v>0.52495946135782268</v>
      </c>
      <c r="U556" s="11">
        <v>0.53882005322641535</v>
      </c>
      <c r="V556" s="11">
        <v>0.54505264271470899</v>
      </c>
      <c r="W556" s="11">
        <v>0.5653242041427935</v>
      </c>
      <c r="X556" s="11">
        <v>0.8447591056833752</v>
      </c>
      <c r="Y556" s="11">
        <v>0.65511110500096859</v>
      </c>
      <c r="Z556" s="11">
        <v>0.69099835463883452</v>
      </c>
    </row>
    <row r="557" spans="1:26">
      <c r="A557" s="4">
        <v>311001047286</v>
      </c>
      <c r="B557" s="11" t="s">
        <v>761</v>
      </c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O557" s="4">
        <v>311001098603</v>
      </c>
      <c r="P557" s="11" t="s">
        <v>546</v>
      </c>
      <c r="Q557" s="11">
        <v>106</v>
      </c>
      <c r="R557" s="11">
        <v>0.95710383475502248</v>
      </c>
      <c r="S557" s="11">
        <v>0.84187846103490638</v>
      </c>
      <c r="T557" s="11">
        <v>0.4247997764414399</v>
      </c>
      <c r="U557" s="11">
        <v>0.45784815674509399</v>
      </c>
      <c r="V557" s="11">
        <v>0.43183746596424166</v>
      </c>
      <c r="W557" s="11">
        <v>0.62093597594047623</v>
      </c>
      <c r="X557" s="11">
        <v>0.75258182161996023</v>
      </c>
      <c r="Y557" s="11">
        <v>0.52593471548755055</v>
      </c>
      <c r="Z557" s="11">
        <v>0.62661502599858643</v>
      </c>
    </row>
    <row r="558" spans="1:26">
      <c r="A558" s="4">
        <v>311001047839</v>
      </c>
      <c r="B558" s="11" t="s">
        <v>527</v>
      </c>
      <c r="C558" s="11">
        <v>19</v>
      </c>
      <c r="D558" s="11">
        <v>0.9607934588550211</v>
      </c>
      <c r="E558" s="11">
        <v>0.87449881935320095</v>
      </c>
      <c r="F558" s="11">
        <v>0.66440468521574392</v>
      </c>
      <c r="G558" s="11">
        <v>0.69488239221054204</v>
      </c>
      <c r="H558" s="11">
        <v>0.63698623379213049</v>
      </c>
      <c r="I558" s="11">
        <v>0.5717287984033862</v>
      </c>
      <c r="J558" s="11">
        <v>0.79471682843850233</v>
      </c>
      <c r="K558" s="11">
        <v>0.55854104920585623</v>
      </c>
      <c r="L558" s="11">
        <v>0.71956903318429788</v>
      </c>
      <c r="O558" s="4">
        <v>311001098671</v>
      </c>
      <c r="P558" s="11" t="s">
        <v>547</v>
      </c>
      <c r="Q558" s="11">
        <v>141</v>
      </c>
      <c r="R558" s="11">
        <v>0.96329311958480046</v>
      </c>
      <c r="S558" s="11">
        <v>0.89680841681400059</v>
      </c>
      <c r="T558" s="11">
        <v>0.45789792114494393</v>
      </c>
      <c r="U558" s="11">
        <v>0.54864297759097069</v>
      </c>
      <c r="V558" s="11">
        <v>0.46394875567422617</v>
      </c>
      <c r="W558" s="11">
        <v>0.59924659945448089</v>
      </c>
      <c r="X558" s="11">
        <v>0.75590955616420918</v>
      </c>
      <c r="Y558" s="11">
        <v>0.54273280294117487</v>
      </c>
      <c r="Z558" s="11">
        <v>0.65356001867110092</v>
      </c>
    </row>
    <row r="559" spans="1:26">
      <c r="A559" s="4">
        <v>311001047880</v>
      </c>
      <c r="B559" s="11" t="s">
        <v>838</v>
      </c>
      <c r="C559" s="11">
        <v>117</v>
      </c>
      <c r="D559" s="11">
        <v>0.96959356685044296</v>
      </c>
      <c r="E559" s="11">
        <v>0.87930397668070437</v>
      </c>
      <c r="F559" s="11">
        <v>0.54337542433368702</v>
      </c>
      <c r="G559" s="11">
        <v>0.54006807436723392</v>
      </c>
      <c r="H559" s="11">
        <v>0.49906028849426487</v>
      </c>
      <c r="I559" s="11">
        <v>0.57653641933624244</v>
      </c>
      <c r="J559" s="11">
        <v>0.78493860435858076</v>
      </c>
      <c r="K559" s="11">
        <v>0.53950824083908167</v>
      </c>
      <c r="L559" s="11">
        <v>0.66654807440752972</v>
      </c>
      <c r="O559" s="4">
        <v>311001099626</v>
      </c>
      <c r="P559" s="11" t="s">
        <v>548</v>
      </c>
      <c r="Q559" s="11">
        <v>117</v>
      </c>
      <c r="R559" s="11">
        <v>0.94474802623662479</v>
      </c>
      <c r="S559" s="11">
        <v>0.85609053517695366</v>
      </c>
      <c r="T559" s="11">
        <v>0.43032054695761718</v>
      </c>
      <c r="U559" s="11">
        <v>0.51402783170612976</v>
      </c>
      <c r="V559" s="11">
        <v>0.498257595711039</v>
      </c>
      <c r="W559" s="11">
        <v>0.55222867834032285</v>
      </c>
      <c r="X559" s="11">
        <v>0.72800422058454484</v>
      </c>
      <c r="Y559" s="11">
        <v>0.537277881109676</v>
      </c>
      <c r="Z559" s="11">
        <v>0.63261941447786352</v>
      </c>
    </row>
    <row r="560" spans="1:26">
      <c r="A560" s="4">
        <v>311001050023</v>
      </c>
      <c r="B560" s="11" t="s">
        <v>679</v>
      </c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O560" s="4">
        <v>311001099723</v>
      </c>
      <c r="P560" s="11" t="s">
        <v>603</v>
      </c>
      <c r="Q560" s="11">
        <v>71</v>
      </c>
      <c r="R560" s="11">
        <v>0.96258347655028498</v>
      </c>
      <c r="S560" s="11">
        <v>0.87676568633345142</v>
      </c>
      <c r="T560" s="11">
        <v>0.53542421995489409</v>
      </c>
      <c r="U560" s="11">
        <v>0.5454820807120333</v>
      </c>
      <c r="V560" s="11">
        <v>0.56142455597973639</v>
      </c>
      <c r="W560" s="11">
        <v>0.59876416009358391</v>
      </c>
      <c r="X560" s="11">
        <v>0.77166092248896867</v>
      </c>
      <c r="Y560" s="11">
        <v>0.54686561128377553</v>
      </c>
      <c r="Z560" s="11">
        <v>0.67487133917459108</v>
      </c>
    </row>
    <row r="561" spans="1:26">
      <c r="A561" s="4">
        <v>311001050252</v>
      </c>
      <c r="B561" s="11" t="s">
        <v>839</v>
      </c>
      <c r="C561" s="11">
        <v>192</v>
      </c>
      <c r="D561" s="11">
        <v>0.9298461410134099</v>
      </c>
      <c r="E561" s="11">
        <v>0.82757191253313633</v>
      </c>
      <c r="F561" s="11">
        <v>0.32516174193439179</v>
      </c>
      <c r="G561" s="11">
        <v>0.40479371581589835</v>
      </c>
      <c r="H561" s="11">
        <v>0.32438280634952349</v>
      </c>
      <c r="I561" s="11">
        <v>0.56683843911816056</v>
      </c>
      <c r="J561" s="11">
        <v>0.69686625550635795</v>
      </c>
      <c r="K561" s="11">
        <v>0.44492652009477024</v>
      </c>
      <c r="L561" s="11">
        <v>0.5650484415457061</v>
      </c>
      <c r="O561" s="4">
        <v>311001101396</v>
      </c>
      <c r="P561" s="11" t="s">
        <v>549</v>
      </c>
      <c r="Q561" s="11">
        <v>84</v>
      </c>
      <c r="R561" s="11">
        <v>0.96312583662905782</v>
      </c>
      <c r="S561" s="11">
        <v>0.87115112659616245</v>
      </c>
      <c r="T561" s="11">
        <v>0.45591716721135067</v>
      </c>
      <c r="U561" s="11">
        <v>0.53910073663949465</v>
      </c>
      <c r="V561" s="11">
        <v>0.51321015620268695</v>
      </c>
      <c r="W561" s="11">
        <v>0.5726155376565798</v>
      </c>
      <c r="X561" s="11">
        <v>0.71244546587101587</v>
      </c>
      <c r="Y561" s="11">
        <v>0.47947881183645852</v>
      </c>
      <c r="Z561" s="11">
        <v>0.63838060483035086</v>
      </c>
    </row>
    <row r="562" spans="1:26">
      <c r="A562" s="4">
        <v>311001050317</v>
      </c>
      <c r="B562" s="11" t="s">
        <v>528</v>
      </c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O562" s="4">
        <v>311001101451</v>
      </c>
      <c r="P562" s="11" t="s">
        <v>550</v>
      </c>
      <c r="Q562" s="11">
        <v>70</v>
      </c>
      <c r="R562" s="11">
        <v>0.94492814912554912</v>
      </c>
      <c r="S562" s="11">
        <v>0.79068651726743666</v>
      </c>
      <c r="T562" s="11">
        <v>0.48411600950550726</v>
      </c>
      <c r="U562" s="11">
        <v>0.5585800717648417</v>
      </c>
      <c r="V562" s="11">
        <v>0.53863436097703143</v>
      </c>
      <c r="W562" s="11">
        <v>0.62339719461047138</v>
      </c>
      <c r="X562" s="11">
        <v>0.73393339888767117</v>
      </c>
      <c r="Y562" s="11">
        <v>0.47998834234659055</v>
      </c>
      <c r="Z562" s="11">
        <v>0.64428300556063745</v>
      </c>
    </row>
    <row r="563" spans="1:26">
      <c r="A563" s="4">
        <v>311001051097</v>
      </c>
      <c r="B563" s="11" t="s">
        <v>529</v>
      </c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O563" s="4">
        <v>311001101850</v>
      </c>
      <c r="P563" s="11" t="s">
        <v>551</v>
      </c>
      <c r="Q563" s="11">
        <v>150</v>
      </c>
      <c r="R563" s="11">
        <v>0.95722536713998885</v>
      </c>
      <c r="S563" s="11">
        <v>0.95113722244856602</v>
      </c>
      <c r="T563" s="11">
        <v>0.62070357782543428</v>
      </c>
      <c r="U563" s="11">
        <v>0.64314077799086478</v>
      </c>
      <c r="V563" s="11">
        <v>0.57472892733351033</v>
      </c>
      <c r="W563" s="11">
        <v>0.72406642949730826</v>
      </c>
      <c r="X563" s="11">
        <v>0.85762099264054925</v>
      </c>
      <c r="Y563" s="11">
        <v>0.683201027741136</v>
      </c>
      <c r="Z563" s="11">
        <v>0.75147804032716981</v>
      </c>
    </row>
    <row r="564" spans="1:26">
      <c r="A564" s="4">
        <v>311001051275</v>
      </c>
      <c r="B564" s="11" t="s">
        <v>840</v>
      </c>
      <c r="C564" s="11">
        <v>54</v>
      </c>
      <c r="D564" s="11">
        <v>0.96148249801317121</v>
      </c>
      <c r="E564" s="11">
        <v>0.88831401930048259</v>
      </c>
      <c r="F564" s="11">
        <v>0.34634642503313734</v>
      </c>
      <c r="G564" s="11">
        <v>0.47499462167952688</v>
      </c>
      <c r="H564" s="11">
        <v>0.38545084715768779</v>
      </c>
      <c r="I564" s="11">
        <v>0.51698571520693137</v>
      </c>
      <c r="J564" s="11">
        <v>0.73402870700168876</v>
      </c>
      <c r="K564" s="11">
        <v>0.43320984747425029</v>
      </c>
      <c r="L564" s="11">
        <v>0.59260158510835959</v>
      </c>
      <c r="O564" s="4">
        <v>311001102350</v>
      </c>
      <c r="P564" s="11" t="s">
        <v>552</v>
      </c>
      <c r="Q564" s="11">
        <v>77</v>
      </c>
      <c r="R564" s="11">
        <v>0.96317617542039535</v>
      </c>
      <c r="S564" s="11">
        <v>0.83517575650304576</v>
      </c>
      <c r="T564" s="11">
        <v>0.51965336908405724</v>
      </c>
      <c r="U564" s="11">
        <v>0.54213940816840189</v>
      </c>
      <c r="V564" s="11">
        <v>0.47440952408196169</v>
      </c>
      <c r="W564" s="11">
        <v>0.61508151700960567</v>
      </c>
      <c r="X564" s="11">
        <v>0.77895207941856215</v>
      </c>
      <c r="Y564" s="11">
        <v>0.48529830920279832</v>
      </c>
      <c r="Z564" s="11">
        <v>0.6517357673611035</v>
      </c>
    </row>
    <row r="565" spans="1:26">
      <c r="A565" s="4">
        <v>311001051798</v>
      </c>
      <c r="B565" s="11" t="s">
        <v>841</v>
      </c>
      <c r="C565" s="11">
        <v>198</v>
      </c>
      <c r="D565" s="11">
        <v>0.95893687088918589</v>
      </c>
      <c r="E565" s="11">
        <v>0.87730174048474618</v>
      </c>
      <c r="F565" s="11">
        <v>0.42434594810259396</v>
      </c>
      <c r="G565" s="11">
        <v>0.45450408371065665</v>
      </c>
      <c r="H565" s="11">
        <v>0.38592400931576787</v>
      </c>
      <c r="I565" s="11">
        <v>0.52794419353251032</v>
      </c>
      <c r="J565" s="11">
        <v>0.76698452692574492</v>
      </c>
      <c r="K565" s="11">
        <v>0.50370956301649483</v>
      </c>
      <c r="L565" s="11">
        <v>0.61245636699721262</v>
      </c>
      <c r="O565" s="4">
        <v>311001105979</v>
      </c>
      <c r="P565" s="11" t="s">
        <v>553</v>
      </c>
      <c r="Q565" s="11">
        <v>180</v>
      </c>
      <c r="R565" s="11">
        <v>0.94398932155477955</v>
      </c>
      <c r="S565" s="11">
        <v>0.76340590371665407</v>
      </c>
      <c r="T565" s="11">
        <v>0.4439246965308225</v>
      </c>
      <c r="U565" s="11">
        <v>0.51909233848910175</v>
      </c>
      <c r="V565" s="11">
        <v>0.4320884277806028</v>
      </c>
      <c r="W565" s="11">
        <v>0.58179147546547083</v>
      </c>
      <c r="X565" s="11">
        <v>0.69322567978535066</v>
      </c>
      <c r="Y565" s="11">
        <v>0.42498070390147491</v>
      </c>
      <c r="Z565" s="11">
        <v>0.60031231840303212</v>
      </c>
    </row>
    <row r="566" spans="1:26">
      <c r="A566" s="4">
        <v>311001065039</v>
      </c>
      <c r="B566" s="11" t="s">
        <v>680</v>
      </c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O566" s="4">
        <v>311001107513</v>
      </c>
      <c r="P566" s="11" t="s">
        <v>554</v>
      </c>
      <c r="Q566" s="11">
        <v>168</v>
      </c>
      <c r="R566" s="11">
        <v>0.96377906947964009</v>
      </c>
      <c r="S566" s="11">
        <v>0.90720620037058097</v>
      </c>
      <c r="T566" s="11">
        <v>0.49847637844645626</v>
      </c>
      <c r="U566" s="11">
        <v>0.59453117435186587</v>
      </c>
      <c r="V566" s="11">
        <v>0.53460849277189582</v>
      </c>
      <c r="W566" s="11">
        <v>0.70484383159832387</v>
      </c>
      <c r="X566" s="11">
        <v>0.83199964949721805</v>
      </c>
      <c r="Y566" s="11">
        <v>0.59782863767897088</v>
      </c>
      <c r="Z566" s="11">
        <v>0.704159179274369</v>
      </c>
    </row>
    <row r="567" spans="1:26">
      <c r="A567" s="4">
        <v>311001065152</v>
      </c>
      <c r="B567" s="11" t="s">
        <v>842</v>
      </c>
      <c r="C567" s="11">
        <v>53</v>
      </c>
      <c r="D567" s="11">
        <v>0.89574098395640545</v>
      </c>
      <c r="E567" s="11">
        <v>0.85585987637294059</v>
      </c>
      <c r="F567" s="11">
        <v>0.40460271598042585</v>
      </c>
      <c r="G567" s="11">
        <v>0.50305635534141069</v>
      </c>
      <c r="H567" s="11">
        <v>0.32143410923112364</v>
      </c>
      <c r="I567" s="11">
        <v>0.44711116300950798</v>
      </c>
      <c r="J567" s="11">
        <v>0.66260485126298685</v>
      </c>
      <c r="K567" s="11">
        <v>0.46033678366717617</v>
      </c>
      <c r="L567" s="11">
        <v>0.56884335485274717</v>
      </c>
      <c r="O567" s="4">
        <v>311001107629</v>
      </c>
      <c r="P567" s="11" t="s">
        <v>690</v>
      </c>
      <c r="Q567" s="11">
        <v>119</v>
      </c>
      <c r="R567" s="11">
        <v>0.9689657776276891</v>
      </c>
      <c r="S567" s="11">
        <v>0.83418327228621147</v>
      </c>
      <c r="T567" s="11">
        <v>0.53520655427233665</v>
      </c>
      <c r="U567" s="11">
        <v>0.55884357062068823</v>
      </c>
      <c r="V567" s="11">
        <v>0.52703571352907885</v>
      </c>
      <c r="W567" s="11">
        <v>0.59730669324248087</v>
      </c>
      <c r="X567" s="11">
        <v>0.78195514155350032</v>
      </c>
      <c r="Y567" s="11">
        <v>0.48784828198756647</v>
      </c>
      <c r="Z567" s="11">
        <v>0.66141812563994407</v>
      </c>
    </row>
    <row r="568" spans="1:26">
      <c r="A568" s="4">
        <v>311001065284</v>
      </c>
      <c r="B568" s="11" t="s">
        <v>530</v>
      </c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O568" s="4">
        <v>311001108927</v>
      </c>
      <c r="P568" s="11" t="s">
        <v>588</v>
      </c>
      <c r="Q568" s="11">
        <v>123</v>
      </c>
      <c r="R568" s="11">
        <v>0.94300150506846991</v>
      </c>
      <c r="S568" s="11">
        <v>0.76848732384753182</v>
      </c>
      <c r="T568" s="11">
        <v>0.51039868649161313</v>
      </c>
      <c r="U568" s="11">
        <v>0.56765773008239162</v>
      </c>
      <c r="V568" s="11">
        <v>0.5002280113655817</v>
      </c>
      <c r="W568" s="11">
        <v>0.5646130787005651</v>
      </c>
      <c r="X568" s="11">
        <v>0.68706139919320586</v>
      </c>
      <c r="Y568" s="11">
        <v>0.43055532490477849</v>
      </c>
      <c r="Z568" s="11">
        <v>0.62150038245676709</v>
      </c>
    </row>
    <row r="569" spans="1:26">
      <c r="A569" s="4">
        <v>311001065357</v>
      </c>
      <c r="B569" s="11" t="s">
        <v>843</v>
      </c>
      <c r="C569" s="11">
        <v>81</v>
      </c>
      <c r="D569" s="11">
        <v>0.96176699724839376</v>
      </c>
      <c r="E569" s="11">
        <v>0.86756779024545827</v>
      </c>
      <c r="F569" s="11">
        <v>0.5294717007995926</v>
      </c>
      <c r="G569" s="11">
        <v>0.63647736993063142</v>
      </c>
      <c r="H569" s="11">
        <v>0.52266580412865937</v>
      </c>
      <c r="I569" s="11">
        <v>0.62216623495485202</v>
      </c>
      <c r="J569" s="11">
        <v>0.80705313811457913</v>
      </c>
      <c r="K569" s="11">
        <v>0.48974992536400991</v>
      </c>
      <c r="L569" s="11">
        <v>0.67961487009827215</v>
      </c>
      <c r="O569" s="4">
        <v>311001109524</v>
      </c>
      <c r="P569" s="11" t="s">
        <v>579</v>
      </c>
      <c r="Q569" s="11">
        <v>99</v>
      </c>
      <c r="R569" s="11">
        <v>0.91750720052012669</v>
      </c>
      <c r="S569" s="11">
        <v>0.79537723910865332</v>
      </c>
      <c r="T569" s="11">
        <v>0.48741355011327553</v>
      </c>
      <c r="U569" s="11">
        <v>0.5294746446049583</v>
      </c>
      <c r="V569" s="11">
        <v>0.48518121994357621</v>
      </c>
      <c r="W569" s="11">
        <v>0.57470178633877078</v>
      </c>
      <c r="X569" s="11">
        <v>0.71517031553542654</v>
      </c>
      <c r="Y569" s="11">
        <v>0.49625291656040299</v>
      </c>
      <c r="Z569" s="11">
        <v>0.62513485909064881</v>
      </c>
    </row>
    <row r="570" spans="1:26">
      <c r="A570" s="4">
        <v>311001065390</v>
      </c>
      <c r="B570" s="11" t="s">
        <v>681</v>
      </c>
      <c r="C570" s="11">
        <v>159</v>
      </c>
      <c r="D570" s="11">
        <v>0.96925021675147638</v>
      </c>
      <c r="E570" s="11">
        <v>0.84994413220314458</v>
      </c>
      <c r="F570" s="11">
        <v>0.52805427747865352</v>
      </c>
      <c r="G570" s="11">
        <v>0.55056451102396808</v>
      </c>
      <c r="H570" s="11">
        <v>0.52466354904730694</v>
      </c>
      <c r="I570" s="11">
        <v>0.61038511485433289</v>
      </c>
      <c r="J570" s="11">
        <v>0.79572834267867965</v>
      </c>
      <c r="K570" s="11">
        <v>0.51554474725289834</v>
      </c>
      <c r="L570" s="11">
        <v>0.66801686141130756</v>
      </c>
      <c r="O570" s="4">
        <v>311102000086</v>
      </c>
      <c r="P570" s="11" t="s">
        <v>592</v>
      </c>
      <c r="Q570" s="11">
        <v>180</v>
      </c>
      <c r="R570" s="11">
        <v>0.94462914420019339</v>
      </c>
      <c r="S570" s="11">
        <v>0.76507666413491771</v>
      </c>
      <c r="T570" s="11">
        <v>0.40948151683569661</v>
      </c>
      <c r="U570" s="11">
        <v>0.50328948613507463</v>
      </c>
      <c r="V570" s="11">
        <v>0.42140314732035294</v>
      </c>
      <c r="W570" s="11">
        <v>0.52685839834107062</v>
      </c>
      <c r="X570" s="11">
        <v>0.70889570494352472</v>
      </c>
      <c r="Y570" s="11">
        <v>0.36193424085713255</v>
      </c>
      <c r="Z570" s="11">
        <v>0.58019603784599549</v>
      </c>
    </row>
    <row r="571" spans="1:26">
      <c r="A571" s="4">
        <v>311001065420</v>
      </c>
      <c r="B571" s="11" t="s">
        <v>844</v>
      </c>
      <c r="C571" s="11">
        <v>127</v>
      </c>
      <c r="D571" s="11">
        <v>0.95236217529999156</v>
      </c>
      <c r="E571" s="11">
        <v>0.86686290101643049</v>
      </c>
      <c r="F571" s="11">
        <v>0.48164959951096969</v>
      </c>
      <c r="G571" s="11">
        <v>0.47508330813588323</v>
      </c>
      <c r="H571" s="11">
        <v>0.37134237343836674</v>
      </c>
      <c r="I571" s="11">
        <v>0.58267449735395149</v>
      </c>
      <c r="J571" s="11">
        <v>0.79718514479852498</v>
      </c>
      <c r="K571" s="11">
        <v>0.62835384804925298</v>
      </c>
      <c r="L571" s="11">
        <v>0.64443923095042144</v>
      </c>
      <c r="O571" s="4">
        <v>311102000141</v>
      </c>
      <c r="P571" s="11" t="s">
        <v>640</v>
      </c>
      <c r="Q571" s="11">
        <v>271</v>
      </c>
      <c r="R571" s="11">
        <v>0.95272348137514362</v>
      </c>
      <c r="S571" s="11">
        <v>0.77333181278365548</v>
      </c>
      <c r="T571" s="11">
        <v>0.49456781769605646</v>
      </c>
      <c r="U571" s="11">
        <v>0.59129408817646889</v>
      </c>
      <c r="V571" s="11">
        <v>0.50864803155044136</v>
      </c>
      <c r="W571" s="11">
        <v>0.60726081453923331</v>
      </c>
      <c r="X571" s="11">
        <v>0.70610117715559972</v>
      </c>
      <c r="Y571" s="11">
        <v>0.45873047066167394</v>
      </c>
      <c r="Z571" s="11">
        <v>0.63658221174228413</v>
      </c>
    </row>
    <row r="572" spans="1:26">
      <c r="A572" s="4">
        <v>311001065527</v>
      </c>
      <c r="B572" s="11" t="s">
        <v>531</v>
      </c>
      <c r="C572" s="11">
        <v>33</v>
      </c>
      <c r="D572" s="11">
        <v>0.96765963042643333</v>
      </c>
      <c r="E572" s="11">
        <v>0.87997403197122215</v>
      </c>
      <c r="F572" s="11">
        <v>0.5500973012814272</v>
      </c>
      <c r="G572" s="11">
        <v>0.62004755469287276</v>
      </c>
      <c r="H572" s="11">
        <v>0.55448077947570162</v>
      </c>
      <c r="I572" s="11">
        <v>0.63793669175290169</v>
      </c>
      <c r="J572" s="11">
        <v>0.74024137557756653</v>
      </c>
      <c r="K572" s="11">
        <v>0.40358444091578338</v>
      </c>
      <c r="L572" s="11">
        <v>0.66925272576173855</v>
      </c>
      <c r="O572" s="4">
        <v>311102000531</v>
      </c>
      <c r="P572" s="11" t="s">
        <v>586</v>
      </c>
      <c r="Q572" s="11">
        <v>149</v>
      </c>
      <c r="R572" s="11">
        <v>0.95628539300005777</v>
      </c>
      <c r="S572" s="11">
        <v>0.92549472459741833</v>
      </c>
      <c r="T572" s="11">
        <v>0.47378664629677159</v>
      </c>
      <c r="U572" s="11">
        <v>0.49680839620890982</v>
      </c>
      <c r="V572" s="11">
        <v>0.40462088955486819</v>
      </c>
      <c r="W572" s="11">
        <v>0.65178924925804005</v>
      </c>
      <c r="X572" s="11">
        <v>0.77612753122676381</v>
      </c>
      <c r="Y572" s="11">
        <v>0.55454623229378786</v>
      </c>
      <c r="Z572" s="11">
        <v>0.65493238280457711</v>
      </c>
    </row>
    <row r="573" spans="1:26">
      <c r="A573" s="4">
        <v>311001075034</v>
      </c>
      <c r="B573" s="11" t="s">
        <v>377</v>
      </c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O573" s="4">
        <v>311102001015</v>
      </c>
      <c r="P573" s="11" t="s">
        <v>555</v>
      </c>
      <c r="Q573" s="11">
        <v>150</v>
      </c>
      <c r="R573" s="11">
        <v>0.9542226322801447</v>
      </c>
      <c r="S573" s="11">
        <v>0.89208882068681328</v>
      </c>
      <c r="T573" s="11">
        <v>0.52082257135820864</v>
      </c>
      <c r="U573" s="11">
        <v>0.55618840583038864</v>
      </c>
      <c r="V573" s="11">
        <v>0.48257581040530578</v>
      </c>
      <c r="W573" s="11">
        <v>0.61084967897266551</v>
      </c>
      <c r="X573" s="11">
        <v>0.76600769084040476</v>
      </c>
      <c r="Y573" s="11">
        <v>0.52982619345220439</v>
      </c>
      <c r="Z573" s="11">
        <v>0.66407272547826701</v>
      </c>
    </row>
    <row r="574" spans="1:26">
      <c r="A574" s="4">
        <v>311001075051</v>
      </c>
      <c r="B574" s="11" t="s">
        <v>845</v>
      </c>
      <c r="C574" s="11">
        <v>65</v>
      </c>
      <c r="D574" s="11">
        <v>0.97185014602924302</v>
      </c>
      <c r="E574" s="11">
        <v>0.95929125447266039</v>
      </c>
      <c r="F574" s="11">
        <v>0.58576699035716517</v>
      </c>
      <c r="G574" s="11">
        <v>0.61680469761744472</v>
      </c>
      <c r="H574" s="11">
        <v>0.48787944300002473</v>
      </c>
      <c r="I574" s="11">
        <v>0.67582285705079848</v>
      </c>
      <c r="J574" s="11">
        <v>0.780168604126803</v>
      </c>
      <c r="K574" s="11">
        <v>0.61156730537366255</v>
      </c>
      <c r="L574" s="11">
        <v>0.71114391225347517</v>
      </c>
      <c r="O574" s="4">
        <v>311102001244</v>
      </c>
      <c r="P574" s="11" t="s">
        <v>556</v>
      </c>
      <c r="Q574" s="11">
        <v>180</v>
      </c>
      <c r="R574" s="11">
        <v>0.95525999086911761</v>
      </c>
      <c r="S574" s="11">
        <v>0.83891192769196143</v>
      </c>
      <c r="T574" s="11">
        <v>0.49850317397668453</v>
      </c>
      <c r="U574" s="11">
        <v>0.53497586415455578</v>
      </c>
      <c r="V574" s="11">
        <v>0.43901721340363903</v>
      </c>
      <c r="W574" s="11">
        <v>0.57286502998348132</v>
      </c>
      <c r="X574" s="11">
        <v>0.75848291465785356</v>
      </c>
      <c r="Y574" s="11">
        <v>0.49319506019589082</v>
      </c>
      <c r="Z574" s="11">
        <v>0.63640139686664809</v>
      </c>
    </row>
    <row r="575" spans="1:26">
      <c r="A575" s="4">
        <v>311001075395</v>
      </c>
      <c r="B575" s="11" t="s">
        <v>532</v>
      </c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O575" s="4">
        <v>311265000954</v>
      </c>
      <c r="P575" s="11" t="s">
        <v>557</v>
      </c>
      <c r="Q575" s="11">
        <v>173</v>
      </c>
      <c r="R575" s="11">
        <v>0.95665623459989135</v>
      </c>
      <c r="S575" s="11">
        <v>0.81307836120891508</v>
      </c>
      <c r="T575" s="11">
        <v>0.42422581430141543</v>
      </c>
      <c r="U575" s="11">
        <v>0.50906367437987798</v>
      </c>
      <c r="V575" s="11">
        <v>0.46293123077712589</v>
      </c>
      <c r="W575" s="11">
        <v>0.59849949164609173</v>
      </c>
      <c r="X575" s="11">
        <v>0.71960062657163293</v>
      </c>
      <c r="Y575" s="11">
        <v>0.45120444351216665</v>
      </c>
      <c r="Z575" s="11">
        <v>0.61690748462463962</v>
      </c>
    </row>
    <row r="576" spans="1:26">
      <c r="A576" s="4">
        <v>311001075531</v>
      </c>
      <c r="B576" s="11" t="s">
        <v>846</v>
      </c>
      <c r="C576" s="11">
        <v>62</v>
      </c>
      <c r="D576" s="11">
        <v>0.95265674770073516</v>
      </c>
      <c r="E576" s="11">
        <v>0.95562663046008767</v>
      </c>
      <c r="F576" s="11">
        <v>0.77660971498007003</v>
      </c>
      <c r="G576" s="11">
        <v>0.71612271056787125</v>
      </c>
      <c r="H576" s="11">
        <v>0.65748394084733941</v>
      </c>
      <c r="I576" s="11">
        <v>0.73493897586656876</v>
      </c>
      <c r="J576" s="11">
        <v>0.90044444527189771</v>
      </c>
      <c r="K576" s="11">
        <v>0.70990683033821855</v>
      </c>
      <c r="L576" s="11">
        <v>0.80047374950409866</v>
      </c>
      <c r="O576" s="4">
        <v>311265001110</v>
      </c>
      <c r="P576" s="11" t="s">
        <v>558</v>
      </c>
      <c r="Q576" s="11">
        <v>143</v>
      </c>
      <c r="R576" s="11">
        <v>0.95554680569242822</v>
      </c>
      <c r="S576" s="11">
        <v>0.90768163398945201</v>
      </c>
      <c r="T576" s="11">
        <v>0.49992109447213884</v>
      </c>
      <c r="U576" s="11">
        <v>0.53436673678916058</v>
      </c>
      <c r="V576" s="11">
        <v>0.41977847691654224</v>
      </c>
      <c r="W576" s="11">
        <v>0.60626467466666512</v>
      </c>
      <c r="X576" s="11">
        <v>0.79214768333269103</v>
      </c>
      <c r="Y576" s="11">
        <v>0.59355541074431095</v>
      </c>
      <c r="Z576" s="11">
        <v>0.66365781457542361</v>
      </c>
    </row>
    <row r="577" spans="1:26">
      <c r="A577" s="4">
        <v>311001076634</v>
      </c>
      <c r="B577" s="11" t="s">
        <v>847</v>
      </c>
      <c r="C577" s="11">
        <v>132</v>
      </c>
      <c r="D577" s="11">
        <v>0.95123535484225785</v>
      </c>
      <c r="E577" s="11">
        <v>0.9182205544870381</v>
      </c>
      <c r="F577" s="11">
        <v>0.55013515046814665</v>
      </c>
      <c r="G577" s="11">
        <v>0.64527036127603299</v>
      </c>
      <c r="H577" s="11">
        <v>0.62724745236874979</v>
      </c>
      <c r="I577" s="11">
        <v>0.73200994111562434</v>
      </c>
      <c r="J577" s="11">
        <v>0.84188670695104706</v>
      </c>
      <c r="K577" s="11">
        <v>0.69336746322934095</v>
      </c>
      <c r="L577" s="11">
        <v>0.74492162309227972</v>
      </c>
      <c r="O577" s="4">
        <v>311279000370</v>
      </c>
      <c r="P577" s="11" t="s">
        <v>559</v>
      </c>
      <c r="Q577" s="11">
        <v>126</v>
      </c>
      <c r="R577" s="11">
        <v>0.95119802429554901</v>
      </c>
      <c r="S577" s="11">
        <v>0.90854241786076484</v>
      </c>
      <c r="T577" s="11">
        <v>0.41176434270667522</v>
      </c>
      <c r="U577" s="11">
        <v>0.44012836912308673</v>
      </c>
      <c r="V577" s="11">
        <v>0.41577669197391576</v>
      </c>
      <c r="W577" s="11">
        <v>0.56839970194363565</v>
      </c>
      <c r="X577" s="11">
        <v>0.80979234161395963</v>
      </c>
      <c r="Y577" s="11">
        <v>0.55988148604383003</v>
      </c>
      <c r="Z577" s="11">
        <v>0.63318542194517713</v>
      </c>
    </row>
    <row r="578" spans="1:26">
      <c r="A578" s="4">
        <v>311001076677</v>
      </c>
      <c r="B578" s="11" t="s">
        <v>682</v>
      </c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O578" s="4">
        <v>311279000906</v>
      </c>
      <c r="P578" s="11" t="s">
        <v>560</v>
      </c>
      <c r="Q578" s="11">
        <v>180</v>
      </c>
      <c r="R578" s="11">
        <v>0.95648840646010769</v>
      </c>
      <c r="S578" s="11">
        <v>0.91054314216334109</v>
      </c>
      <c r="T578" s="11">
        <v>0.5330980408302205</v>
      </c>
      <c r="U578" s="11">
        <v>0.53404322307173513</v>
      </c>
      <c r="V578" s="11">
        <v>0.46520625537034255</v>
      </c>
      <c r="W578" s="11">
        <v>0.62221016705601673</v>
      </c>
      <c r="X578" s="11">
        <v>0.81953489523565326</v>
      </c>
      <c r="Y578" s="11">
        <v>0.55991002344241747</v>
      </c>
      <c r="Z578" s="11">
        <v>0.67512926920372929</v>
      </c>
    </row>
    <row r="579" spans="1:26">
      <c r="A579" s="4">
        <v>311001076685</v>
      </c>
      <c r="B579" s="11" t="s">
        <v>848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O579" s="4">
        <v>311764004357</v>
      </c>
      <c r="P579" s="11" t="s">
        <v>561</v>
      </c>
      <c r="Q579" s="11">
        <v>129</v>
      </c>
      <c r="R579" s="11">
        <v>0.94744014338730131</v>
      </c>
      <c r="S579" s="11">
        <v>0.92512047419663801</v>
      </c>
      <c r="T579" s="11">
        <v>0.46779472650074178</v>
      </c>
      <c r="U579" s="11">
        <v>0.51358834745807636</v>
      </c>
      <c r="V579" s="11">
        <v>0.42198217822835055</v>
      </c>
      <c r="W579" s="11">
        <v>0.53639402957783</v>
      </c>
      <c r="X579" s="11">
        <v>0.76105735948912911</v>
      </c>
      <c r="Y579" s="11">
        <v>0.49439686317755666</v>
      </c>
      <c r="Z579" s="11">
        <v>0.63347176525195303</v>
      </c>
    </row>
    <row r="580" spans="1:26">
      <c r="A580" s="4">
        <v>311001078734</v>
      </c>
      <c r="B580" s="11" t="s">
        <v>849</v>
      </c>
      <c r="C580" s="11">
        <v>143</v>
      </c>
      <c r="D580" s="11">
        <v>0.9578926371995371</v>
      </c>
      <c r="E580" s="11">
        <v>0.75811393126643589</v>
      </c>
      <c r="F580" s="11">
        <v>0.31419627057491656</v>
      </c>
      <c r="G580" s="11">
        <v>0.46787307972482145</v>
      </c>
      <c r="H580" s="11">
        <v>0.39484278675625856</v>
      </c>
      <c r="I580" s="11">
        <v>0.54336745909811135</v>
      </c>
      <c r="J580" s="11">
        <v>0.70549458657244923</v>
      </c>
      <c r="K580" s="11">
        <v>0.37385539134970719</v>
      </c>
      <c r="L580" s="11">
        <v>0.56445451781777967</v>
      </c>
      <c r="O580" s="4">
        <v>311769000483</v>
      </c>
      <c r="P580" s="11" t="s">
        <v>562</v>
      </c>
      <c r="Q580" s="11">
        <v>180</v>
      </c>
      <c r="R580" s="11">
        <v>0.96923767876083</v>
      </c>
      <c r="S580" s="11">
        <v>0.86111024361540456</v>
      </c>
      <c r="T580" s="11">
        <v>0.38590538828781246</v>
      </c>
      <c r="U580" s="11">
        <v>0.45553696599833204</v>
      </c>
      <c r="V580" s="11">
        <v>0.38249671570285959</v>
      </c>
      <c r="W580" s="11">
        <v>0.56411910182690028</v>
      </c>
      <c r="X580" s="11">
        <v>0.72158133750198805</v>
      </c>
      <c r="Y580" s="11">
        <v>0.44151830435365125</v>
      </c>
      <c r="Z580" s="11">
        <v>0.5976882170059723</v>
      </c>
    </row>
    <row r="581" spans="1:26">
      <c r="A581" s="4">
        <v>311001079901</v>
      </c>
      <c r="B581" s="11" t="s">
        <v>850</v>
      </c>
      <c r="C581" s="11">
        <v>167</v>
      </c>
      <c r="D581" s="11">
        <v>0.96099134850518775</v>
      </c>
      <c r="E581" s="11">
        <v>0.85180781486898349</v>
      </c>
      <c r="F581" s="11">
        <v>0.52739277781835348</v>
      </c>
      <c r="G581" s="11">
        <v>0.56789989857299139</v>
      </c>
      <c r="H581" s="11">
        <v>0.46977011265782842</v>
      </c>
      <c r="I581" s="11">
        <v>0.55104913199922378</v>
      </c>
      <c r="J581" s="11">
        <v>0.72537980768882049</v>
      </c>
      <c r="K581" s="11">
        <v>0.4186075442808585</v>
      </c>
      <c r="L581" s="11">
        <v>0.63411230454903089</v>
      </c>
      <c r="O581" s="4">
        <v>311769000661</v>
      </c>
      <c r="P581" s="11" t="s">
        <v>563</v>
      </c>
      <c r="Q581" s="11">
        <v>171</v>
      </c>
      <c r="R581" s="11">
        <v>0.96344896534996671</v>
      </c>
      <c r="S581" s="11">
        <v>0.87781417251339644</v>
      </c>
      <c r="T581" s="11">
        <v>0.3810509320450774</v>
      </c>
      <c r="U581" s="11">
        <v>0.48153760076509738</v>
      </c>
      <c r="V581" s="11">
        <v>0.35188781007508202</v>
      </c>
      <c r="W581" s="11">
        <v>0.5466980813258967</v>
      </c>
      <c r="X581" s="11">
        <v>0.7432503672005174</v>
      </c>
      <c r="Y581" s="11">
        <v>0.46004534470644221</v>
      </c>
      <c r="Z581" s="11">
        <v>0.60071665924768458</v>
      </c>
    </row>
    <row r="582" spans="1:26">
      <c r="A582" s="4">
        <v>311001086991</v>
      </c>
      <c r="B582" s="11" t="s">
        <v>851</v>
      </c>
      <c r="C582" s="11">
        <v>136</v>
      </c>
      <c r="D582" s="11">
        <v>0.96625092926878153</v>
      </c>
      <c r="E582" s="11">
        <v>0.90430516068281919</v>
      </c>
      <c r="F582" s="11">
        <v>0.43209493531625159</v>
      </c>
      <c r="G582" s="11">
        <v>0.48104632102120326</v>
      </c>
      <c r="H582" s="11">
        <v>0.40751841638055636</v>
      </c>
      <c r="I582" s="11">
        <v>0.53896049002725355</v>
      </c>
      <c r="J582" s="11">
        <v>0.74820270480933515</v>
      </c>
      <c r="K582" s="11">
        <v>0.46473535819396256</v>
      </c>
      <c r="L582" s="11">
        <v>0.61788928946252042</v>
      </c>
      <c r="O582" s="4">
        <v>311769000785</v>
      </c>
      <c r="P582" s="11" t="s">
        <v>564</v>
      </c>
      <c r="Q582" s="11">
        <v>180</v>
      </c>
      <c r="R582" s="11">
        <v>0.94767554553825861</v>
      </c>
      <c r="S582" s="11">
        <v>0.84993787794683384</v>
      </c>
      <c r="T582" s="11">
        <v>0.4577534945851921</v>
      </c>
      <c r="U582" s="11">
        <v>0.49025480315884956</v>
      </c>
      <c r="V582" s="11">
        <v>0.47729419227804587</v>
      </c>
      <c r="W582" s="11">
        <v>0.59736501644444162</v>
      </c>
      <c r="X582" s="11">
        <v>0.80181875402489411</v>
      </c>
      <c r="Y582" s="11">
        <v>0.57282443442575981</v>
      </c>
      <c r="Z582" s="11">
        <v>0.64936551480028437</v>
      </c>
    </row>
    <row r="583" spans="1:26">
      <c r="A583" s="4">
        <v>311001087008</v>
      </c>
      <c r="B583" s="11" t="s">
        <v>769</v>
      </c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O583" s="4">
        <v>311769002010</v>
      </c>
      <c r="P583" s="11" t="s">
        <v>565</v>
      </c>
      <c r="Q583" s="11">
        <v>179</v>
      </c>
      <c r="R583" s="11">
        <v>0.96188218883393994</v>
      </c>
      <c r="S583" s="11">
        <v>0.93377867685442173</v>
      </c>
      <c r="T583" s="11">
        <v>0.44869657800691398</v>
      </c>
      <c r="U583" s="11">
        <v>0.50386643647854079</v>
      </c>
      <c r="V583" s="11">
        <v>0.39794525795743879</v>
      </c>
      <c r="W583" s="11">
        <v>0.6066270820314531</v>
      </c>
      <c r="X583" s="11">
        <v>0.81947650043212128</v>
      </c>
      <c r="Y583" s="11">
        <v>0.60627750032393124</v>
      </c>
      <c r="Z583" s="11">
        <v>0.65981877761484509</v>
      </c>
    </row>
    <row r="584" spans="1:26">
      <c r="A584" s="4">
        <v>311001087148</v>
      </c>
      <c r="B584" s="11" t="s">
        <v>852</v>
      </c>
      <c r="C584" s="11">
        <v>75</v>
      </c>
      <c r="D584" s="11">
        <v>0.94851935489188033</v>
      </c>
      <c r="E584" s="11">
        <v>0.78444380394808277</v>
      </c>
      <c r="F584" s="11">
        <v>0.47749793612385977</v>
      </c>
      <c r="G584" s="11">
        <v>0.59556159548730603</v>
      </c>
      <c r="H584" s="11">
        <v>0.49686194167346942</v>
      </c>
      <c r="I584" s="11">
        <v>0.57427328739168337</v>
      </c>
      <c r="J584" s="11">
        <v>0.69210299935468989</v>
      </c>
      <c r="K584" s="11">
        <v>0.45293333353573623</v>
      </c>
      <c r="L584" s="11">
        <v>0.62777428155083848</v>
      </c>
      <c r="O584" s="4">
        <v>311769002818</v>
      </c>
      <c r="P584" s="11" t="s">
        <v>639</v>
      </c>
      <c r="Q584" s="11">
        <v>177</v>
      </c>
      <c r="R584" s="11">
        <v>0.94286892572684844</v>
      </c>
      <c r="S584" s="11">
        <v>0.85952259976590217</v>
      </c>
      <c r="T584" s="11">
        <v>0.34219524953358632</v>
      </c>
      <c r="U584" s="11">
        <v>0.44090975773558294</v>
      </c>
      <c r="V584" s="11">
        <v>0.33716017713824359</v>
      </c>
      <c r="W584" s="11">
        <v>0.5774422378922337</v>
      </c>
      <c r="X584" s="11">
        <v>0.74945188288676656</v>
      </c>
      <c r="Y584" s="11">
        <v>0.50122771734066607</v>
      </c>
      <c r="Z584" s="11">
        <v>0.59384731850247874</v>
      </c>
    </row>
    <row r="585" spans="1:26">
      <c r="A585" s="4">
        <v>311001087547</v>
      </c>
      <c r="B585" s="11" t="s">
        <v>853</v>
      </c>
      <c r="C585" s="11">
        <v>132</v>
      </c>
      <c r="D585" s="11">
        <v>0.96694317512578176</v>
      </c>
      <c r="E585" s="11">
        <v>0.91301891523055767</v>
      </c>
      <c r="F585" s="11">
        <v>0.35392595303649066</v>
      </c>
      <c r="G585" s="11">
        <v>0.48520075044636252</v>
      </c>
      <c r="H585" s="11">
        <v>0.38171172972397449</v>
      </c>
      <c r="I585" s="11">
        <v>0.58587109953259253</v>
      </c>
      <c r="J585" s="11">
        <v>0.78289753019689279</v>
      </c>
      <c r="K585" s="11">
        <v>0.52962107353674537</v>
      </c>
      <c r="L585" s="11">
        <v>0.62489877835367469</v>
      </c>
      <c r="O585" s="4">
        <v>311769003474</v>
      </c>
      <c r="P585" s="11" t="s">
        <v>566</v>
      </c>
      <c r="Q585" s="11">
        <v>145</v>
      </c>
      <c r="R585" s="11">
        <v>0.96098723230886884</v>
      </c>
      <c r="S585" s="11">
        <v>0.90320015084168326</v>
      </c>
      <c r="T585" s="11">
        <v>0.42102946521024887</v>
      </c>
      <c r="U585" s="11">
        <v>0.54290760167479346</v>
      </c>
      <c r="V585" s="11">
        <v>0.34416368068887437</v>
      </c>
      <c r="W585" s="11">
        <v>0.68817971025069513</v>
      </c>
      <c r="X585" s="11">
        <v>0.72307779214120393</v>
      </c>
      <c r="Y585" s="11">
        <v>0.56316064160566004</v>
      </c>
      <c r="Z585" s="11">
        <v>0.64333828434025342</v>
      </c>
    </row>
    <row r="586" spans="1:26">
      <c r="A586" s="4">
        <v>311001087601</v>
      </c>
      <c r="B586" s="11" t="s">
        <v>854</v>
      </c>
      <c r="C586" s="11">
        <v>87</v>
      </c>
      <c r="D586" s="11">
        <v>0.94101270484091581</v>
      </c>
      <c r="E586" s="11">
        <v>0.50691115421829636</v>
      </c>
      <c r="F586" s="11">
        <v>0.52443523381232737</v>
      </c>
      <c r="G586" s="11">
        <v>0.4609255583053451</v>
      </c>
      <c r="H586" s="11">
        <v>0.41483460195213279</v>
      </c>
      <c r="I586" s="11">
        <v>0.55662780999122241</v>
      </c>
      <c r="J586" s="11">
        <v>0.48553417675791155</v>
      </c>
      <c r="K586" s="11">
        <v>0.23021750730350896</v>
      </c>
      <c r="L586" s="11">
        <v>0.51506234339770751</v>
      </c>
      <c r="O586" s="4">
        <v>311769004004</v>
      </c>
      <c r="P586" s="11" t="s">
        <v>693</v>
      </c>
      <c r="Q586" s="11">
        <v>198</v>
      </c>
      <c r="R586" s="11">
        <v>0.9670036727156115</v>
      </c>
      <c r="S586" s="11">
        <v>0.85779181935437687</v>
      </c>
      <c r="T586" s="11">
        <v>0.45943294513883731</v>
      </c>
      <c r="U586" s="11">
        <v>0.54014593080883022</v>
      </c>
      <c r="V586" s="11">
        <v>0.50128955510456319</v>
      </c>
      <c r="W586" s="11">
        <v>0.59901970945260985</v>
      </c>
      <c r="X586" s="11">
        <v>0.7775376346368772</v>
      </c>
      <c r="Y586" s="11">
        <v>0.43729476189236266</v>
      </c>
      <c r="Z586" s="11">
        <v>0.64243950363800861</v>
      </c>
    </row>
    <row r="587" spans="1:26">
      <c r="A587" s="4">
        <v>311001087636</v>
      </c>
      <c r="B587" s="11" t="s">
        <v>855</v>
      </c>
      <c r="C587" s="11">
        <v>59</v>
      </c>
      <c r="D587" s="11">
        <v>0.96980462224466146</v>
      </c>
      <c r="E587" s="11">
        <v>0.86873716941641288</v>
      </c>
      <c r="F587" s="11">
        <v>0.44589348348984598</v>
      </c>
      <c r="G587" s="11">
        <v>0.46001644906263933</v>
      </c>
      <c r="H587" s="11">
        <v>0.46900631894094197</v>
      </c>
      <c r="I587" s="11">
        <v>0.5312409764382805</v>
      </c>
      <c r="J587" s="11">
        <v>0.75304130216220522</v>
      </c>
      <c r="K587" s="11">
        <v>0.44195843165240406</v>
      </c>
      <c r="L587" s="11">
        <v>0.61746234417592394</v>
      </c>
      <c r="O587" s="4">
        <v>311769004268</v>
      </c>
      <c r="P587" s="11" t="s">
        <v>567</v>
      </c>
      <c r="Q587" s="11">
        <v>180</v>
      </c>
      <c r="R587" s="11">
        <v>0.95996433408754989</v>
      </c>
      <c r="S587" s="11">
        <v>0.87561386945265451</v>
      </c>
      <c r="T587" s="11">
        <v>0.52902626307545431</v>
      </c>
      <c r="U587" s="11">
        <v>0.5722116923452305</v>
      </c>
      <c r="V587" s="11">
        <v>0.48789687950854826</v>
      </c>
      <c r="W587" s="11">
        <v>0.62556036623574696</v>
      </c>
      <c r="X587" s="11">
        <v>0.78860068964158714</v>
      </c>
      <c r="Y587" s="11">
        <v>0.56077855966597578</v>
      </c>
      <c r="Z587" s="11">
        <v>0.67495658175159345</v>
      </c>
    </row>
    <row r="588" spans="1:26">
      <c r="A588" s="4">
        <v>311001087725</v>
      </c>
      <c r="B588" s="11" t="s">
        <v>856</v>
      </c>
      <c r="C588" s="11">
        <v>89</v>
      </c>
      <c r="D588" s="11">
        <v>0.91979195044374862</v>
      </c>
      <c r="E588" s="11">
        <v>0.80101618376731398</v>
      </c>
      <c r="F588" s="11">
        <v>0.38830721339229507</v>
      </c>
      <c r="G588" s="11">
        <v>0.42381711584477499</v>
      </c>
      <c r="H588" s="11">
        <v>0.37927043707836361</v>
      </c>
      <c r="I588" s="11">
        <v>0.51408243715350099</v>
      </c>
      <c r="J588" s="11">
        <v>0.69826750089468959</v>
      </c>
      <c r="K588" s="11">
        <v>0.40928450300135116</v>
      </c>
      <c r="L588" s="11">
        <v>0.56672966769700472</v>
      </c>
      <c r="O588" s="4">
        <v>311848000286</v>
      </c>
      <c r="P588" s="11" t="s">
        <v>568</v>
      </c>
      <c r="Q588" s="11">
        <v>169</v>
      </c>
      <c r="R588" s="11">
        <v>0.92741998221218414</v>
      </c>
      <c r="S588" s="11">
        <v>0.79801647787894481</v>
      </c>
      <c r="T588" s="11">
        <v>0.389107658489037</v>
      </c>
      <c r="U588" s="11">
        <v>0.46206148776477818</v>
      </c>
      <c r="V588" s="11">
        <v>0.39062276183331945</v>
      </c>
      <c r="W588" s="11">
        <v>0.59758263426437852</v>
      </c>
      <c r="X588" s="11">
        <v>0.74725197269515276</v>
      </c>
      <c r="Y588" s="11">
        <v>0.42578522048593609</v>
      </c>
      <c r="Z588" s="11">
        <v>0.59223102445296638</v>
      </c>
    </row>
    <row r="589" spans="1:26">
      <c r="A589" s="4">
        <v>311001087750</v>
      </c>
      <c r="B589" s="11" t="s">
        <v>534</v>
      </c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O589" s="4">
        <v>311848000448</v>
      </c>
      <c r="P589" s="11" t="s">
        <v>569</v>
      </c>
      <c r="Q589" s="11">
        <v>163</v>
      </c>
      <c r="R589" s="11">
        <v>0.94070510114324124</v>
      </c>
      <c r="S589" s="11">
        <v>0.90248772243057573</v>
      </c>
      <c r="T589" s="11">
        <v>0.35292609343253195</v>
      </c>
      <c r="U589" s="11">
        <v>0.46099721425189566</v>
      </c>
      <c r="V589" s="11">
        <v>0.34641235410585364</v>
      </c>
      <c r="W589" s="11">
        <v>0.5569038414334837</v>
      </c>
      <c r="X589" s="11">
        <v>0.79703098573650333</v>
      </c>
      <c r="Y589" s="11">
        <v>0.65082659328429515</v>
      </c>
      <c r="Z589" s="11">
        <v>0.62603623822729748</v>
      </c>
    </row>
    <row r="590" spans="1:26">
      <c r="A590" s="4">
        <v>311001087792</v>
      </c>
      <c r="B590" s="11" t="s">
        <v>535</v>
      </c>
      <c r="C590" s="11">
        <v>98</v>
      </c>
      <c r="D590" s="11">
        <v>0.96046705303415758</v>
      </c>
      <c r="E590" s="11">
        <v>0.90423549820621019</v>
      </c>
      <c r="F590" s="11">
        <v>0.34179856963685062</v>
      </c>
      <c r="G590" s="11">
        <v>0.41429227745839647</v>
      </c>
      <c r="H590" s="11">
        <v>0.39776048883895027</v>
      </c>
      <c r="I590" s="11">
        <v>0.55552289995452087</v>
      </c>
      <c r="J590" s="11">
        <v>0.81169379823185084</v>
      </c>
      <c r="K590" s="11">
        <v>0.44599800296009801</v>
      </c>
      <c r="L590" s="11">
        <v>0.60397107354012936</v>
      </c>
      <c r="O590" s="4">
        <v>311848000456</v>
      </c>
      <c r="P590" s="11" t="s">
        <v>570</v>
      </c>
      <c r="Q590" s="11">
        <v>148</v>
      </c>
      <c r="R590" s="11">
        <v>0.91156154037627024</v>
      </c>
      <c r="S590" s="11">
        <v>0.85681833290448806</v>
      </c>
      <c r="T590" s="11">
        <v>0.42097699514490672</v>
      </c>
      <c r="U590" s="11">
        <v>0.49735780035204036</v>
      </c>
      <c r="V590" s="11">
        <v>0.39135509208894875</v>
      </c>
      <c r="W590" s="11">
        <v>0.53628511258887179</v>
      </c>
      <c r="X590" s="11">
        <v>0.71507319168523242</v>
      </c>
      <c r="Y590" s="11">
        <v>0.39722948229688115</v>
      </c>
      <c r="Z590" s="11">
        <v>0.59083219342970494</v>
      </c>
    </row>
    <row r="591" spans="1:26">
      <c r="A591" s="4">
        <v>311001087989</v>
      </c>
      <c r="B591" s="11" t="s">
        <v>581</v>
      </c>
      <c r="C591" s="11">
        <v>316</v>
      </c>
      <c r="D591" s="11">
        <v>0.95675683767340614</v>
      </c>
      <c r="E591" s="11">
        <v>0.82467127801382889</v>
      </c>
      <c r="F591" s="11">
        <v>0.32831861200392598</v>
      </c>
      <c r="G591" s="11">
        <v>0.45954056550754818</v>
      </c>
      <c r="H591" s="11">
        <v>0.34107899926994351</v>
      </c>
      <c r="I591" s="11">
        <v>0.53282687144844432</v>
      </c>
      <c r="J591" s="11">
        <v>0.73503052430352578</v>
      </c>
      <c r="K591" s="11">
        <v>0.48046613572872454</v>
      </c>
      <c r="L591" s="11">
        <v>0.58233622799366846</v>
      </c>
      <c r="O591" s="4">
        <v>311848000626</v>
      </c>
      <c r="P591" s="11" t="s">
        <v>571</v>
      </c>
      <c r="Q591" s="11">
        <v>175</v>
      </c>
      <c r="R591" s="11">
        <v>0.94818740547776659</v>
      </c>
      <c r="S591" s="11">
        <v>0.85719578045601597</v>
      </c>
      <c r="T591" s="11">
        <v>0.43103078880165246</v>
      </c>
      <c r="U591" s="11">
        <v>0.4802133039151254</v>
      </c>
      <c r="V591" s="11">
        <v>0.45192550108578339</v>
      </c>
      <c r="W591" s="11">
        <v>0.53906588489826746</v>
      </c>
      <c r="X591" s="11">
        <v>0.73352935930976693</v>
      </c>
      <c r="Y591" s="11">
        <v>0.47572393806586344</v>
      </c>
      <c r="Z591" s="11">
        <v>0.61460899525128021</v>
      </c>
    </row>
    <row r="592" spans="1:26">
      <c r="A592" s="4">
        <v>311001088063</v>
      </c>
      <c r="B592" s="11" t="s">
        <v>857</v>
      </c>
      <c r="C592" s="11">
        <v>82</v>
      </c>
      <c r="D592" s="11">
        <v>0.87120395516788751</v>
      </c>
      <c r="E592" s="11">
        <v>0.71851516926354486</v>
      </c>
      <c r="F592" s="11">
        <v>0.28670174708132784</v>
      </c>
      <c r="G592" s="11">
        <v>0.33301230782332897</v>
      </c>
      <c r="H592" s="11">
        <v>0.2986265251155239</v>
      </c>
      <c r="I592" s="11">
        <v>0.47905225105538379</v>
      </c>
      <c r="J592" s="11">
        <v>0.65809865923428301</v>
      </c>
      <c r="K592" s="11">
        <v>0.45464944746517016</v>
      </c>
      <c r="L592" s="11">
        <v>0.51248250777580628</v>
      </c>
      <c r="O592" s="4">
        <v>311848000821</v>
      </c>
      <c r="P592" s="11" t="s">
        <v>572</v>
      </c>
      <c r="Q592" s="11">
        <v>111</v>
      </c>
      <c r="R592" s="11">
        <v>0.9422800235167661</v>
      </c>
      <c r="S592" s="11">
        <v>0.87973602967355369</v>
      </c>
      <c r="T592" s="11">
        <v>0.43461992012078837</v>
      </c>
      <c r="U592" s="11">
        <v>0.51533459362849099</v>
      </c>
      <c r="V592" s="11">
        <v>0.4598654455471462</v>
      </c>
      <c r="W592" s="11">
        <v>0.67406633133436744</v>
      </c>
      <c r="X592" s="11">
        <v>0.84822626220755892</v>
      </c>
      <c r="Y592" s="11">
        <v>0.65862968654237641</v>
      </c>
      <c r="Z592" s="11">
        <v>0.67659478657138095</v>
      </c>
    </row>
    <row r="593" spans="1:26">
      <c r="A593" s="4">
        <v>311001088314</v>
      </c>
      <c r="B593" s="11" t="s">
        <v>964</v>
      </c>
      <c r="C593" s="11">
        <v>59</v>
      </c>
      <c r="D593" s="11">
        <v>0.96170024707736412</v>
      </c>
      <c r="E593" s="11">
        <v>0.79721924374922537</v>
      </c>
      <c r="F593" s="11">
        <v>0.39197648350430714</v>
      </c>
      <c r="G593" s="11">
        <v>0.43108307998971368</v>
      </c>
      <c r="H593" s="11">
        <v>0.39307807316910887</v>
      </c>
      <c r="I593" s="11">
        <v>0.49520976775326131</v>
      </c>
      <c r="J593" s="11">
        <v>0.68108400016882487</v>
      </c>
      <c r="K593" s="11">
        <v>0.34163075153905925</v>
      </c>
      <c r="L593" s="11">
        <v>0.5616227058688581</v>
      </c>
      <c r="O593" s="4">
        <v>311848002262</v>
      </c>
      <c r="P593" s="11" t="s">
        <v>573</v>
      </c>
      <c r="Q593" s="11">
        <v>180</v>
      </c>
      <c r="R593" s="11">
        <v>0.9500950994595273</v>
      </c>
      <c r="S593" s="11">
        <v>0.89746694052760889</v>
      </c>
      <c r="T593" s="11">
        <v>0.48567162220178872</v>
      </c>
      <c r="U593" s="11">
        <v>0.4593123632132084</v>
      </c>
      <c r="V593" s="11">
        <v>0.4323199295263998</v>
      </c>
      <c r="W593" s="11">
        <v>0.66123434944767212</v>
      </c>
      <c r="X593" s="11">
        <v>0.79812265637020507</v>
      </c>
      <c r="Y593" s="11">
        <v>0.58133110066737703</v>
      </c>
      <c r="Z593" s="11">
        <v>0.65819425767672335</v>
      </c>
    </row>
    <row r="594" spans="1:26">
      <c r="A594" s="4">
        <v>311001088420</v>
      </c>
      <c r="B594" s="11" t="s">
        <v>683</v>
      </c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O594" s="4">
        <v>311848002343</v>
      </c>
      <c r="P594" s="11" t="s">
        <v>574</v>
      </c>
      <c r="Q594" s="11">
        <v>180</v>
      </c>
      <c r="R594" s="11">
        <v>0.96039775164600694</v>
      </c>
      <c r="S594" s="11">
        <v>0.85471618997257071</v>
      </c>
      <c r="T594" s="11">
        <v>0.43616096162588092</v>
      </c>
      <c r="U594" s="11">
        <v>0.53591078228659106</v>
      </c>
      <c r="V594" s="11">
        <v>0.4037283244491599</v>
      </c>
      <c r="W594" s="11">
        <v>0.57067039525461061</v>
      </c>
      <c r="X594" s="11">
        <v>0.76814673507353803</v>
      </c>
      <c r="Y594" s="11">
        <v>0.56401424732060823</v>
      </c>
      <c r="Z594" s="11">
        <v>0.63671817345362081</v>
      </c>
    </row>
    <row r="595" spans="1:26">
      <c r="A595" s="4">
        <v>311001088608</v>
      </c>
      <c r="B595" s="11" t="s">
        <v>858</v>
      </c>
      <c r="C595" s="11">
        <v>176</v>
      </c>
      <c r="D595" s="11">
        <v>0.95206080843318375</v>
      </c>
      <c r="E595" s="11">
        <v>0.89300493646316847</v>
      </c>
      <c r="F595" s="11">
        <v>0.55316418065610684</v>
      </c>
      <c r="G595" s="11">
        <v>0.6186573645581448</v>
      </c>
      <c r="H595" s="11">
        <v>0.57454371839567342</v>
      </c>
      <c r="I595" s="11">
        <v>0.61159662078203036</v>
      </c>
      <c r="J595" s="11">
        <v>0.80269685691523918</v>
      </c>
      <c r="K595" s="11">
        <v>0.56120878204148228</v>
      </c>
      <c r="L595" s="11">
        <v>0.69586665853062868</v>
      </c>
      <c r="O595" s="4">
        <v>311848002432</v>
      </c>
      <c r="P595" s="11" t="s">
        <v>575</v>
      </c>
      <c r="Q595" s="11">
        <v>153</v>
      </c>
      <c r="R595" s="11">
        <v>0.95659357678533807</v>
      </c>
      <c r="S595" s="11">
        <v>0.90133788831166883</v>
      </c>
      <c r="T595" s="11">
        <v>0.41226937290915583</v>
      </c>
      <c r="U595" s="11">
        <v>0.53450111670177047</v>
      </c>
      <c r="V595" s="11">
        <v>0.493075514303078</v>
      </c>
      <c r="W595" s="11">
        <v>0.65141061512200749</v>
      </c>
      <c r="X595" s="11">
        <v>0.81212225766003954</v>
      </c>
      <c r="Y595" s="11">
        <v>0.59789000596215469</v>
      </c>
      <c r="Z595" s="11">
        <v>0.66990004346940157</v>
      </c>
    </row>
    <row r="596" spans="1:26">
      <c r="A596" s="4">
        <v>311001088764</v>
      </c>
      <c r="B596" s="11" t="s">
        <v>859</v>
      </c>
      <c r="C596" s="11">
        <v>37</v>
      </c>
      <c r="D596" s="11">
        <v>0.96853831100944099</v>
      </c>
      <c r="E596" s="11">
        <v>0.86319763312427689</v>
      </c>
      <c r="F596" s="11">
        <v>0.49257887364209285</v>
      </c>
      <c r="G596" s="11">
        <v>0.57771039549622427</v>
      </c>
      <c r="H596" s="11">
        <v>0.45375937162722257</v>
      </c>
      <c r="I596" s="11">
        <v>0.57687027391068046</v>
      </c>
      <c r="J596" s="11">
        <v>0.76400124079496712</v>
      </c>
      <c r="K596" s="11">
        <v>0.42630050786578577</v>
      </c>
      <c r="L596" s="11">
        <v>0.64036957593383637</v>
      </c>
      <c r="O596" s="4">
        <v>311848003463</v>
      </c>
      <c r="P596" s="11" t="s">
        <v>901</v>
      </c>
      <c r="Q596" s="11">
        <v>180</v>
      </c>
      <c r="R596" s="11">
        <v>0.97032997227125639</v>
      </c>
      <c r="S596" s="11">
        <v>0.91127186823858264</v>
      </c>
      <c r="T596" s="11">
        <v>0.44895132997102188</v>
      </c>
      <c r="U596" s="11">
        <v>0.51401232572950162</v>
      </c>
      <c r="V596" s="11">
        <v>0.45774500676117069</v>
      </c>
      <c r="W596" s="11">
        <v>0.61645052638811082</v>
      </c>
      <c r="X596" s="11">
        <v>0.81326047169047533</v>
      </c>
      <c r="Y596" s="11">
        <v>0.63890326101016903</v>
      </c>
      <c r="Z596" s="11">
        <v>0.67136559525753603</v>
      </c>
    </row>
    <row r="597" spans="1:26">
      <c r="A597" s="4">
        <v>311001088926</v>
      </c>
      <c r="B597" s="11" t="s">
        <v>648</v>
      </c>
      <c r="C597" s="11">
        <v>40</v>
      </c>
      <c r="D597" s="11">
        <v>0.97469494840674398</v>
      </c>
      <c r="E597" s="11">
        <v>0.89821021793229061</v>
      </c>
      <c r="F597" s="11">
        <v>0.31889686199277051</v>
      </c>
      <c r="G597" s="11">
        <v>0.36301587303324678</v>
      </c>
      <c r="H597" s="11">
        <v>0.31938112924661854</v>
      </c>
      <c r="I597" s="11">
        <v>0.51144967291332066</v>
      </c>
      <c r="J597" s="11">
        <v>0.71453322481847548</v>
      </c>
      <c r="K597" s="11">
        <v>0.21290994896635315</v>
      </c>
      <c r="L597" s="11">
        <v>0.53913648466372743</v>
      </c>
      <c r="O597" s="4">
        <v>311848003633</v>
      </c>
      <c r="P597" s="11" t="s">
        <v>576</v>
      </c>
      <c r="Q597" s="11">
        <v>91</v>
      </c>
      <c r="R597" s="11">
        <v>0.96586358780307391</v>
      </c>
      <c r="S597" s="11">
        <v>0.90304130138040373</v>
      </c>
      <c r="T597" s="11">
        <v>0.54415769577510165</v>
      </c>
      <c r="U597" s="11">
        <v>0.58522088408481043</v>
      </c>
      <c r="V597" s="11">
        <v>0.58116837042400937</v>
      </c>
      <c r="W597" s="11">
        <v>0.62396677438326431</v>
      </c>
      <c r="X597" s="11">
        <v>0.77289583356332803</v>
      </c>
      <c r="Y597" s="11">
        <v>0.62700990539758683</v>
      </c>
      <c r="Z597" s="11">
        <v>0.70041554410144724</v>
      </c>
    </row>
    <row r="598" spans="1:26">
      <c r="A598" s="4">
        <v>311001089191</v>
      </c>
      <c r="B598" s="11" t="s">
        <v>536</v>
      </c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O598" s="4">
        <v>311850000000</v>
      </c>
      <c r="P598" s="11" t="s">
        <v>902</v>
      </c>
      <c r="Q598" s="11">
        <v>14</v>
      </c>
      <c r="R598" s="11">
        <v>0.96855927499697825</v>
      </c>
      <c r="S598" s="11">
        <v>0.86612749145846479</v>
      </c>
      <c r="T598" s="11">
        <v>0.39796322226988107</v>
      </c>
      <c r="U598" s="11">
        <v>0.48698698107133742</v>
      </c>
      <c r="V598" s="11">
        <v>0.40925173556861089</v>
      </c>
      <c r="W598" s="11">
        <v>0.52246653976682134</v>
      </c>
      <c r="X598" s="11">
        <v>0.83244350444556348</v>
      </c>
      <c r="Y598" s="11">
        <v>0.60157340312913421</v>
      </c>
      <c r="Z598" s="11">
        <v>0.63567151908834896</v>
      </c>
    </row>
    <row r="599" spans="1:26">
      <c r="A599" s="4">
        <v>311001089396</v>
      </c>
      <c r="B599" s="11" t="s">
        <v>763</v>
      </c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O599" s="4">
        <v>311850000111</v>
      </c>
      <c r="P599" s="11" t="s">
        <v>902</v>
      </c>
      <c r="Q599" s="11">
        <v>73</v>
      </c>
      <c r="R599" s="11">
        <v>0.96122691928958404</v>
      </c>
      <c r="S599" s="11">
        <v>0.82850362515034948</v>
      </c>
      <c r="T599" s="11">
        <v>0.46662663067023119</v>
      </c>
      <c r="U599" s="11">
        <v>0.5519955514139856</v>
      </c>
      <c r="V599" s="11">
        <v>0.46791210608627493</v>
      </c>
      <c r="W599" s="11">
        <v>0.60815877476055025</v>
      </c>
      <c r="X599" s="11">
        <v>0.76085211939507491</v>
      </c>
      <c r="Y599" s="11">
        <v>0.430946986472244</v>
      </c>
      <c r="Z599" s="11">
        <v>0.63452783915478683</v>
      </c>
    </row>
    <row r="600" spans="1:26">
      <c r="A600" s="4">
        <v>311001089418</v>
      </c>
      <c r="B600" s="11" t="s">
        <v>860</v>
      </c>
      <c r="C600" s="11">
        <v>17</v>
      </c>
      <c r="D600" s="11">
        <v>0.9094863366088427</v>
      </c>
      <c r="E600" s="11">
        <v>0.78369616811102505</v>
      </c>
      <c r="F600" s="11">
        <v>0.53288524782642976</v>
      </c>
      <c r="G600" s="11">
        <v>0.54624773633604295</v>
      </c>
      <c r="H600" s="11">
        <v>0.55094785660889822</v>
      </c>
      <c r="I600" s="11">
        <v>0.46813720936847497</v>
      </c>
      <c r="J600" s="11">
        <v>0.66513019165341325</v>
      </c>
      <c r="K600" s="11">
        <v>0.40421233546688551</v>
      </c>
      <c r="L600" s="11">
        <v>0.60759288524750144</v>
      </c>
      <c r="O600" s="4">
        <v>411001086561</v>
      </c>
      <c r="P600" s="11" t="s">
        <v>577</v>
      </c>
      <c r="Q600" s="11">
        <v>1</v>
      </c>
      <c r="R600" s="11">
        <v>1</v>
      </c>
      <c r="S600" s="11">
        <v>1</v>
      </c>
      <c r="T600" s="11">
        <v>0.48967717242550352</v>
      </c>
      <c r="U600" s="11">
        <v>0.6874802669245984</v>
      </c>
      <c r="V600" s="11">
        <v>1</v>
      </c>
      <c r="W600" s="11">
        <v>0.60005363592790328</v>
      </c>
      <c r="X600" s="11">
        <v>0.61237480247949649</v>
      </c>
      <c r="Y600" s="11">
        <v>0.96277350969921982</v>
      </c>
      <c r="Z600" s="11">
        <v>0.79404492343209021</v>
      </c>
    </row>
    <row r="601" spans="1:26">
      <c r="A601" s="4">
        <v>311001089655</v>
      </c>
      <c r="B601" s="11" t="s">
        <v>684</v>
      </c>
      <c r="C601" s="11">
        <v>86</v>
      </c>
      <c r="D601" s="11">
        <v>0.96023082180273722</v>
      </c>
      <c r="E601" s="11">
        <v>0.9021825117307497</v>
      </c>
      <c r="F601" s="11">
        <v>0.63796440313550229</v>
      </c>
      <c r="G601" s="11">
        <v>0.65251549744053006</v>
      </c>
      <c r="H601" s="11">
        <v>0.63441904105503188</v>
      </c>
      <c r="I601" s="11">
        <v>0.70041172836799237</v>
      </c>
      <c r="J601" s="11">
        <v>0.83765238071703052</v>
      </c>
      <c r="K601" s="11">
        <v>0.58694434456979672</v>
      </c>
      <c r="L601" s="11">
        <v>0.7390400911024213</v>
      </c>
      <c r="O601" s="4">
        <v>411102000293</v>
      </c>
      <c r="P601" s="11" t="s">
        <v>694</v>
      </c>
      <c r="Q601" s="11">
        <v>279</v>
      </c>
      <c r="R601" s="11">
        <v>0.94977279451892493</v>
      </c>
      <c r="S601" s="11">
        <v>0.91192542769344931</v>
      </c>
      <c r="T601" s="11">
        <v>0.43877641657192223</v>
      </c>
      <c r="U601" s="11">
        <v>0.51842808631751713</v>
      </c>
      <c r="V601" s="11">
        <v>0.47983499987480849</v>
      </c>
      <c r="W601" s="11">
        <v>0.60747251696723781</v>
      </c>
      <c r="X601" s="11">
        <v>0.84682473696634486</v>
      </c>
      <c r="Y601" s="11">
        <v>0.66732624190589707</v>
      </c>
      <c r="Z601" s="11">
        <v>0.67754515260201276</v>
      </c>
    </row>
    <row r="602" spans="1:26">
      <c r="A602" s="4">
        <v>311001089795</v>
      </c>
      <c r="B602" s="11" t="s">
        <v>861</v>
      </c>
      <c r="C602" s="11">
        <v>109</v>
      </c>
      <c r="D602" s="11">
        <v>0.93040104193014572</v>
      </c>
      <c r="E602" s="11">
        <v>0.86833133878431212</v>
      </c>
      <c r="F602" s="11">
        <v>0.43659181624068494</v>
      </c>
      <c r="G602" s="11">
        <v>0.43428263248202148</v>
      </c>
      <c r="H602" s="11">
        <v>0.36465069033040487</v>
      </c>
      <c r="I602" s="11">
        <v>0.61107964960861794</v>
      </c>
      <c r="J602" s="11">
        <v>0.7377492353302918</v>
      </c>
      <c r="K602" s="11">
        <v>0.46923592059486191</v>
      </c>
      <c r="L602" s="11">
        <v>0.60654029066266757</v>
      </c>
      <c r="O602" s="4">
        <v>411769001042</v>
      </c>
      <c r="P602" s="11" t="s">
        <v>578</v>
      </c>
      <c r="Q602" s="11">
        <v>179</v>
      </c>
      <c r="R602" s="11">
        <v>0.96495958618581978</v>
      </c>
      <c r="S602" s="11">
        <v>0.89824010938573828</v>
      </c>
      <c r="T602" s="11">
        <v>0.43699391442036351</v>
      </c>
      <c r="U602" s="11">
        <v>0.54188257695842934</v>
      </c>
      <c r="V602" s="11">
        <v>0.44952251985627706</v>
      </c>
      <c r="W602" s="11">
        <v>0.62772637665299125</v>
      </c>
      <c r="X602" s="11">
        <v>0.80902912619848322</v>
      </c>
      <c r="Y602" s="11">
        <v>0.56347334807184934</v>
      </c>
      <c r="Z602" s="11">
        <v>0.66147844471624395</v>
      </c>
    </row>
    <row r="603" spans="1:26">
      <c r="A603" s="4">
        <v>311001090459</v>
      </c>
      <c r="B603" s="11" t="s">
        <v>862</v>
      </c>
      <c r="C603" s="11">
        <v>133</v>
      </c>
      <c r="D603" s="11">
        <v>0.94824476154512938</v>
      </c>
      <c r="E603" s="11">
        <v>0.81354476279876176</v>
      </c>
      <c r="F603" s="11">
        <v>0.3651952540806811</v>
      </c>
      <c r="G603" s="11">
        <v>0.42127995784085764</v>
      </c>
      <c r="H603" s="11">
        <v>0.39746698629558591</v>
      </c>
      <c r="I603" s="11">
        <v>0.465978977030783</v>
      </c>
      <c r="J603" s="11">
        <v>0.68544164779409833</v>
      </c>
      <c r="K603" s="11">
        <v>0.389710449296789</v>
      </c>
      <c r="L603" s="11">
        <v>0.5608578495853358</v>
      </c>
    </row>
    <row r="604" spans="1:26">
      <c r="A604" s="4">
        <v>311001090505</v>
      </c>
      <c r="B604" s="11" t="s">
        <v>863</v>
      </c>
      <c r="C604" s="11">
        <v>57</v>
      </c>
      <c r="D604" s="11">
        <v>0.94120284046500535</v>
      </c>
      <c r="E604" s="11">
        <v>0.94068902665853227</v>
      </c>
      <c r="F604" s="11">
        <v>0.73482138046709589</v>
      </c>
      <c r="G604" s="11">
        <v>0.73106628397742057</v>
      </c>
      <c r="H604" s="11">
        <v>0.70460892817976539</v>
      </c>
      <c r="I604" s="11">
        <v>0.76764227974142929</v>
      </c>
      <c r="J604" s="11">
        <v>0.84193519494450741</v>
      </c>
      <c r="K604" s="11">
        <v>0.62948927666460586</v>
      </c>
      <c r="L604" s="11">
        <v>0.78643190138729535</v>
      </c>
    </row>
    <row r="605" spans="1:26">
      <c r="A605" s="4">
        <v>311001090572</v>
      </c>
      <c r="B605" s="11" t="s">
        <v>685</v>
      </c>
      <c r="C605" s="11"/>
      <c r="D605" s="11"/>
      <c r="E605" s="11"/>
      <c r="F605" s="11"/>
      <c r="G605" s="11"/>
      <c r="H605" s="11"/>
      <c r="I605" s="11"/>
      <c r="J605" s="11"/>
      <c r="K605" s="11"/>
      <c r="L605" s="11"/>
    </row>
    <row r="606" spans="1:26">
      <c r="A606" s="4">
        <v>311001090793</v>
      </c>
      <c r="B606" s="11" t="s">
        <v>686</v>
      </c>
      <c r="C606" s="11"/>
      <c r="D606" s="11"/>
      <c r="E606" s="11"/>
      <c r="F606" s="11"/>
      <c r="G606" s="11"/>
      <c r="H606" s="11"/>
      <c r="I606" s="11"/>
      <c r="J606" s="11"/>
      <c r="K606" s="11"/>
      <c r="L606" s="11"/>
    </row>
    <row r="607" spans="1:26">
      <c r="A607" s="4">
        <v>311001090912</v>
      </c>
      <c r="B607" s="11" t="s">
        <v>864</v>
      </c>
      <c r="C607" s="11">
        <v>45</v>
      </c>
      <c r="D607" s="11">
        <v>0.89666975735279264</v>
      </c>
      <c r="E607" s="11">
        <v>0.89811600825827675</v>
      </c>
      <c r="F607" s="11">
        <v>0.61086712194028558</v>
      </c>
      <c r="G607" s="11">
        <v>0.61368786949910903</v>
      </c>
      <c r="H607" s="11">
        <v>0.51437989600450651</v>
      </c>
      <c r="I607" s="11">
        <v>0.60059384637668933</v>
      </c>
      <c r="J607" s="11">
        <v>0.73499234243682499</v>
      </c>
      <c r="K607" s="11">
        <v>0.65849130884040974</v>
      </c>
      <c r="L607" s="11">
        <v>0.69097476883861186</v>
      </c>
    </row>
    <row r="608" spans="1:26">
      <c r="A608" s="4">
        <v>311001090921</v>
      </c>
      <c r="B608" s="11" t="s">
        <v>638</v>
      </c>
      <c r="C608" s="11">
        <v>221</v>
      </c>
      <c r="D608" s="11">
        <v>0.95468394210464791</v>
      </c>
      <c r="E608" s="11">
        <v>0.88926711102663658</v>
      </c>
      <c r="F608" s="11">
        <v>0.33186487691168415</v>
      </c>
      <c r="G608" s="11">
        <v>0.417148497895447</v>
      </c>
      <c r="H608" s="11">
        <v>0.36109502017769673</v>
      </c>
      <c r="I608" s="11">
        <v>0.57868205348403445</v>
      </c>
      <c r="J608" s="11">
        <v>0.76859585501379579</v>
      </c>
      <c r="K608" s="11">
        <v>0.47255871953781364</v>
      </c>
      <c r="L608" s="11">
        <v>0.59673700951896957</v>
      </c>
    </row>
    <row r="609" spans="1:12">
      <c r="A609" s="4">
        <v>311001091129</v>
      </c>
      <c r="B609" s="11" t="s">
        <v>687</v>
      </c>
      <c r="C609" s="11">
        <v>84</v>
      </c>
      <c r="D609" s="11">
        <v>0.95880006690884134</v>
      </c>
      <c r="E609" s="11">
        <v>0.88664225345489744</v>
      </c>
      <c r="F609" s="11">
        <v>0.43820070868857863</v>
      </c>
      <c r="G609" s="11">
        <v>0.50315724996200861</v>
      </c>
      <c r="H609" s="11">
        <v>0.37292940283691267</v>
      </c>
      <c r="I609" s="11">
        <v>0.62380992566425508</v>
      </c>
      <c r="J609" s="11">
        <v>0.81547882486740519</v>
      </c>
      <c r="K609" s="11">
        <v>0.49340548450567662</v>
      </c>
      <c r="L609" s="11">
        <v>0.63655298961107198</v>
      </c>
    </row>
    <row r="610" spans="1:12">
      <c r="A610" s="4">
        <v>311001092397</v>
      </c>
      <c r="B610" s="11" t="s">
        <v>538</v>
      </c>
      <c r="C610" s="11"/>
      <c r="D610" s="11"/>
      <c r="E610" s="11"/>
      <c r="F610" s="11"/>
      <c r="G610" s="11"/>
      <c r="H610" s="11"/>
      <c r="I610" s="11"/>
      <c r="J610" s="11"/>
      <c r="K610" s="11"/>
      <c r="L610" s="11"/>
    </row>
    <row r="611" spans="1:12">
      <c r="A611" s="4">
        <v>311001092788</v>
      </c>
      <c r="B611" s="11" t="s">
        <v>539</v>
      </c>
      <c r="C611" s="11"/>
      <c r="D611" s="11"/>
      <c r="E611" s="11"/>
      <c r="F611" s="11"/>
      <c r="G611" s="11"/>
      <c r="H611" s="11"/>
      <c r="I611" s="11"/>
      <c r="J611" s="11"/>
      <c r="K611" s="11"/>
      <c r="L611" s="11"/>
    </row>
    <row r="612" spans="1:12">
      <c r="A612" s="4">
        <v>311001093121</v>
      </c>
      <c r="B612" s="11" t="s">
        <v>688</v>
      </c>
      <c r="C612" s="11"/>
      <c r="D612" s="11"/>
      <c r="E612" s="11"/>
      <c r="F612" s="11"/>
      <c r="G612" s="11"/>
      <c r="H612" s="11"/>
      <c r="I612" s="11"/>
      <c r="J612" s="11"/>
      <c r="K612" s="11"/>
      <c r="L612" s="11"/>
    </row>
    <row r="613" spans="1:12">
      <c r="A613" s="4">
        <v>311001093130</v>
      </c>
      <c r="B613" s="11" t="s">
        <v>540</v>
      </c>
      <c r="C613" s="11"/>
      <c r="D613" s="11"/>
      <c r="E613" s="11"/>
      <c r="F613" s="11"/>
      <c r="G613" s="11"/>
      <c r="H613" s="11"/>
      <c r="I613" s="11"/>
      <c r="J613" s="11"/>
      <c r="K613" s="11"/>
      <c r="L613" s="11"/>
    </row>
    <row r="614" spans="1:12">
      <c r="A614" s="4">
        <v>311001093199</v>
      </c>
      <c r="B614" s="11" t="s">
        <v>965</v>
      </c>
      <c r="C614" s="11">
        <v>30</v>
      </c>
      <c r="D614" s="11">
        <v>0.95725576781359567</v>
      </c>
      <c r="E614" s="11">
        <v>0.94307300804198702</v>
      </c>
      <c r="F614" s="11">
        <v>0.87349742066238067</v>
      </c>
      <c r="G614" s="11">
        <v>0.8304339668435301</v>
      </c>
      <c r="H614" s="11">
        <v>0.8254128975797973</v>
      </c>
      <c r="I614" s="11">
        <v>0.79779340681717159</v>
      </c>
      <c r="J614" s="11">
        <v>0.91024399353045815</v>
      </c>
      <c r="K614" s="11">
        <v>0.58695763871835627</v>
      </c>
      <c r="L614" s="11">
        <v>0.84058351250090957</v>
      </c>
    </row>
    <row r="615" spans="1:12">
      <c r="A615" s="4">
        <v>311001093253</v>
      </c>
      <c r="B615" s="11" t="s">
        <v>541</v>
      </c>
      <c r="C615" s="11">
        <v>80</v>
      </c>
      <c r="D615" s="11">
        <v>0.95259620026008152</v>
      </c>
      <c r="E615" s="11">
        <v>0.85755903812117862</v>
      </c>
      <c r="F615" s="11">
        <v>0.53625292251021184</v>
      </c>
      <c r="G615" s="11">
        <v>0.51313536267212401</v>
      </c>
      <c r="H615" s="11">
        <v>0.47934237164747068</v>
      </c>
      <c r="I615" s="11">
        <v>0.56089794955642858</v>
      </c>
      <c r="J615" s="11">
        <v>0.77246340326575968</v>
      </c>
      <c r="K615" s="11">
        <v>0.61524576626206662</v>
      </c>
      <c r="L615" s="11">
        <v>0.66093662678691523</v>
      </c>
    </row>
    <row r="616" spans="1:12">
      <c r="A616" s="4">
        <v>311001093598</v>
      </c>
      <c r="B616" s="11" t="s">
        <v>865</v>
      </c>
      <c r="C616" s="11">
        <v>25</v>
      </c>
      <c r="D616" s="11">
        <v>0.97590016173774519</v>
      </c>
      <c r="E616" s="11">
        <v>0.89628695997630492</v>
      </c>
      <c r="F616" s="11">
        <v>0.39149609828418941</v>
      </c>
      <c r="G616" s="11">
        <v>0.44285028855838748</v>
      </c>
      <c r="H616" s="11">
        <v>0.42907627684690525</v>
      </c>
      <c r="I616" s="11">
        <v>0.46688951925178945</v>
      </c>
      <c r="J616" s="11">
        <v>0.75929982830105969</v>
      </c>
      <c r="K616" s="11">
        <v>0.51069712883116769</v>
      </c>
      <c r="L616" s="11">
        <v>0.60906203272344361</v>
      </c>
    </row>
    <row r="617" spans="1:12">
      <c r="A617" s="4">
        <v>311001093792</v>
      </c>
      <c r="B617" s="11" t="s">
        <v>966</v>
      </c>
      <c r="C617" s="11">
        <v>73</v>
      </c>
      <c r="D617" s="11">
        <v>0.9516549543543078</v>
      </c>
      <c r="E617" s="11">
        <v>0.88344652363399956</v>
      </c>
      <c r="F617" s="11">
        <v>0.55355231384071901</v>
      </c>
      <c r="G617" s="11">
        <v>0.64131309020405047</v>
      </c>
      <c r="H617" s="11">
        <v>0.59445993088701587</v>
      </c>
      <c r="I617" s="11">
        <v>0.66697238886509158</v>
      </c>
      <c r="J617" s="11">
        <v>0.76120527372114466</v>
      </c>
      <c r="K617" s="11">
        <v>0.6027319064726131</v>
      </c>
      <c r="L617" s="11">
        <v>0.70691704774736774</v>
      </c>
    </row>
    <row r="618" spans="1:12">
      <c r="A618" s="4">
        <v>311001093831</v>
      </c>
      <c r="B618" s="11" t="s">
        <v>866</v>
      </c>
      <c r="C618" s="11">
        <v>23</v>
      </c>
      <c r="D618" s="11">
        <v>0.96888651710135965</v>
      </c>
      <c r="E618" s="11">
        <v>0.90202177163404496</v>
      </c>
      <c r="F618" s="11">
        <v>0.35474530088864681</v>
      </c>
      <c r="G618" s="11">
        <v>0.37519541685446162</v>
      </c>
      <c r="H618" s="11">
        <v>0.31438003134314846</v>
      </c>
      <c r="I618" s="11">
        <v>0.60869841768048782</v>
      </c>
      <c r="J618" s="11">
        <v>0.76841930976100536</v>
      </c>
      <c r="K618" s="11">
        <v>0.67606050409791496</v>
      </c>
      <c r="L618" s="11">
        <v>0.62105090867013368</v>
      </c>
    </row>
    <row r="619" spans="1:12">
      <c r="A619" s="4">
        <v>311001094403</v>
      </c>
      <c r="B619" s="11" t="s">
        <v>867</v>
      </c>
      <c r="C619" s="11">
        <v>43</v>
      </c>
      <c r="D619" s="11">
        <v>0.96504143774054496</v>
      </c>
      <c r="E619" s="11">
        <v>0.88280135352203359</v>
      </c>
      <c r="F619" s="11">
        <v>0.2485192109125324</v>
      </c>
      <c r="G619" s="11">
        <v>0.36171923049066473</v>
      </c>
      <c r="H619" s="11">
        <v>0.30712655130001554</v>
      </c>
      <c r="I619" s="11">
        <v>0.62621580319848913</v>
      </c>
      <c r="J619" s="11">
        <v>0.78862772347649901</v>
      </c>
      <c r="K619" s="11">
        <v>0.56447715090682204</v>
      </c>
      <c r="L619" s="11">
        <v>0.59306605769345011</v>
      </c>
    </row>
    <row r="620" spans="1:12">
      <c r="A620" s="4">
        <v>311001094811</v>
      </c>
      <c r="B620" s="11" t="s">
        <v>542</v>
      </c>
      <c r="C620" s="11"/>
      <c r="D620" s="11"/>
      <c r="E620" s="11"/>
      <c r="F620" s="11"/>
      <c r="G620" s="11"/>
      <c r="H620" s="11"/>
      <c r="I620" s="11"/>
      <c r="J620" s="11"/>
      <c r="K620" s="11"/>
      <c r="L620" s="11"/>
    </row>
    <row r="621" spans="1:12">
      <c r="A621" s="4">
        <v>311001094993</v>
      </c>
      <c r="B621" s="11" t="s">
        <v>868</v>
      </c>
      <c r="C621" s="11">
        <v>50</v>
      </c>
      <c r="D621" s="11">
        <v>0.96463789215868445</v>
      </c>
      <c r="E621" s="11">
        <v>0.85622172395103102</v>
      </c>
      <c r="F621" s="11">
        <v>0.31115798644157627</v>
      </c>
      <c r="G621" s="11">
        <v>0.44642082779131714</v>
      </c>
      <c r="H621" s="11">
        <v>0.3770741442336899</v>
      </c>
      <c r="I621" s="11">
        <v>0.55949476160516032</v>
      </c>
      <c r="J621" s="11">
        <v>0.7724128636781229</v>
      </c>
      <c r="K621" s="11">
        <v>0.48999993655444241</v>
      </c>
      <c r="L621" s="11">
        <v>0.59717751705175304</v>
      </c>
    </row>
    <row r="622" spans="1:12">
      <c r="A622" s="4">
        <v>311001095191</v>
      </c>
      <c r="B622" s="11" t="s">
        <v>543</v>
      </c>
      <c r="C622" s="11"/>
      <c r="D622" s="11"/>
      <c r="E622" s="11"/>
      <c r="F622" s="11"/>
      <c r="G622" s="11"/>
      <c r="H622" s="11"/>
      <c r="I622" s="11"/>
      <c r="J622" s="11"/>
      <c r="K622" s="11"/>
      <c r="L622" s="11"/>
    </row>
    <row r="623" spans="1:12">
      <c r="A623" s="4">
        <v>311001095469</v>
      </c>
      <c r="B623" s="11" t="s">
        <v>869</v>
      </c>
      <c r="C623" s="11">
        <v>23</v>
      </c>
      <c r="D623" s="11">
        <v>0.93714382057703294</v>
      </c>
      <c r="E623" s="11">
        <v>0.86221042996101016</v>
      </c>
      <c r="F623" s="11">
        <v>0.50107285080438724</v>
      </c>
      <c r="G623" s="11">
        <v>0.52097903345439256</v>
      </c>
      <c r="H623" s="11">
        <v>0.31618603937397455</v>
      </c>
      <c r="I623" s="11">
        <v>0.58808442934240712</v>
      </c>
      <c r="J623" s="11">
        <v>0.79299122905731823</v>
      </c>
      <c r="K623" s="11">
        <v>0.6434828628032907</v>
      </c>
      <c r="L623" s="11">
        <v>0.64526883692172665</v>
      </c>
    </row>
    <row r="624" spans="1:12">
      <c r="A624" s="4">
        <v>311001096228</v>
      </c>
      <c r="B624" s="11" t="s">
        <v>544</v>
      </c>
      <c r="C624" s="11">
        <v>154</v>
      </c>
      <c r="D624" s="11">
        <v>0.95766216241190405</v>
      </c>
      <c r="E624" s="11">
        <v>0.83025561841268003</v>
      </c>
      <c r="F624" s="11">
        <v>0.31907385740899552</v>
      </c>
      <c r="G624" s="11">
        <v>0.40239261601438309</v>
      </c>
      <c r="H624" s="11">
        <v>0.36424807354384653</v>
      </c>
      <c r="I624" s="11">
        <v>0.45590210902285444</v>
      </c>
      <c r="J624" s="11">
        <v>0.74770149563407773</v>
      </c>
      <c r="K624" s="11">
        <v>0.39041472912444536</v>
      </c>
      <c r="L624" s="11">
        <v>0.55845633269664841</v>
      </c>
    </row>
    <row r="625" spans="1:12">
      <c r="A625" s="4">
        <v>311001096309</v>
      </c>
      <c r="B625" s="11" t="s">
        <v>870</v>
      </c>
      <c r="C625" s="11">
        <v>52</v>
      </c>
      <c r="D625" s="11">
        <v>0.95722407417785682</v>
      </c>
      <c r="E625" s="11">
        <v>0.83845233135270703</v>
      </c>
      <c r="F625" s="11">
        <v>0.32165300646302492</v>
      </c>
      <c r="G625" s="11">
        <v>0.40585862727980931</v>
      </c>
      <c r="H625" s="11">
        <v>0.35923660936860285</v>
      </c>
      <c r="I625" s="11">
        <v>0.57358468525070205</v>
      </c>
      <c r="J625" s="11">
        <v>0.78669889758005596</v>
      </c>
      <c r="K625" s="11">
        <v>0.38863283230761808</v>
      </c>
      <c r="L625" s="11">
        <v>0.57891763297254717</v>
      </c>
    </row>
    <row r="626" spans="1:12">
      <c r="A626" s="4">
        <v>311001097470</v>
      </c>
      <c r="B626" s="11" t="s">
        <v>605</v>
      </c>
      <c r="C626" s="11"/>
      <c r="D626" s="11"/>
      <c r="E626" s="11"/>
      <c r="F626" s="11"/>
      <c r="G626" s="11"/>
      <c r="H626" s="11"/>
      <c r="I626" s="11"/>
      <c r="J626" s="11"/>
      <c r="K626" s="11"/>
      <c r="L626" s="11"/>
    </row>
    <row r="627" spans="1:12">
      <c r="A627" s="4">
        <v>311001097500</v>
      </c>
      <c r="B627" s="11" t="s">
        <v>689</v>
      </c>
      <c r="C627" s="11">
        <v>78</v>
      </c>
      <c r="D627" s="11">
        <v>0.91795486121006575</v>
      </c>
      <c r="E627" s="11">
        <v>0.87511910188966513</v>
      </c>
      <c r="F627" s="11">
        <v>0.75103972024796684</v>
      </c>
      <c r="G627" s="11">
        <v>0.74712819783825357</v>
      </c>
      <c r="H627" s="11">
        <v>0.71048697872452415</v>
      </c>
      <c r="I627" s="11">
        <v>0.77609234086325796</v>
      </c>
      <c r="J627" s="11">
        <v>0.84264510161562589</v>
      </c>
      <c r="K627" s="11">
        <v>0.62747251915166125</v>
      </c>
      <c r="L627" s="11">
        <v>0.78099235269262757</v>
      </c>
    </row>
    <row r="628" spans="1:12">
      <c r="A628" s="4">
        <v>311001097569</v>
      </c>
      <c r="B628" s="11" t="s">
        <v>545</v>
      </c>
      <c r="C628" s="11"/>
      <c r="D628" s="11"/>
      <c r="E628" s="11"/>
      <c r="F628" s="11"/>
      <c r="G628" s="11"/>
      <c r="H628" s="11"/>
      <c r="I628" s="11"/>
      <c r="J628" s="11"/>
      <c r="K628" s="11"/>
      <c r="L628" s="11"/>
    </row>
    <row r="629" spans="1:12">
      <c r="A629" s="4">
        <v>311001097615</v>
      </c>
      <c r="B629" s="11" t="s">
        <v>871</v>
      </c>
      <c r="C629" s="11">
        <v>138</v>
      </c>
      <c r="D629" s="11">
        <v>0.97495665585572344</v>
      </c>
      <c r="E629" s="11">
        <v>0.79927496900327122</v>
      </c>
      <c r="F629" s="11">
        <v>0.37096959913570998</v>
      </c>
      <c r="G629" s="11">
        <v>0.41980089217590782</v>
      </c>
      <c r="H629" s="11">
        <v>0.33718114591493192</v>
      </c>
      <c r="I629" s="11">
        <v>0.49100031157897289</v>
      </c>
      <c r="J629" s="11">
        <v>0.7022920296656624</v>
      </c>
      <c r="K629" s="11">
        <v>0.43806371205599892</v>
      </c>
      <c r="L629" s="11">
        <v>0.56669241442327234</v>
      </c>
    </row>
    <row r="630" spans="1:12">
      <c r="A630" s="4">
        <v>311001097658</v>
      </c>
      <c r="B630" s="11" t="s">
        <v>589</v>
      </c>
      <c r="C630" s="11"/>
      <c r="D630" s="11"/>
      <c r="E630" s="11"/>
      <c r="F630" s="11"/>
      <c r="G630" s="11"/>
      <c r="H630" s="11"/>
      <c r="I630" s="11"/>
      <c r="J630" s="11"/>
      <c r="K630" s="11"/>
      <c r="L630" s="11"/>
    </row>
    <row r="631" spans="1:12">
      <c r="A631" s="4">
        <v>311001098531</v>
      </c>
      <c r="B631" s="11" t="s">
        <v>967</v>
      </c>
      <c r="C631" s="11">
        <v>15</v>
      </c>
      <c r="D631" s="11">
        <v>0.96926810830522592</v>
      </c>
      <c r="E631" s="11">
        <v>0.53471964222551693</v>
      </c>
      <c r="F631" s="11">
        <v>0.26268792115406298</v>
      </c>
      <c r="G631" s="11">
        <v>0.3661107509732992</v>
      </c>
      <c r="H631" s="11">
        <v>0.44051904326722391</v>
      </c>
      <c r="I631" s="11">
        <v>0.54767880040413075</v>
      </c>
      <c r="J631" s="11">
        <v>0.7887284906259181</v>
      </c>
      <c r="K631" s="11">
        <v>0.44882135709920373</v>
      </c>
      <c r="L631" s="11">
        <v>0.54481676425682268</v>
      </c>
    </row>
    <row r="632" spans="1:12">
      <c r="A632" s="4">
        <v>311001098603</v>
      </c>
      <c r="B632" s="11" t="s">
        <v>546</v>
      </c>
      <c r="C632" s="11">
        <v>28</v>
      </c>
      <c r="D632" s="11">
        <v>0.94206550568323066</v>
      </c>
      <c r="E632" s="11">
        <v>0.92497032029256487</v>
      </c>
      <c r="F632" s="11">
        <v>0.59272570639376421</v>
      </c>
      <c r="G632" s="11">
        <v>0.63502550148616532</v>
      </c>
      <c r="H632" s="11">
        <v>0.61352841559216476</v>
      </c>
      <c r="I632" s="11">
        <v>0.65686900991697439</v>
      </c>
      <c r="J632" s="11">
        <v>0.76109664280765921</v>
      </c>
      <c r="K632" s="11">
        <v>0.50247339926014301</v>
      </c>
      <c r="L632" s="11">
        <v>0.70359431267908334</v>
      </c>
    </row>
    <row r="633" spans="1:12">
      <c r="A633" s="4">
        <v>311001098671</v>
      </c>
      <c r="B633" s="11" t="s">
        <v>547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</row>
    <row r="634" spans="1:12">
      <c r="A634" s="4">
        <v>311001099626</v>
      </c>
      <c r="B634" s="11" t="s">
        <v>548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</row>
    <row r="635" spans="1:12">
      <c r="A635" s="4">
        <v>311001099723</v>
      </c>
      <c r="B635" s="11" t="s">
        <v>603</v>
      </c>
      <c r="C635" s="11">
        <v>55</v>
      </c>
      <c r="D635" s="11">
        <v>0.94835695335338188</v>
      </c>
      <c r="E635" s="11">
        <v>0.88690890026756453</v>
      </c>
      <c r="F635" s="11">
        <v>0.37542077367000731</v>
      </c>
      <c r="G635" s="11">
        <v>0.41694940044562884</v>
      </c>
      <c r="H635" s="11">
        <v>0.38468504706584544</v>
      </c>
      <c r="I635" s="11">
        <v>0.60586795680436123</v>
      </c>
      <c r="J635" s="11">
        <v>0.7606038597879472</v>
      </c>
      <c r="K635" s="11">
        <v>0.37222445178324176</v>
      </c>
      <c r="L635" s="11">
        <v>0.59387716789724732</v>
      </c>
    </row>
    <row r="636" spans="1:12">
      <c r="A636" s="4">
        <v>311001100829</v>
      </c>
      <c r="B636" s="11" t="s">
        <v>872</v>
      </c>
      <c r="C636" s="11">
        <v>95</v>
      </c>
      <c r="D636" s="11">
        <v>0.96514032555009488</v>
      </c>
      <c r="E636" s="11">
        <v>0.8915379204147742</v>
      </c>
      <c r="F636" s="11">
        <v>0.49883808615468683</v>
      </c>
      <c r="G636" s="11">
        <v>0.49205358848854513</v>
      </c>
      <c r="H636" s="11">
        <v>0.44535445386782324</v>
      </c>
      <c r="I636" s="11">
        <v>0.57539508692748897</v>
      </c>
      <c r="J636" s="11">
        <v>0.79491079528492326</v>
      </c>
      <c r="K636" s="11">
        <v>0.48234845240061475</v>
      </c>
      <c r="L636" s="11">
        <v>0.64319733863611894</v>
      </c>
    </row>
    <row r="637" spans="1:12">
      <c r="A637" s="4">
        <v>311001100993</v>
      </c>
      <c r="B637" s="11" t="s">
        <v>968</v>
      </c>
      <c r="C637" s="11">
        <v>34</v>
      </c>
      <c r="D637" s="11">
        <v>0.97219912179304302</v>
      </c>
      <c r="E637" s="11">
        <v>0.86128662133948686</v>
      </c>
      <c r="F637" s="11">
        <v>0.4434724447616693</v>
      </c>
      <c r="G637" s="11">
        <v>0.53144185696443114</v>
      </c>
      <c r="H637" s="11">
        <v>0.4441266451832418</v>
      </c>
      <c r="I637" s="11">
        <v>0.63575636724706641</v>
      </c>
      <c r="J637" s="11">
        <v>0.85648427817966155</v>
      </c>
      <c r="K637" s="11">
        <v>0.54202483485839703</v>
      </c>
      <c r="L637" s="11">
        <v>0.66084902129087464</v>
      </c>
    </row>
    <row r="638" spans="1:12">
      <c r="A638" s="4">
        <v>311001101396</v>
      </c>
      <c r="B638" s="11" t="s">
        <v>549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</row>
    <row r="639" spans="1:12">
      <c r="A639" s="4">
        <v>311001101850</v>
      </c>
      <c r="B639" s="11" t="s">
        <v>551</v>
      </c>
      <c r="C639" s="11"/>
      <c r="D639" s="11"/>
      <c r="E639" s="11"/>
      <c r="F639" s="11"/>
      <c r="G639" s="11"/>
      <c r="H639" s="11"/>
      <c r="I639" s="11"/>
      <c r="J639" s="11"/>
      <c r="K639" s="11"/>
      <c r="L639" s="11"/>
    </row>
    <row r="640" spans="1:12">
      <c r="A640" s="4">
        <v>311001102350</v>
      </c>
      <c r="B640" s="11" t="s">
        <v>552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</row>
    <row r="641" spans="1:12">
      <c r="A641" s="4">
        <v>311001102783</v>
      </c>
      <c r="B641" s="11" t="s">
        <v>873</v>
      </c>
      <c r="C641" s="11">
        <v>264</v>
      </c>
      <c r="D641" s="11">
        <v>0.96599080018271988</v>
      </c>
      <c r="E641" s="11">
        <v>0.92163707343802237</v>
      </c>
      <c r="F641" s="11">
        <v>0.47942753010872524</v>
      </c>
      <c r="G641" s="11">
        <v>0.55796498980607778</v>
      </c>
      <c r="H641" s="11">
        <v>0.44324743630625246</v>
      </c>
      <c r="I641" s="11">
        <v>0.61511829025489906</v>
      </c>
      <c r="J641" s="11">
        <v>0.8268616409829358</v>
      </c>
      <c r="K641" s="11">
        <v>0.61454498188303397</v>
      </c>
      <c r="L641" s="11">
        <v>0.67809909287033332</v>
      </c>
    </row>
    <row r="642" spans="1:12">
      <c r="A642" s="4">
        <v>311001105430</v>
      </c>
      <c r="B642" s="11" t="s">
        <v>874</v>
      </c>
      <c r="C642" s="11">
        <v>51</v>
      </c>
      <c r="D642" s="11">
        <v>0.94839049604594228</v>
      </c>
      <c r="E642" s="11">
        <v>0.91882508305582244</v>
      </c>
      <c r="F642" s="11">
        <v>0.56010539351937638</v>
      </c>
      <c r="G642" s="11">
        <v>0.54209508885032331</v>
      </c>
      <c r="H642" s="11">
        <v>0.56905922742333714</v>
      </c>
      <c r="I642" s="11">
        <v>0.64068044216424525</v>
      </c>
      <c r="J642" s="11">
        <v>0.84318651801003064</v>
      </c>
      <c r="K642" s="11">
        <v>0.5604615618155242</v>
      </c>
      <c r="L642" s="11">
        <v>0.69785047636057518</v>
      </c>
    </row>
    <row r="643" spans="1:12">
      <c r="A643" s="4">
        <v>311001105481</v>
      </c>
      <c r="B643" s="11" t="s">
        <v>875</v>
      </c>
      <c r="C643" s="11">
        <v>32</v>
      </c>
      <c r="D643" s="11">
        <v>0.91500382522653578</v>
      </c>
      <c r="E643" s="11">
        <v>0.90747322047032286</v>
      </c>
      <c r="F643" s="11">
        <v>0.45248279475284425</v>
      </c>
      <c r="G643" s="11">
        <v>0.42473738330484651</v>
      </c>
      <c r="H643" s="11">
        <v>0.46537590186913974</v>
      </c>
      <c r="I643" s="11">
        <v>0.73767706592510318</v>
      </c>
      <c r="J643" s="11">
        <v>0.82323523061992632</v>
      </c>
      <c r="K643" s="11">
        <v>0.72234514405257544</v>
      </c>
      <c r="L643" s="11">
        <v>0.68104132077766177</v>
      </c>
    </row>
    <row r="644" spans="1:12">
      <c r="A644" s="4">
        <v>311001105979</v>
      </c>
      <c r="B644" s="11" t="s">
        <v>553</v>
      </c>
      <c r="C644" s="11">
        <v>77</v>
      </c>
      <c r="D644" s="11">
        <v>0.95607128727216462</v>
      </c>
      <c r="E644" s="11">
        <v>0.77206835842765797</v>
      </c>
      <c r="F644" s="11">
        <v>0.37911362128399584</v>
      </c>
      <c r="G644" s="11">
        <v>0.53776214604872985</v>
      </c>
      <c r="H644" s="11">
        <v>0.3853856195000675</v>
      </c>
      <c r="I644" s="11">
        <v>0.51052617685643897</v>
      </c>
      <c r="J644" s="11">
        <v>0.66062935437169346</v>
      </c>
      <c r="K644" s="11">
        <v>0.36821708741653392</v>
      </c>
      <c r="L644" s="11">
        <v>0.5712217063971603</v>
      </c>
    </row>
    <row r="645" spans="1:12">
      <c r="A645" s="4">
        <v>311001106011</v>
      </c>
      <c r="B645" s="11" t="s">
        <v>876</v>
      </c>
      <c r="C645" s="11">
        <v>18</v>
      </c>
      <c r="D645" s="11">
        <v>0.90788417534993571</v>
      </c>
      <c r="E645" s="11">
        <v>0.71560114147356879</v>
      </c>
      <c r="F645" s="11">
        <v>0.41130242945769124</v>
      </c>
      <c r="G645" s="11">
        <v>0.53690135600440048</v>
      </c>
      <c r="H645" s="11">
        <v>0.51756700406792389</v>
      </c>
      <c r="I645" s="11">
        <v>0.63379591539576097</v>
      </c>
      <c r="J645" s="11">
        <v>0.75380719416616837</v>
      </c>
      <c r="K645" s="11">
        <v>0.30930570965549964</v>
      </c>
      <c r="L645" s="11">
        <v>0.59827061569636864</v>
      </c>
    </row>
    <row r="646" spans="1:12">
      <c r="A646" s="4">
        <v>311001107165</v>
      </c>
      <c r="B646" s="11" t="s">
        <v>877</v>
      </c>
      <c r="C646" s="11">
        <v>27</v>
      </c>
      <c r="D646" s="11">
        <v>0.97761574486921377</v>
      </c>
      <c r="E646" s="11">
        <v>0.96601785954757435</v>
      </c>
      <c r="F646" s="11">
        <v>0.37714999421568585</v>
      </c>
      <c r="G646" s="11">
        <v>0.47014375013044624</v>
      </c>
      <c r="H646" s="11">
        <v>0.3769864940819338</v>
      </c>
      <c r="I646" s="11">
        <v>0.43262716328643919</v>
      </c>
      <c r="J646" s="11">
        <v>0.74365755852097637</v>
      </c>
      <c r="K646" s="11">
        <v>0.41787737296761274</v>
      </c>
      <c r="L646" s="11">
        <v>0.5952594922024852</v>
      </c>
    </row>
    <row r="647" spans="1:12">
      <c r="A647" s="4">
        <v>311001107513</v>
      </c>
      <c r="B647" s="11" t="s">
        <v>554</v>
      </c>
      <c r="C647" s="11"/>
      <c r="D647" s="11"/>
      <c r="E647" s="11"/>
      <c r="F647" s="11"/>
      <c r="G647" s="11"/>
      <c r="H647" s="11"/>
      <c r="I647" s="11"/>
      <c r="J647" s="11"/>
      <c r="K647" s="11"/>
      <c r="L647" s="11"/>
    </row>
    <row r="648" spans="1:12">
      <c r="A648" s="4">
        <v>311001107629</v>
      </c>
      <c r="B648" s="11" t="s">
        <v>690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</row>
    <row r="649" spans="1:12">
      <c r="A649" s="4">
        <v>311001108340</v>
      </c>
      <c r="B649" s="11" t="s">
        <v>878</v>
      </c>
      <c r="C649" s="11">
        <v>244</v>
      </c>
      <c r="D649" s="11">
        <v>0.93249378855062837</v>
      </c>
      <c r="E649" s="11">
        <v>0.78099822857472401</v>
      </c>
      <c r="F649" s="11">
        <v>0.46960226921522641</v>
      </c>
      <c r="G649" s="11">
        <v>0.48327380775707102</v>
      </c>
      <c r="H649" s="11">
        <v>0.44750517256386818</v>
      </c>
      <c r="I649" s="11">
        <v>0.53498416064013288</v>
      </c>
      <c r="J649" s="11">
        <v>0.65407693114021703</v>
      </c>
      <c r="K649" s="11">
        <v>0.38512478016058821</v>
      </c>
      <c r="L649" s="11">
        <v>0.58600739232530707</v>
      </c>
    </row>
    <row r="650" spans="1:12">
      <c r="A650" s="4">
        <v>311001108927</v>
      </c>
      <c r="B650" s="11" t="s">
        <v>588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</row>
    <row r="651" spans="1:12">
      <c r="A651" s="4">
        <v>311001109516</v>
      </c>
      <c r="B651" s="11" t="s">
        <v>879</v>
      </c>
      <c r="C651" s="11">
        <v>79</v>
      </c>
      <c r="D651" s="11">
        <v>0.93184788986662492</v>
      </c>
      <c r="E651" s="11">
        <v>0.81315191272506793</v>
      </c>
      <c r="F651" s="11">
        <v>0.46425447159729899</v>
      </c>
      <c r="G651" s="11">
        <v>0.49566650448036081</v>
      </c>
      <c r="H651" s="11">
        <v>0.3343395576536114</v>
      </c>
      <c r="I651" s="11">
        <v>0.53282162663160793</v>
      </c>
      <c r="J651" s="11">
        <v>0.7333816789500065</v>
      </c>
      <c r="K651" s="11">
        <v>0.48742014739650813</v>
      </c>
      <c r="L651" s="11">
        <v>0.59911047366263581</v>
      </c>
    </row>
    <row r="652" spans="1:12">
      <c r="A652" s="4">
        <v>311001109524</v>
      </c>
      <c r="B652" s="11" t="s">
        <v>579</v>
      </c>
      <c r="C652" s="11">
        <v>50</v>
      </c>
      <c r="D652" s="11">
        <v>0.93638883140084905</v>
      </c>
      <c r="E652" s="11">
        <v>0.86396002232988711</v>
      </c>
      <c r="F652" s="11">
        <v>0.52898623466289008</v>
      </c>
      <c r="G652" s="11">
        <v>0.50213690936486188</v>
      </c>
      <c r="H652" s="11">
        <v>0.45818240676376354</v>
      </c>
      <c r="I652" s="11">
        <v>0.53354498748505508</v>
      </c>
      <c r="J652" s="11">
        <v>0.78033293893331612</v>
      </c>
      <c r="K652" s="11">
        <v>0.50232158925507042</v>
      </c>
      <c r="L652" s="11">
        <v>0.6382317400244617</v>
      </c>
    </row>
    <row r="653" spans="1:12">
      <c r="A653" s="4">
        <v>311001110662</v>
      </c>
      <c r="B653" s="11" t="s">
        <v>880</v>
      </c>
      <c r="C653" s="11">
        <v>53</v>
      </c>
      <c r="D653" s="11">
        <v>0.95479409368366497</v>
      </c>
      <c r="E653" s="11">
        <v>0.90826636137967598</v>
      </c>
      <c r="F653" s="11">
        <v>0.46869556296850623</v>
      </c>
      <c r="G653" s="11">
        <v>0.58965842752335684</v>
      </c>
      <c r="H653" s="11">
        <v>0.499142057105118</v>
      </c>
      <c r="I653" s="11">
        <v>0.60560378591408126</v>
      </c>
      <c r="J653" s="11">
        <v>0.78150030333417175</v>
      </c>
      <c r="K653" s="11">
        <v>0.4372451839286669</v>
      </c>
      <c r="L653" s="11">
        <v>0.65561322197965533</v>
      </c>
    </row>
    <row r="654" spans="1:12">
      <c r="A654" s="4">
        <v>311102000086</v>
      </c>
      <c r="B654" s="11" t="s">
        <v>592</v>
      </c>
      <c r="C654" s="11">
        <v>139</v>
      </c>
      <c r="D654" s="11">
        <v>0.93179879140201172</v>
      </c>
      <c r="E654" s="11">
        <v>0.76565684770630105</v>
      </c>
      <c r="F654" s="11">
        <v>0.36631248947506867</v>
      </c>
      <c r="G654" s="11">
        <v>0.4634981923767037</v>
      </c>
      <c r="H654" s="11">
        <v>0.37562076224621604</v>
      </c>
      <c r="I654" s="11">
        <v>0.47671140458307737</v>
      </c>
      <c r="J654" s="11">
        <v>0.66797148218961777</v>
      </c>
      <c r="K654" s="11">
        <v>0.35455373151319092</v>
      </c>
      <c r="L654" s="11">
        <v>0.55026546268652343</v>
      </c>
    </row>
    <row r="655" spans="1:12">
      <c r="A655" s="4">
        <v>311102000141</v>
      </c>
      <c r="B655" s="11" t="s">
        <v>640</v>
      </c>
      <c r="C655" s="11">
        <v>346</v>
      </c>
      <c r="D655" s="11">
        <v>0.95258889453024942</v>
      </c>
      <c r="E655" s="11">
        <v>0.82028766631785299</v>
      </c>
      <c r="F655" s="11">
        <v>0.41439810564121726</v>
      </c>
      <c r="G655" s="11">
        <v>0.57208114790441478</v>
      </c>
      <c r="H655" s="11">
        <v>0.41092440225894994</v>
      </c>
      <c r="I655" s="11">
        <v>0.57259304533178945</v>
      </c>
      <c r="J655" s="11">
        <v>0.73815779595185227</v>
      </c>
      <c r="K655" s="11">
        <v>0.4633868916830946</v>
      </c>
      <c r="L655" s="11">
        <v>0.61805224370242762</v>
      </c>
    </row>
    <row r="656" spans="1:12">
      <c r="A656" s="4">
        <v>311102000531</v>
      </c>
      <c r="B656" s="11" t="s">
        <v>586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</row>
    <row r="657" spans="1:12">
      <c r="A657" s="4">
        <v>311102001007</v>
      </c>
      <c r="B657" s="11" t="s">
        <v>691</v>
      </c>
      <c r="C657" s="11">
        <v>16</v>
      </c>
      <c r="D657" s="11">
        <v>0.9423997023920575</v>
      </c>
      <c r="E657" s="11">
        <v>0.96886866731817567</v>
      </c>
      <c r="F657" s="11">
        <v>0.60137418832598477</v>
      </c>
      <c r="G657" s="11">
        <v>0.64830119516993023</v>
      </c>
      <c r="H657" s="11">
        <v>0.57649071141608754</v>
      </c>
      <c r="I657" s="11">
        <v>0.61035372803359556</v>
      </c>
      <c r="J657" s="11">
        <v>0.75053393110670441</v>
      </c>
      <c r="K657" s="11">
        <v>0.41395000108445357</v>
      </c>
      <c r="L657" s="11">
        <v>0.68903401560587363</v>
      </c>
    </row>
    <row r="658" spans="1:12">
      <c r="A658" s="4">
        <v>311102001015</v>
      </c>
      <c r="B658" s="11" t="s">
        <v>555</v>
      </c>
      <c r="C658" s="11">
        <v>38</v>
      </c>
      <c r="D658" s="11">
        <v>0.9474013782327374</v>
      </c>
      <c r="E658" s="11">
        <v>0.94622791703331111</v>
      </c>
      <c r="F658" s="11">
        <v>0.59568841224741009</v>
      </c>
      <c r="G658" s="11">
        <v>0.62762595771133134</v>
      </c>
      <c r="H658" s="11">
        <v>0.51045127014111302</v>
      </c>
      <c r="I658" s="11">
        <v>0.64167876684352043</v>
      </c>
      <c r="J658" s="11">
        <v>0.80915201441626861</v>
      </c>
      <c r="K658" s="11">
        <v>0.49421207871519479</v>
      </c>
      <c r="L658" s="11">
        <v>0.69655472441761079</v>
      </c>
    </row>
    <row r="659" spans="1:12">
      <c r="A659" s="4">
        <v>311102001066</v>
      </c>
      <c r="B659" s="11" t="s">
        <v>692</v>
      </c>
      <c r="C659" s="11">
        <v>104</v>
      </c>
      <c r="D659" s="11">
        <v>0.96657115704550267</v>
      </c>
      <c r="E659" s="11">
        <v>0.91296876235064128</v>
      </c>
      <c r="F659" s="11">
        <v>0.49382905399555099</v>
      </c>
      <c r="G659" s="11">
        <v>0.53643700593174293</v>
      </c>
      <c r="H659" s="11">
        <v>0.44750629592720487</v>
      </c>
      <c r="I659" s="11">
        <v>0.57553053750378258</v>
      </c>
      <c r="J659" s="11">
        <v>0.82122823592635463</v>
      </c>
      <c r="K659" s="11">
        <v>0.45477952372270075</v>
      </c>
      <c r="L659" s="11">
        <v>0.65110632155043513</v>
      </c>
    </row>
    <row r="660" spans="1:12">
      <c r="A660" s="4">
        <v>311102001074</v>
      </c>
      <c r="B660" s="11" t="s">
        <v>881</v>
      </c>
      <c r="C660" s="11">
        <v>155</v>
      </c>
      <c r="D660" s="11">
        <v>0.94560899623317962</v>
      </c>
      <c r="E660" s="11">
        <v>0.85454842598295311</v>
      </c>
      <c r="F660" s="11">
        <v>0.42138170476471509</v>
      </c>
      <c r="G660" s="11">
        <v>0.46210000144425001</v>
      </c>
      <c r="H660" s="11">
        <v>0.41362948411154626</v>
      </c>
      <c r="I660" s="11">
        <v>0.54854180344104975</v>
      </c>
      <c r="J660" s="11">
        <v>0.75099840744523239</v>
      </c>
      <c r="K660" s="11">
        <v>0.45502835971596245</v>
      </c>
      <c r="L660" s="11">
        <v>0.60647964789236108</v>
      </c>
    </row>
    <row r="661" spans="1:12">
      <c r="A661" s="4">
        <v>311102001244</v>
      </c>
      <c r="B661" s="11" t="s">
        <v>556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</row>
    <row r="662" spans="1:12">
      <c r="A662" s="4">
        <v>311265000369</v>
      </c>
      <c r="B662" s="11" t="s">
        <v>882</v>
      </c>
      <c r="C662" s="11">
        <v>147</v>
      </c>
      <c r="D662" s="11">
        <v>0.93274566925355817</v>
      </c>
      <c r="E662" s="11">
        <v>0.87412824333127248</v>
      </c>
      <c r="F662" s="11">
        <v>0.3558196560614631</v>
      </c>
      <c r="G662" s="11">
        <v>0.4251341199784196</v>
      </c>
      <c r="H662" s="11">
        <v>0.38762940476139029</v>
      </c>
      <c r="I662" s="11">
        <v>0.53846156980626925</v>
      </c>
      <c r="J662" s="11">
        <v>0.74989764132549652</v>
      </c>
      <c r="K662" s="11">
        <v>0.47210799485581229</v>
      </c>
      <c r="L662" s="11">
        <v>0.59199053742171015</v>
      </c>
    </row>
    <row r="663" spans="1:12">
      <c r="A663" s="4">
        <v>311265000954</v>
      </c>
      <c r="B663" s="11" t="s">
        <v>557</v>
      </c>
      <c r="C663" s="11">
        <v>55</v>
      </c>
      <c r="D663" s="11">
        <v>0.93192974370979886</v>
      </c>
      <c r="E663" s="11">
        <v>0.92465145119013892</v>
      </c>
      <c r="F663" s="11">
        <v>0.53336818027032173</v>
      </c>
      <c r="G663" s="11">
        <v>0.58905878123418942</v>
      </c>
      <c r="H663" s="11">
        <v>0.46288546733644481</v>
      </c>
      <c r="I663" s="11">
        <v>0.53801725899081954</v>
      </c>
      <c r="J663" s="11">
        <v>0.7730751554908627</v>
      </c>
      <c r="K663" s="11">
        <v>0.47416786161440444</v>
      </c>
      <c r="L663" s="11">
        <v>0.65339423747962255</v>
      </c>
    </row>
    <row r="664" spans="1:12">
      <c r="A664" s="4">
        <v>311265001110</v>
      </c>
      <c r="B664" s="11" t="s">
        <v>558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</row>
    <row r="665" spans="1:12">
      <c r="A665" s="4">
        <v>311279000353</v>
      </c>
      <c r="B665" s="11" t="s">
        <v>883</v>
      </c>
      <c r="C665" s="11">
        <v>31</v>
      </c>
      <c r="D665" s="11">
        <v>0.95937852305722315</v>
      </c>
      <c r="E665" s="11">
        <v>0.89234237652485549</v>
      </c>
      <c r="F665" s="11">
        <v>0.35888919700143185</v>
      </c>
      <c r="G665" s="11">
        <v>0.47187003552764728</v>
      </c>
      <c r="H665" s="11">
        <v>0.37918336194832791</v>
      </c>
      <c r="I665" s="11">
        <v>0.42560101181360543</v>
      </c>
      <c r="J665" s="11">
        <v>0.71827994878830825</v>
      </c>
      <c r="K665" s="11">
        <v>0.30788768746048667</v>
      </c>
      <c r="L665" s="11">
        <v>0.56417901776523582</v>
      </c>
    </row>
    <row r="666" spans="1:12">
      <c r="A666" s="4">
        <v>311279000370</v>
      </c>
      <c r="B666" s="11" t="s">
        <v>559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</row>
    <row r="667" spans="1:12">
      <c r="A667" s="4">
        <v>311279000426</v>
      </c>
      <c r="B667" s="11" t="s">
        <v>884</v>
      </c>
      <c r="C667" s="11">
        <v>302</v>
      </c>
      <c r="D667" s="11">
        <v>0.9350205686069617</v>
      </c>
      <c r="E667" s="11">
        <v>0.90138559578385513</v>
      </c>
      <c r="F667" s="11">
        <v>0.38603806360440085</v>
      </c>
      <c r="G667" s="11">
        <v>0.47726216168262553</v>
      </c>
      <c r="H667" s="11">
        <v>0.41421535024084277</v>
      </c>
      <c r="I667" s="11">
        <v>0.59069141562915206</v>
      </c>
      <c r="J667" s="11">
        <v>0.7865117062612651</v>
      </c>
      <c r="K667" s="11">
        <v>0.59907584481798681</v>
      </c>
      <c r="L667" s="11">
        <v>0.6362750883283862</v>
      </c>
    </row>
    <row r="668" spans="1:12">
      <c r="A668" s="4">
        <v>311279000906</v>
      </c>
      <c r="B668" s="11" t="s">
        <v>560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</row>
    <row r="669" spans="1:12">
      <c r="A669" s="4">
        <v>311279001236</v>
      </c>
      <c r="B669" s="11" t="s">
        <v>969</v>
      </c>
      <c r="C669" s="11">
        <v>83</v>
      </c>
      <c r="D669" s="11">
        <v>0.88602723855699206</v>
      </c>
      <c r="E669" s="11">
        <v>0.69460745386246736</v>
      </c>
      <c r="F669" s="11">
        <v>0.37290373301255647</v>
      </c>
      <c r="G669" s="11">
        <v>0.44615390454009018</v>
      </c>
      <c r="H669" s="11">
        <v>0.36807834007474444</v>
      </c>
      <c r="I669" s="11">
        <v>0.48828250257127698</v>
      </c>
      <c r="J669" s="11">
        <v>0.70435400112936641</v>
      </c>
      <c r="K669" s="11">
        <v>0.41066424226042608</v>
      </c>
      <c r="L669" s="11">
        <v>0.54638392700099003</v>
      </c>
    </row>
    <row r="670" spans="1:12">
      <c r="A670" s="4">
        <v>311764004357</v>
      </c>
      <c r="B670" s="11" t="s">
        <v>561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</row>
    <row r="671" spans="1:12">
      <c r="A671" s="4">
        <v>311769000483</v>
      </c>
      <c r="B671" s="11" t="s">
        <v>562</v>
      </c>
      <c r="C671" s="11">
        <v>74</v>
      </c>
      <c r="D671" s="11">
        <v>0.95623516797505337</v>
      </c>
      <c r="E671" s="11">
        <v>0.86394261625553326</v>
      </c>
      <c r="F671" s="11">
        <v>0.33019525790539528</v>
      </c>
      <c r="G671" s="11">
        <v>0.40173011838719558</v>
      </c>
      <c r="H671" s="11">
        <v>0.31785811065153258</v>
      </c>
      <c r="I671" s="11">
        <v>0.4936961610465706</v>
      </c>
      <c r="J671" s="11">
        <v>0.68312433375761716</v>
      </c>
      <c r="K671" s="11">
        <v>0.323060746530271</v>
      </c>
      <c r="L671" s="11">
        <v>0.54623031406364608</v>
      </c>
    </row>
    <row r="672" spans="1:12">
      <c r="A672" s="4">
        <v>311769000661</v>
      </c>
      <c r="B672" s="11" t="s">
        <v>563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</row>
    <row r="673" spans="1:12">
      <c r="A673" s="4">
        <v>311769000726</v>
      </c>
      <c r="B673" s="11" t="s">
        <v>885</v>
      </c>
      <c r="C673" s="11">
        <v>168</v>
      </c>
      <c r="D673" s="11">
        <v>0.96380458169008942</v>
      </c>
      <c r="E673" s="11">
        <v>0.89546702626195351</v>
      </c>
      <c r="F673" s="11">
        <v>0.3947993036626028</v>
      </c>
      <c r="G673" s="11">
        <v>0.4171517388636975</v>
      </c>
      <c r="H673" s="11">
        <v>0.36635435590077831</v>
      </c>
      <c r="I673" s="11">
        <v>0.55915649516773924</v>
      </c>
      <c r="J673" s="11">
        <v>0.83728591477089886</v>
      </c>
      <c r="K673" s="11">
        <v>0.59154184943799892</v>
      </c>
      <c r="L673" s="11">
        <v>0.62819515821946981</v>
      </c>
    </row>
    <row r="674" spans="1:12">
      <c r="A674" s="4">
        <v>311769000785</v>
      </c>
      <c r="B674" s="11" t="s">
        <v>564</v>
      </c>
      <c r="C674" s="11">
        <v>160</v>
      </c>
      <c r="D674" s="11">
        <v>0.95630740960792127</v>
      </c>
      <c r="E674" s="11">
        <v>0.84996931440236279</v>
      </c>
      <c r="F674" s="11">
        <v>0.38131985032944443</v>
      </c>
      <c r="G674" s="11">
        <v>0.43602248491416562</v>
      </c>
      <c r="H674" s="11">
        <v>0.34381706503416498</v>
      </c>
      <c r="I674" s="11">
        <v>0.53578823671253539</v>
      </c>
      <c r="J674" s="11">
        <v>0.7742137147530761</v>
      </c>
      <c r="K674" s="11">
        <v>0.43291020513691869</v>
      </c>
      <c r="L674" s="11">
        <v>0.58879353511132371</v>
      </c>
    </row>
    <row r="675" spans="1:12">
      <c r="A675" s="4">
        <v>311769000823</v>
      </c>
      <c r="B675" s="11" t="s">
        <v>886</v>
      </c>
      <c r="C675" s="11">
        <v>104</v>
      </c>
      <c r="D675" s="11">
        <v>0.96822353873164024</v>
      </c>
      <c r="E675" s="11">
        <v>0.93445110092394679</v>
      </c>
      <c r="F675" s="11">
        <v>0.47518039405988977</v>
      </c>
      <c r="G675" s="11">
        <v>0.5246293212844847</v>
      </c>
      <c r="H675" s="11">
        <v>0.48840380485537283</v>
      </c>
      <c r="I675" s="11">
        <v>0.65437271922604034</v>
      </c>
      <c r="J675" s="11">
        <v>0.83470186114909795</v>
      </c>
      <c r="K675" s="11">
        <v>0.55252949316414068</v>
      </c>
      <c r="L675" s="11">
        <v>0.67906152917432661</v>
      </c>
    </row>
    <row r="676" spans="1:12">
      <c r="A676" s="4">
        <v>311769001757</v>
      </c>
      <c r="B676" s="11" t="s">
        <v>887</v>
      </c>
      <c r="C676" s="11">
        <v>38</v>
      </c>
      <c r="D676" s="11">
        <v>0.96395460108966058</v>
      </c>
      <c r="E676" s="11">
        <v>0.75005136841569142</v>
      </c>
      <c r="F676" s="11">
        <v>0.57425107213688098</v>
      </c>
      <c r="G676" s="11">
        <v>0.59513071027360243</v>
      </c>
      <c r="H676" s="11">
        <v>0.56749970602843658</v>
      </c>
      <c r="I676" s="11">
        <v>0.60290293916360538</v>
      </c>
      <c r="J676" s="11">
        <v>0.63670575185287925</v>
      </c>
      <c r="K676" s="11">
        <v>0.36873093164799142</v>
      </c>
      <c r="L676" s="11">
        <v>0.6324033850760935</v>
      </c>
    </row>
    <row r="677" spans="1:12">
      <c r="A677" s="4">
        <v>311769001781</v>
      </c>
      <c r="B677" s="11" t="s">
        <v>653</v>
      </c>
      <c r="C677" s="11">
        <v>157</v>
      </c>
      <c r="D677" s="11">
        <v>0.9487963581076575</v>
      </c>
      <c r="E677" s="11">
        <v>0.88502135376410485</v>
      </c>
      <c r="F677" s="11">
        <v>0.40681318845282277</v>
      </c>
      <c r="G677" s="11">
        <v>0.4919111349965653</v>
      </c>
      <c r="H677" s="11">
        <v>0.37579750376402737</v>
      </c>
      <c r="I677" s="11">
        <v>0.63465053549930373</v>
      </c>
      <c r="J677" s="11">
        <v>0.74870633710308143</v>
      </c>
      <c r="K677" s="11">
        <v>0.55404075979155676</v>
      </c>
      <c r="L677" s="11">
        <v>0.63071714643488996</v>
      </c>
    </row>
    <row r="678" spans="1:12">
      <c r="A678" s="4">
        <v>311769001897</v>
      </c>
      <c r="B678" s="11" t="s">
        <v>646</v>
      </c>
      <c r="C678" s="11">
        <v>77</v>
      </c>
      <c r="D678" s="11">
        <v>0.93308684893569582</v>
      </c>
      <c r="E678" s="11">
        <v>0.73640647278265658</v>
      </c>
      <c r="F678" s="11">
        <v>0.33672518594087242</v>
      </c>
      <c r="G678" s="11">
        <v>0.42543809421122847</v>
      </c>
      <c r="H678" s="11">
        <v>0.37543568877673283</v>
      </c>
      <c r="I678" s="11">
        <v>0.53262927630074552</v>
      </c>
      <c r="J678" s="11">
        <v>0.69482284883064116</v>
      </c>
      <c r="K678" s="11">
        <v>0.40993247364756713</v>
      </c>
      <c r="L678" s="11">
        <v>0.55555961117826747</v>
      </c>
    </row>
    <row r="679" spans="1:12">
      <c r="A679" s="4">
        <v>311769002010</v>
      </c>
      <c r="B679" s="11" t="s">
        <v>565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</row>
    <row r="680" spans="1:12">
      <c r="A680" s="4">
        <v>311769002494</v>
      </c>
      <c r="B680" s="11" t="s">
        <v>888</v>
      </c>
      <c r="C680" s="11">
        <v>109</v>
      </c>
      <c r="D680" s="11">
        <v>0.9512361987676442</v>
      </c>
      <c r="E680" s="11">
        <v>0.79254657641504678</v>
      </c>
      <c r="F680" s="11">
        <v>0.28251961072660242</v>
      </c>
      <c r="G680" s="11">
        <v>0.41180005034729406</v>
      </c>
      <c r="H680" s="11">
        <v>0.29582924292013801</v>
      </c>
      <c r="I680" s="11">
        <v>0.49722383516018193</v>
      </c>
      <c r="J680" s="11">
        <v>0.66094201104927508</v>
      </c>
      <c r="K680" s="11">
        <v>0.34826569763200749</v>
      </c>
      <c r="L680" s="11">
        <v>0.53004540287727375</v>
      </c>
    </row>
    <row r="681" spans="1:12">
      <c r="A681" s="4">
        <v>311769002818</v>
      </c>
      <c r="B681" s="11" t="s">
        <v>639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</row>
    <row r="682" spans="1:12">
      <c r="A682" s="4">
        <v>311769003091</v>
      </c>
      <c r="B682" s="11" t="s">
        <v>889</v>
      </c>
      <c r="C682" s="11">
        <v>53</v>
      </c>
      <c r="D682" s="11">
        <v>0.96820611132426626</v>
      </c>
      <c r="E682" s="11">
        <v>0.80199527082977151</v>
      </c>
      <c r="F682" s="11">
        <v>0.35902914107082062</v>
      </c>
      <c r="G682" s="11">
        <v>0.44671071042376809</v>
      </c>
      <c r="H682" s="11">
        <v>0.37481063544555038</v>
      </c>
      <c r="I682" s="11">
        <v>0.54681028205256366</v>
      </c>
      <c r="J682" s="11">
        <v>0.71899614615695828</v>
      </c>
      <c r="K682" s="11">
        <v>0.42554586787732418</v>
      </c>
      <c r="L682" s="11">
        <v>0.58026302064762791</v>
      </c>
    </row>
    <row r="683" spans="1:12">
      <c r="A683" s="4">
        <v>311769003211</v>
      </c>
      <c r="B683" s="11" t="s">
        <v>890</v>
      </c>
      <c r="C683" s="11">
        <v>133</v>
      </c>
      <c r="D683" s="11">
        <v>0.92246465181315729</v>
      </c>
      <c r="E683" s="11">
        <v>0.71452538113218078</v>
      </c>
      <c r="F683" s="11">
        <v>0.36879909937183691</v>
      </c>
      <c r="G683" s="11">
        <v>0.50384035720985587</v>
      </c>
      <c r="H683" s="11">
        <v>0.40484036686208358</v>
      </c>
      <c r="I683" s="11">
        <v>0.55186540166901688</v>
      </c>
      <c r="J683" s="11">
        <v>0.66072770623035526</v>
      </c>
      <c r="K683" s="11">
        <v>0.38567609432107119</v>
      </c>
      <c r="L683" s="11">
        <v>0.56409238232619474</v>
      </c>
    </row>
    <row r="684" spans="1:12">
      <c r="A684" s="4">
        <v>311769003474</v>
      </c>
      <c r="B684" s="11" t="s">
        <v>566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</row>
    <row r="685" spans="1:12">
      <c r="A685" s="4">
        <v>311769003547</v>
      </c>
      <c r="B685" s="11" t="s">
        <v>891</v>
      </c>
      <c r="C685" s="11">
        <v>65</v>
      </c>
      <c r="D685" s="11">
        <v>0.96826187595187907</v>
      </c>
      <c r="E685" s="11">
        <v>0.90037074120002414</v>
      </c>
      <c r="F685" s="11">
        <v>0.46077152389268738</v>
      </c>
      <c r="G685" s="11">
        <v>0.48503350635089415</v>
      </c>
      <c r="H685" s="11">
        <v>0.40848427372932172</v>
      </c>
      <c r="I685" s="11">
        <v>0.56090837471363897</v>
      </c>
      <c r="J685" s="11">
        <v>0.7577869838610265</v>
      </c>
      <c r="K685" s="11">
        <v>0.46964764529354064</v>
      </c>
      <c r="L685" s="11">
        <v>0.62640811562412657</v>
      </c>
    </row>
    <row r="686" spans="1:12">
      <c r="A686" s="4">
        <v>311769004268</v>
      </c>
      <c r="B686" s="11" t="s">
        <v>567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</row>
    <row r="687" spans="1:12">
      <c r="A687" s="4">
        <v>311848000286</v>
      </c>
      <c r="B687" s="11" t="s">
        <v>568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</row>
    <row r="688" spans="1:12">
      <c r="A688" s="4">
        <v>311848000294</v>
      </c>
      <c r="B688" s="11" t="s">
        <v>644</v>
      </c>
      <c r="C688" s="11">
        <v>102</v>
      </c>
      <c r="D688" s="11">
        <v>0.94688456894069228</v>
      </c>
      <c r="E688" s="11">
        <v>0.92594428484762692</v>
      </c>
      <c r="F688" s="11">
        <v>0.34161567992448283</v>
      </c>
      <c r="G688" s="11">
        <v>0.44764957968894264</v>
      </c>
      <c r="H688" s="11">
        <v>0.39488459377797502</v>
      </c>
      <c r="I688" s="11">
        <v>0.59593087302353265</v>
      </c>
      <c r="J688" s="11">
        <v>0.71766698061893774</v>
      </c>
      <c r="K688" s="11">
        <v>0.63241440442767516</v>
      </c>
      <c r="L688" s="11">
        <v>0.62537387065623318</v>
      </c>
    </row>
    <row r="689" spans="1:12">
      <c r="A689" s="4">
        <v>311848000324</v>
      </c>
      <c r="B689" s="11" t="s">
        <v>892</v>
      </c>
      <c r="C689" s="11">
        <v>192</v>
      </c>
      <c r="D689" s="11">
        <v>0.95888913711692281</v>
      </c>
      <c r="E689" s="11">
        <v>0.91788229449179493</v>
      </c>
      <c r="F689" s="11">
        <v>0.4954877669805921</v>
      </c>
      <c r="G689" s="11">
        <v>0.55872957269826429</v>
      </c>
      <c r="H689" s="11">
        <v>0.49954457460418888</v>
      </c>
      <c r="I689" s="11">
        <v>0.63948351338566245</v>
      </c>
      <c r="J689" s="11">
        <v>0.80343146713063163</v>
      </c>
      <c r="K689" s="11">
        <v>0.58695433969629141</v>
      </c>
      <c r="L689" s="11">
        <v>0.68255033326304348</v>
      </c>
    </row>
    <row r="690" spans="1:12">
      <c r="A690" s="4">
        <v>311848000413</v>
      </c>
      <c r="B690" s="11" t="s">
        <v>893</v>
      </c>
      <c r="C690" s="11">
        <v>116</v>
      </c>
      <c r="D690" s="11">
        <v>0.95143474313983289</v>
      </c>
      <c r="E690" s="11">
        <v>0.8338844666834011</v>
      </c>
      <c r="F690" s="11">
        <v>0.37740851835930422</v>
      </c>
      <c r="G690" s="11">
        <v>0.47503662062322721</v>
      </c>
      <c r="H690" s="11">
        <v>0.36516623485929572</v>
      </c>
      <c r="I690" s="11">
        <v>0.50137779027550411</v>
      </c>
      <c r="J690" s="11">
        <v>0.76166504288037584</v>
      </c>
      <c r="K690" s="11">
        <v>0.42294974062381452</v>
      </c>
      <c r="L690" s="11">
        <v>0.58611539468059448</v>
      </c>
    </row>
    <row r="691" spans="1:12">
      <c r="A691" s="4">
        <v>311848000448</v>
      </c>
      <c r="B691" s="11" t="s">
        <v>569</v>
      </c>
      <c r="C691" s="11"/>
      <c r="D691" s="11"/>
      <c r="E691" s="11"/>
      <c r="F691" s="11"/>
      <c r="G691" s="11"/>
      <c r="H691" s="11"/>
      <c r="I691" s="11"/>
      <c r="J691" s="11"/>
      <c r="K691" s="11"/>
      <c r="L691" s="11"/>
    </row>
    <row r="692" spans="1:12">
      <c r="A692" s="4">
        <v>311848000456</v>
      </c>
      <c r="B692" s="11" t="s">
        <v>570</v>
      </c>
      <c r="C692" s="11"/>
      <c r="D692" s="11"/>
      <c r="E692" s="11"/>
      <c r="F692" s="11"/>
      <c r="G692" s="11"/>
      <c r="H692" s="11"/>
      <c r="I692" s="11"/>
      <c r="J692" s="11"/>
      <c r="K692" s="11"/>
      <c r="L692" s="11"/>
    </row>
    <row r="693" spans="1:12">
      <c r="A693" s="4">
        <v>311848000481</v>
      </c>
      <c r="B693" s="11" t="s">
        <v>894</v>
      </c>
      <c r="C693" s="11">
        <v>64</v>
      </c>
      <c r="D693" s="11">
        <v>0.93220793978753402</v>
      </c>
      <c r="E693" s="11">
        <v>0.94637326554042711</v>
      </c>
      <c r="F693" s="11">
        <v>0.35526174698082086</v>
      </c>
      <c r="G693" s="11">
        <v>0.4488335986271394</v>
      </c>
      <c r="H693" s="11">
        <v>0.31160420608332096</v>
      </c>
      <c r="I693" s="11">
        <v>0.52858174075560838</v>
      </c>
      <c r="J693" s="11">
        <v>0.75341178290852617</v>
      </c>
      <c r="K693" s="11">
        <v>0.51618703484258821</v>
      </c>
      <c r="L693" s="11">
        <v>0.5990576644407456</v>
      </c>
    </row>
    <row r="694" spans="1:12">
      <c r="A694" s="4">
        <v>311848000499</v>
      </c>
      <c r="B694" s="11" t="s">
        <v>895</v>
      </c>
      <c r="C694" s="11">
        <v>129</v>
      </c>
      <c r="D694" s="11">
        <v>0.95428722816451705</v>
      </c>
      <c r="E694" s="11">
        <v>0.77841380732132581</v>
      </c>
      <c r="F694" s="11">
        <v>0.42934695518009969</v>
      </c>
      <c r="G694" s="11">
        <v>0.51828176214851185</v>
      </c>
      <c r="H694" s="11">
        <v>0.40467464557456284</v>
      </c>
      <c r="I694" s="11">
        <v>0.55868536600278407</v>
      </c>
      <c r="J694" s="11">
        <v>0.77800253158883481</v>
      </c>
      <c r="K694" s="11">
        <v>0.37370837194633666</v>
      </c>
      <c r="L694" s="11">
        <v>0.59942508349087165</v>
      </c>
    </row>
    <row r="695" spans="1:12">
      <c r="A695" s="4">
        <v>311848000626</v>
      </c>
      <c r="B695" s="11" t="s">
        <v>571</v>
      </c>
      <c r="C695" s="11"/>
      <c r="D695" s="11"/>
      <c r="E695" s="11"/>
      <c r="F695" s="11"/>
      <c r="G695" s="11"/>
      <c r="H695" s="11"/>
      <c r="I695" s="11"/>
      <c r="J695" s="11"/>
      <c r="K695" s="11"/>
      <c r="L695" s="11"/>
    </row>
    <row r="696" spans="1:12">
      <c r="A696" s="4">
        <v>311848000707</v>
      </c>
      <c r="B696" s="11" t="s">
        <v>641</v>
      </c>
      <c r="C696" s="11">
        <v>54</v>
      </c>
      <c r="D696" s="11">
        <v>0.94328470233311634</v>
      </c>
      <c r="E696" s="11">
        <v>0.90866538403597141</v>
      </c>
      <c r="F696" s="11">
        <v>0.3682194022531079</v>
      </c>
      <c r="G696" s="11">
        <v>0.51441989802532062</v>
      </c>
      <c r="H696" s="11">
        <v>0.45590836057647521</v>
      </c>
      <c r="I696" s="11">
        <v>0.66297754230732053</v>
      </c>
      <c r="J696" s="11">
        <v>0.81569453018964344</v>
      </c>
      <c r="K696" s="11">
        <v>0.58944062194410007</v>
      </c>
      <c r="L696" s="11">
        <v>0.65732630520813184</v>
      </c>
    </row>
    <row r="697" spans="1:12">
      <c r="A697" s="4">
        <v>311848000782</v>
      </c>
      <c r="B697" s="11" t="s">
        <v>896</v>
      </c>
      <c r="C697" s="11">
        <v>168</v>
      </c>
      <c r="D697" s="11">
        <v>0.96553886778220521</v>
      </c>
      <c r="E697" s="11">
        <v>0.8822580321746375</v>
      </c>
      <c r="F697" s="11">
        <v>0.37671665389552639</v>
      </c>
      <c r="G697" s="11">
        <v>0.50333838562732025</v>
      </c>
      <c r="H697" s="11">
        <v>0.36996929811669577</v>
      </c>
      <c r="I697" s="11">
        <v>0.58802588233333708</v>
      </c>
      <c r="J697" s="11">
        <v>0.7692395437432854</v>
      </c>
      <c r="K697" s="11">
        <v>0.5430093869370799</v>
      </c>
      <c r="L697" s="11">
        <v>0.624762006326261</v>
      </c>
    </row>
    <row r="698" spans="1:12">
      <c r="A698" s="4">
        <v>311848000791</v>
      </c>
      <c r="B698" s="11" t="s">
        <v>897</v>
      </c>
      <c r="C698" s="11">
        <v>87</v>
      </c>
      <c r="D698" s="11">
        <v>0.93891877140755586</v>
      </c>
      <c r="E698" s="11">
        <v>0.85483306613467103</v>
      </c>
      <c r="F698" s="11">
        <v>0.31245326978403243</v>
      </c>
      <c r="G698" s="11">
        <v>0.40838627673914751</v>
      </c>
      <c r="H698" s="11">
        <v>0.2940732410731241</v>
      </c>
      <c r="I698" s="11">
        <v>0.53998534169955326</v>
      </c>
      <c r="J698" s="11">
        <v>0.74665692564399455</v>
      </c>
      <c r="K698" s="11">
        <v>0.5119863229098035</v>
      </c>
      <c r="L698" s="11">
        <v>0.5759116519239853</v>
      </c>
    </row>
    <row r="699" spans="1:12">
      <c r="A699" s="4">
        <v>311848000821</v>
      </c>
      <c r="B699" s="11" t="s">
        <v>572</v>
      </c>
      <c r="C699" s="11">
        <v>89</v>
      </c>
      <c r="D699" s="11">
        <v>0.96454136121299383</v>
      </c>
      <c r="E699" s="11">
        <v>0.9056492430252624</v>
      </c>
      <c r="F699" s="11">
        <v>0.50383087181873509</v>
      </c>
      <c r="G699" s="11">
        <v>0.53636714232765836</v>
      </c>
      <c r="H699" s="11">
        <v>0.52855690216001472</v>
      </c>
      <c r="I699" s="11">
        <v>0.66403640072998338</v>
      </c>
      <c r="J699" s="11">
        <v>0.82989310247311476</v>
      </c>
      <c r="K699" s="11">
        <v>0.72153360387085974</v>
      </c>
      <c r="L699" s="11">
        <v>0.70680107845232776</v>
      </c>
    </row>
    <row r="700" spans="1:12">
      <c r="A700" s="4">
        <v>311848002262</v>
      </c>
      <c r="B700" s="11" t="s">
        <v>573</v>
      </c>
      <c r="C700" s="11">
        <v>44</v>
      </c>
      <c r="D700" s="11">
        <v>0.9535288653045636</v>
      </c>
      <c r="E700" s="11">
        <v>0.90460425810847589</v>
      </c>
      <c r="F700" s="11">
        <v>0.36250751921559105</v>
      </c>
      <c r="G700" s="11">
        <v>0.40778438801580763</v>
      </c>
      <c r="H700" s="11">
        <v>0.30937734074297557</v>
      </c>
      <c r="I700" s="11">
        <v>0.5621287692709348</v>
      </c>
      <c r="J700" s="11">
        <v>0.84563139270606735</v>
      </c>
      <c r="K700" s="11">
        <v>0.38675740814407167</v>
      </c>
      <c r="L700" s="11">
        <v>0.59153999268856094</v>
      </c>
    </row>
    <row r="701" spans="1:12">
      <c r="A701" s="4">
        <v>311848002271</v>
      </c>
      <c r="B701" s="11" t="s">
        <v>898</v>
      </c>
      <c r="C701" s="11">
        <v>121</v>
      </c>
      <c r="D701" s="11">
        <v>0.96015223780405123</v>
      </c>
      <c r="E701" s="11">
        <v>0.87867848719369446</v>
      </c>
      <c r="F701" s="11">
        <v>0.56889476078718282</v>
      </c>
      <c r="G701" s="11">
        <v>0.57522030930794832</v>
      </c>
      <c r="H701" s="11">
        <v>0.52510713502565387</v>
      </c>
      <c r="I701" s="11">
        <v>0.65686240507286187</v>
      </c>
      <c r="J701" s="11">
        <v>0.80366069515424543</v>
      </c>
      <c r="K701" s="11">
        <v>0.53432038660909542</v>
      </c>
      <c r="L701" s="11">
        <v>0.6878620521193417</v>
      </c>
    </row>
    <row r="702" spans="1:12">
      <c r="A702" s="4">
        <v>311848002343</v>
      </c>
      <c r="B702" s="11" t="s">
        <v>574</v>
      </c>
      <c r="C702" s="11"/>
      <c r="D702" s="11"/>
      <c r="E702" s="11"/>
      <c r="F702" s="11"/>
      <c r="G702" s="11"/>
      <c r="H702" s="11"/>
      <c r="I702" s="11"/>
      <c r="J702" s="11"/>
      <c r="K702" s="11"/>
      <c r="L702" s="11"/>
    </row>
    <row r="703" spans="1:12">
      <c r="A703" s="4">
        <v>311848002351</v>
      </c>
      <c r="B703" s="11" t="s">
        <v>899</v>
      </c>
      <c r="C703" s="11">
        <v>188</v>
      </c>
      <c r="D703" s="11">
        <v>0.95157319368748305</v>
      </c>
      <c r="E703" s="11">
        <v>0.89507685530723125</v>
      </c>
      <c r="F703" s="11">
        <v>0.46453412183081083</v>
      </c>
      <c r="G703" s="11">
        <v>0.5618190591957698</v>
      </c>
      <c r="H703" s="11">
        <v>0.43447053814192332</v>
      </c>
      <c r="I703" s="11">
        <v>0.71982501782876007</v>
      </c>
      <c r="J703" s="11">
        <v>0.82667042208661912</v>
      </c>
      <c r="K703" s="11">
        <v>0.70384612238065514</v>
      </c>
      <c r="L703" s="11">
        <v>0.69472691630740646</v>
      </c>
    </row>
    <row r="704" spans="1:12">
      <c r="A704" s="4">
        <v>311848002432</v>
      </c>
      <c r="B704" s="11" t="s">
        <v>575</v>
      </c>
      <c r="C704" s="11"/>
      <c r="D704" s="11"/>
      <c r="E704" s="11"/>
      <c r="F704" s="11"/>
      <c r="G704" s="11"/>
      <c r="H704" s="11"/>
      <c r="I704" s="11"/>
      <c r="J704" s="11"/>
      <c r="K704" s="11"/>
      <c r="L704" s="11"/>
    </row>
    <row r="705" spans="1:12">
      <c r="A705" s="4">
        <v>311848002823</v>
      </c>
      <c r="B705" s="11" t="s">
        <v>900</v>
      </c>
      <c r="C705" s="11">
        <v>83</v>
      </c>
      <c r="D705" s="11">
        <v>0.96532568304320332</v>
      </c>
      <c r="E705" s="11">
        <v>0.90234907557667543</v>
      </c>
      <c r="F705" s="11">
        <v>0.34480525722430216</v>
      </c>
      <c r="G705" s="11">
        <v>0.49783034644201873</v>
      </c>
      <c r="H705" s="11">
        <v>0.47975626423220619</v>
      </c>
      <c r="I705" s="11">
        <v>0.58822417038403485</v>
      </c>
      <c r="J705" s="11">
        <v>0.72468280352410974</v>
      </c>
      <c r="K705" s="11">
        <v>0.60581364681179439</v>
      </c>
      <c r="L705" s="11">
        <v>0.63859840590479311</v>
      </c>
    </row>
    <row r="706" spans="1:12">
      <c r="A706" s="4">
        <v>311848003463</v>
      </c>
      <c r="B706" s="11" t="s">
        <v>901</v>
      </c>
      <c r="C706" s="11">
        <v>108</v>
      </c>
      <c r="D706" s="11">
        <v>0.96953449169886541</v>
      </c>
      <c r="E706" s="11">
        <v>0.94390842016133114</v>
      </c>
      <c r="F706" s="11">
        <v>0.39535217713613452</v>
      </c>
      <c r="G706" s="11">
        <v>0.53004917659956741</v>
      </c>
      <c r="H706" s="11">
        <v>0.40657619094593461</v>
      </c>
      <c r="I706" s="11">
        <v>0.5997829920856067</v>
      </c>
      <c r="J706" s="11">
        <v>0.81867239181696994</v>
      </c>
      <c r="K706" s="11">
        <v>0.55429695540417456</v>
      </c>
      <c r="L706" s="11">
        <v>0.65227159948107305</v>
      </c>
    </row>
    <row r="707" spans="1:12">
      <c r="A707" s="4">
        <v>311848003633</v>
      </c>
      <c r="B707" s="11" t="s">
        <v>576</v>
      </c>
      <c r="C707" s="11"/>
      <c r="D707" s="11"/>
      <c r="E707" s="11"/>
      <c r="F707" s="11"/>
      <c r="G707" s="11"/>
      <c r="H707" s="11"/>
      <c r="I707" s="11"/>
      <c r="J707" s="11"/>
      <c r="K707" s="11"/>
      <c r="L707" s="11"/>
    </row>
    <row r="708" spans="1:12">
      <c r="A708" s="4">
        <v>311850000000</v>
      </c>
      <c r="B708" s="11" t="s">
        <v>902</v>
      </c>
      <c r="C708" s="11"/>
      <c r="D708" s="11"/>
      <c r="E708" s="11"/>
      <c r="F708" s="11"/>
      <c r="G708" s="11"/>
      <c r="H708" s="11"/>
      <c r="I708" s="11"/>
      <c r="J708" s="11"/>
      <c r="K708" s="11"/>
      <c r="L708" s="11"/>
    </row>
    <row r="709" spans="1:12">
      <c r="A709" s="4">
        <v>311850000111</v>
      </c>
      <c r="B709" s="11" t="s">
        <v>902</v>
      </c>
      <c r="C709" s="11"/>
      <c r="D709" s="11"/>
      <c r="E709" s="11"/>
      <c r="F709" s="11"/>
      <c r="G709" s="11"/>
      <c r="H709" s="11"/>
      <c r="I709" s="11"/>
      <c r="J709" s="11"/>
      <c r="K709" s="11"/>
      <c r="L709" s="11"/>
    </row>
    <row r="710" spans="1:12">
      <c r="A710" s="4">
        <v>411001086561</v>
      </c>
      <c r="B710" s="11" t="s">
        <v>577</v>
      </c>
      <c r="C710" s="11"/>
      <c r="D710" s="11"/>
      <c r="E710" s="11"/>
      <c r="F710" s="11"/>
      <c r="G710" s="11"/>
      <c r="H710" s="11"/>
      <c r="I710" s="11"/>
      <c r="J710" s="11"/>
      <c r="K710" s="11"/>
      <c r="L710" s="11"/>
    </row>
    <row r="711" spans="1:12">
      <c r="A711" s="4">
        <v>411001094661</v>
      </c>
      <c r="B711" s="11" t="s">
        <v>903</v>
      </c>
      <c r="C711" s="11">
        <v>65</v>
      </c>
      <c r="D711" s="11">
        <v>0.96560478844117925</v>
      </c>
      <c r="E711" s="11">
        <v>0.90474217914908073</v>
      </c>
      <c r="F711" s="11">
        <v>0.42858057381374803</v>
      </c>
      <c r="G711" s="11">
        <v>0.42955774483665016</v>
      </c>
      <c r="H711" s="11">
        <v>0.45030467053141576</v>
      </c>
      <c r="I711" s="11">
        <v>0.60750313535467182</v>
      </c>
      <c r="J711" s="11">
        <v>0.76278918259460093</v>
      </c>
      <c r="K711" s="11">
        <v>0.63307184595677168</v>
      </c>
      <c r="L711" s="11">
        <v>0.64776926508476484</v>
      </c>
    </row>
    <row r="712" spans="1:12">
      <c r="A712" s="4">
        <v>411001098578</v>
      </c>
      <c r="B712" s="11" t="s">
        <v>970</v>
      </c>
      <c r="C712" s="11">
        <v>25</v>
      </c>
      <c r="D712" s="11">
        <v>0.91787757664283631</v>
      </c>
      <c r="E712" s="11">
        <v>0.94757843738866854</v>
      </c>
      <c r="F712" s="11">
        <v>0.3020597645602075</v>
      </c>
      <c r="G712" s="11">
        <v>0.46084670034569652</v>
      </c>
      <c r="H712" s="11">
        <v>0.37692869751421409</v>
      </c>
      <c r="I712" s="11">
        <v>0.47643911889657992</v>
      </c>
      <c r="J712" s="11">
        <v>0.75435771812516672</v>
      </c>
      <c r="K712" s="11">
        <v>0.47084287518426493</v>
      </c>
      <c r="L712" s="11">
        <v>0.5883663610822043</v>
      </c>
    </row>
    <row r="713" spans="1:12">
      <c r="A713" s="4">
        <v>411102000293</v>
      </c>
      <c r="B713" s="11" t="s">
        <v>694</v>
      </c>
      <c r="C713" s="11">
        <v>145</v>
      </c>
      <c r="D713" s="11">
        <v>0.94579003346876511</v>
      </c>
      <c r="E713" s="11">
        <v>0.89626325765658443</v>
      </c>
      <c r="F713" s="11">
        <v>0.39973865684351312</v>
      </c>
      <c r="G713" s="11">
        <v>0.47237153769051865</v>
      </c>
      <c r="H713" s="11">
        <v>0.32878470387696668</v>
      </c>
      <c r="I713" s="11">
        <v>0.51191859244674354</v>
      </c>
      <c r="J713" s="11">
        <v>0.79880597151474164</v>
      </c>
      <c r="K713" s="11">
        <v>0.58524501563474229</v>
      </c>
      <c r="L713" s="11">
        <v>0.61736472114157193</v>
      </c>
    </row>
    <row r="714" spans="1:12">
      <c r="A714" s="4">
        <v>411769000119</v>
      </c>
      <c r="B714" s="11" t="s">
        <v>904</v>
      </c>
      <c r="C714" s="11">
        <v>30</v>
      </c>
      <c r="D714" s="11">
        <v>0.97551636159609745</v>
      </c>
      <c r="E714" s="11">
        <v>0.79978039393395439</v>
      </c>
      <c r="F714" s="11">
        <v>0.35096503088710862</v>
      </c>
      <c r="G714" s="11">
        <v>0.38574567732963067</v>
      </c>
      <c r="H714" s="11">
        <v>0.30850481217146164</v>
      </c>
      <c r="I714" s="11">
        <v>0.4160146471700224</v>
      </c>
      <c r="J714" s="11">
        <v>0.78816814967077964</v>
      </c>
      <c r="K714" s="11">
        <v>0.33573332345219814</v>
      </c>
      <c r="L714" s="11">
        <v>0.54505354952640661</v>
      </c>
    </row>
    <row r="715" spans="1:12">
      <c r="A715" s="4">
        <v>411769001042</v>
      </c>
      <c r="B715" s="11" t="s">
        <v>578</v>
      </c>
      <c r="C715" s="11"/>
      <c r="D715" s="11"/>
      <c r="E715" s="11"/>
      <c r="F715" s="11"/>
      <c r="G715" s="11"/>
      <c r="H715" s="11"/>
      <c r="I715" s="11"/>
      <c r="J715" s="11"/>
      <c r="K715" s="11"/>
      <c r="L715" s="11"/>
    </row>
    <row r="716" spans="1:12">
      <c r="A716" s="4">
        <v>411769001981</v>
      </c>
      <c r="B716" s="11" t="s">
        <v>905</v>
      </c>
      <c r="C716" s="11">
        <v>74</v>
      </c>
      <c r="D716" s="11">
        <v>0.9695325973409229</v>
      </c>
      <c r="E716" s="11">
        <v>0.91949918928210617</v>
      </c>
      <c r="F716" s="11">
        <v>0.55350343529677071</v>
      </c>
      <c r="G716" s="11">
        <v>0.59496871309326671</v>
      </c>
      <c r="H716" s="11">
        <v>0.53661206259726468</v>
      </c>
      <c r="I716" s="11">
        <v>0.66578058331526002</v>
      </c>
      <c r="J716" s="11">
        <v>0.81015953152464337</v>
      </c>
      <c r="K716" s="11">
        <v>0.58634537977202361</v>
      </c>
      <c r="L716" s="11">
        <v>0.70455018652778234</v>
      </c>
    </row>
    <row r="717" spans="1:12">
      <c r="A717" s="4">
        <v>411848001058</v>
      </c>
      <c r="B717" s="11" t="s">
        <v>906</v>
      </c>
      <c r="C717" s="11">
        <v>142</v>
      </c>
      <c r="D717" s="11">
        <v>0.96104441942498164</v>
      </c>
      <c r="E717" s="11">
        <v>0.87539434892114554</v>
      </c>
      <c r="F717" s="11">
        <v>0.47449976829284551</v>
      </c>
      <c r="G717" s="11">
        <v>0.58740440058219112</v>
      </c>
      <c r="H717" s="11">
        <v>0.40915098580055315</v>
      </c>
      <c r="I717" s="11">
        <v>0.59884382987445728</v>
      </c>
      <c r="J717" s="11">
        <v>0.75091603835820731</v>
      </c>
      <c r="K717" s="11">
        <v>0.47043044938365047</v>
      </c>
      <c r="L717" s="11">
        <v>0.64096053007975395</v>
      </c>
    </row>
  </sheetData>
  <autoFilter ref="A1:L717">
    <sortState ref="A2:L717">
      <sortCondition ref="A1:A717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RANKING</vt:lpstr>
      <vt:lpstr>socioeconomico</vt:lpstr>
      <vt:lpstr>complejidad</vt:lpstr>
      <vt:lpstr>CALCULO FINAL</vt:lpstr>
      <vt:lpstr>ICE 2017 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Ferrocarrilero Solitario</cp:lastModifiedBy>
  <dcterms:created xsi:type="dcterms:W3CDTF">2015-12-23T18:54:38Z</dcterms:created>
  <dcterms:modified xsi:type="dcterms:W3CDTF">2020-12-20T16:31:05Z</dcterms:modified>
</cp:coreProperties>
</file>